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9bd80ef8c2862a/Desktop/"/>
    </mc:Choice>
  </mc:AlternateContent>
  <xr:revisionPtr revIDLastSave="3313" documentId="8_{AA240458-DA7D-4913-9671-FE79E98451E8}" xr6:coauthVersionLast="47" xr6:coauthVersionMax="47" xr10:uidLastSave="{6DAF1AAF-C4DA-414B-AFB2-0539890E13F6}"/>
  <bookViews>
    <workbookView xWindow="-108" yWindow="-108" windowWidth="23256" windowHeight="12456" tabRatio="898" activeTab="3" xr2:uid="{8551C6F9-F105-48B2-BA0C-1854874288D2}"/>
  </bookViews>
  <sheets>
    <sheet name="DATA" sheetId="32" r:id="rId1"/>
    <sheet name="SATICILAR" sheetId="34" r:id="rId2"/>
    <sheet name="PARAMETRE" sheetId="36" r:id="rId3"/>
    <sheet name="DASHBOARD" sheetId="37" r:id="rId4"/>
    <sheet name="images" sheetId="35" r:id="rId5"/>
  </sheets>
  <externalReferences>
    <externalReference r:id="rId6"/>
  </externalReferences>
  <definedNames>
    <definedName name="_xlnm._FilterDatabase" localSheetId="0" hidden="1">DATA!$A$1:$H$886</definedName>
    <definedName name="_xlnm._FilterDatabase" localSheetId="1" hidden="1">SATICILAR!#REF!</definedName>
    <definedName name="_xlchart.v5.0" hidden="1">PARAMETRE!$A$1:$A$51</definedName>
    <definedName name="_xlchart.v5.1" hidden="1">PARAMETRE!$B$1:$B$51</definedName>
    <definedName name="bbb">_xlfn.UNIQUE(_xlfn._xlws.FILTER(Tablo1[[#All],[SATIŞ DANIŞMANI]],Tablo1[[#All],[KENT]]=PARAMETRE!XFB1048575))</definedName>
    <definedName name="DÖNEM">PARAMETRE!$D$1:$D$3</definedName>
    <definedName name="dsatıcı">OFFSET(PARAMETRE!$R$3,0,0,COUNTIF(PARAMETRE!$R:$R,"&lt;&gt;")-1,1)</definedName>
    <definedName name="İL">PARAMETRE!$A:$A</definedName>
    <definedName name="photo">INDEX(#REF!,MATCH([1]Sheet1!$A$1,#REF!,0),0)</definedName>
    <definedName name="resim">_xlfn.XLOOKUP(DASHBOARD!$AJ$2,SATICILAR!$C:$C,SATICILAR!$D:$D)</definedName>
    <definedName name="ÜRÜN">PARAMETRE!$G$1:$G$5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2" i="36" l="1" a="1"/>
  <c r="K32" i="36" s="1"/>
  <c r="K31" i="36"/>
  <c r="L33" i="36" s="1"/>
  <c r="K22" i="36"/>
  <c r="K24" i="36" a="1"/>
  <c r="K24" i="36" s="1"/>
  <c r="K23" i="36"/>
  <c r="AK19" i="37" a="1"/>
  <c r="AK19" i="37" s="1"/>
  <c r="R1" i="36"/>
  <c r="R3" i="36" s="1" a="1"/>
  <c r="R3" i="36" s="1"/>
  <c r="K15" i="36" a="1"/>
  <c r="K15" i="36" s="1"/>
  <c r="M13" i="36"/>
  <c r="L13" i="36"/>
  <c r="O6" i="36"/>
  <c r="O5" i="36"/>
  <c r="O4" i="36"/>
  <c r="O3" i="36"/>
  <c r="O2" i="36"/>
  <c r="N3" i="36"/>
  <c r="N4" i="36"/>
  <c r="N5" i="36"/>
  <c r="N6" i="36"/>
  <c r="N2" i="36"/>
  <c r="M3" i="36"/>
  <c r="M4" i="36"/>
  <c r="M5" i="36"/>
  <c r="M6" i="36"/>
  <c r="M2" i="36"/>
  <c r="L2" i="36"/>
  <c r="L3" i="36"/>
  <c r="L4" i="36"/>
  <c r="L5" i="36"/>
  <c r="L6" i="36"/>
  <c r="K2" i="36" a="1"/>
  <c r="K2" i="36" s="1"/>
  <c r="A1" i="36" a="1"/>
  <c r="A1" i="36" s="1"/>
  <c r="G1" i="36" a="1"/>
  <c r="G1" i="36" s="1"/>
  <c r="C1" i="36"/>
  <c r="H2" i="36" s="1"/>
  <c r="M24" i="36" l="1"/>
  <c r="P33" i="36"/>
  <c r="Q36" i="36"/>
  <c r="Q35" i="36"/>
  <c r="Q34" i="36"/>
  <c r="P34" i="36"/>
  <c r="Q33" i="36"/>
  <c r="P36" i="36"/>
  <c r="P35" i="36"/>
  <c r="N33" i="36"/>
  <c r="O36" i="36"/>
  <c r="O35" i="36"/>
  <c r="O34" i="36"/>
  <c r="O33" i="36"/>
  <c r="N34" i="36"/>
  <c r="N36" i="36"/>
  <c r="N35" i="36"/>
  <c r="P32" i="36"/>
  <c r="N32" i="36"/>
  <c r="L32" i="36"/>
  <c r="O32" i="36"/>
  <c r="Q32" i="36"/>
  <c r="M33" i="36"/>
  <c r="M32" i="36"/>
  <c r="M34" i="36"/>
  <c r="M36" i="36"/>
  <c r="M35" i="36"/>
  <c r="L36" i="36"/>
  <c r="L35" i="36"/>
  <c r="L34" i="36"/>
  <c r="L24" i="36"/>
  <c r="M27" i="36"/>
  <c r="M26" i="36"/>
  <c r="M25" i="36"/>
  <c r="M28" i="36"/>
  <c r="L28" i="36"/>
  <c r="L27" i="36"/>
  <c r="L26" i="36"/>
  <c r="L25" i="36"/>
  <c r="T3" i="36" a="1"/>
  <c r="T3" i="36" s="1"/>
  <c r="L17" i="36"/>
  <c r="L16" i="36"/>
  <c r="L15" i="36"/>
  <c r="M15" i="36"/>
  <c r="M19" i="36"/>
  <c r="M18" i="36"/>
  <c r="M17" i="36"/>
  <c r="M16" i="36"/>
  <c r="L19" i="36"/>
  <c r="L18" i="36"/>
  <c r="B29" i="36"/>
  <c r="B18" i="36"/>
  <c r="B17" i="36"/>
  <c r="H15" i="36"/>
  <c r="H16" i="36"/>
  <c r="B28" i="36"/>
  <c r="B19" i="36"/>
  <c r="B16" i="36"/>
  <c r="B43" i="36"/>
  <c r="B7" i="36"/>
  <c r="B42" i="36"/>
  <c r="B6" i="36"/>
  <c r="B41" i="36"/>
  <c r="B5" i="36"/>
  <c r="B40" i="36"/>
  <c r="B4" i="36"/>
  <c r="B31" i="36"/>
  <c r="B30" i="36"/>
  <c r="B39" i="36"/>
  <c r="B27" i="36"/>
  <c r="B15" i="36"/>
  <c r="B3" i="36"/>
  <c r="B50" i="36"/>
  <c r="B38" i="36"/>
  <c r="B26" i="36"/>
  <c r="B14" i="36"/>
  <c r="B2" i="36"/>
  <c r="B49" i="36"/>
  <c r="B37" i="36"/>
  <c r="B25" i="36"/>
  <c r="B13" i="36"/>
  <c r="B48" i="36"/>
  <c r="B36" i="36"/>
  <c r="B24" i="36"/>
  <c r="B12" i="36"/>
  <c r="H1" i="36"/>
  <c r="B47" i="36"/>
  <c r="B35" i="36"/>
  <c r="B23" i="36"/>
  <c r="B11" i="36"/>
  <c r="H5" i="36"/>
  <c r="B46" i="36"/>
  <c r="B34" i="36"/>
  <c r="B22" i="36"/>
  <c r="B10" i="36"/>
  <c r="H4" i="36"/>
  <c r="B45" i="36"/>
  <c r="B33" i="36"/>
  <c r="B21" i="36"/>
  <c r="B9" i="36"/>
  <c r="H3" i="36"/>
  <c r="B44" i="36"/>
  <c r="B32" i="36"/>
  <c r="B20" i="36"/>
  <c r="B8" i="36"/>
  <c r="B1" i="36"/>
  <c r="N24" i="36" l="1"/>
  <c r="O24" i="36" s="1"/>
  <c r="N19" i="36"/>
  <c r="N27" i="36"/>
  <c r="O27" i="36" s="1"/>
  <c r="N28" i="36"/>
  <c r="O28" i="36" s="1"/>
  <c r="N25" i="36"/>
  <c r="O25" i="36" s="1"/>
  <c r="N26" i="36"/>
  <c r="O26" i="36" s="1"/>
  <c r="N17" i="36"/>
  <c r="N18" i="36"/>
  <c r="N16" i="36"/>
  <c r="N15" i="36"/>
  <c r="H17" i="36"/>
  <c r="H18" i="36"/>
  <c r="O14" i="37" s="1"/>
  <c r="P14" i="37" s="1"/>
  <c r="D1" i="36" a="1"/>
  <c r="D1" i="36" s="1"/>
  <c r="G886" i="32"/>
  <c r="G885" i="32"/>
  <c r="G884" i="32"/>
  <c r="G883" i="32"/>
  <c r="G882" i="32"/>
  <c r="G881" i="32"/>
  <c r="G880" i="32"/>
  <c r="G879" i="32"/>
  <c r="G878" i="32"/>
  <c r="G877" i="32"/>
  <c r="G876" i="32"/>
  <c r="G875" i="32"/>
  <c r="G874" i="32"/>
  <c r="G873" i="32"/>
  <c r="G872" i="32"/>
  <c r="G871" i="32"/>
  <c r="G870" i="32"/>
  <c r="G869" i="32"/>
  <c r="G868" i="32"/>
  <c r="G867" i="32"/>
  <c r="G866" i="32"/>
  <c r="G865" i="32"/>
  <c r="G864" i="32"/>
  <c r="G863" i="32"/>
  <c r="G862" i="32"/>
  <c r="G861" i="32"/>
  <c r="G860" i="32"/>
  <c r="G859" i="32"/>
  <c r="G858" i="32"/>
  <c r="G857" i="32"/>
  <c r="G856" i="32"/>
  <c r="G855" i="32"/>
  <c r="G854" i="32"/>
  <c r="G853" i="32"/>
  <c r="G852" i="32"/>
  <c r="G851" i="32"/>
  <c r="G850" i="32"/>
  <c r="G849" i="32"/>
  <c r="G848" i="32"/>
  <c r="G847" i="32"/>
  <c r="G846" i="32"/>
  <c r="G845" i="32"/>
  <c r="G844" i="32"/>
  <c r="G843" i="32"/>
  <c r="G842" i="32"/>
  <c r="G841" i="32"/>
  <c r="G840" i="32"/>
  <c r="G839" i="32"/>
  <c r="G838" i="32"/>
  <c r="G837" i="32"/>
  <c r="G836" i="32"/>
  <c r="G835" i="32"/>
  <c r="G834" i="32"/>
  <c r="G833" i="32"/>
  <c r="G832" i="32"/>
  <c r="G831" i="32"/>
  <c r="G830" i="32"/>
  <c r="G829" i="32"/>
  <c r="G828" i="32"/>
  <c r="G827" i="32"/>
  <c r="G826" i="32"/>
  <c r="G825" i="32"/>
  <c r="G824" i="32"/>
  <c r="G823" i="32"/>
  <c r="G822" i="32"/>
  <c r="G821" i="32"/>
  <c r="G820" i="32"/>
  <c r="G819" i="32"/>
  <c r="G818" i="32"/>
  <c r="G817" i="32"/>
  <c r="G816" i="32"/>
  <c r="G815" i="32"/>
  <c r="G814" i="32"/>
  <c r="G813" i="32"/>
  <c r="G812" i="32"/>
  <c r="G811" i="32"/>
  <c r="G810" i="32"/>
  <c r="G809" i="32"/>
  <c r="G808" i="32"/>
  <c r="G807" i="32"/>
  <c r="G806" i="32"/>
  <c r="G805" i="32"/>
  <c r="G804" i="32"/>
  <c r="G803" i="32"/>
  <c r="G802" i="32"/>
  <c r="G801" i="32"/>
  <c r="G800" i="32"/>
  <c r="G799" i="32"/>
  <c r="G798" i="32"/>
  <c r="G797" i="32"/>
  <c r="G796" i="32"/>
  <c r="G795" i="32"/>
  <c r="G794" i="32"/>
  <c r="G793" i="32"/>
  <c r="G792" i="32"/>
  <c r="G791" i="32"/>
  <c r="G790" i="32"/>
  <c r="G789" i="32"/>
  <c r="G788" i="32"/>
  <c r="G787" i="32"/>
  <c r="G786" i="32"/>
  <c r="G785" i="32"/>
  <c r="G784" i="32"/>
  <c r="G783" i="32"/>
  <c r="G782" i="32"/>
  <c r="G781" i="32"/>
  <c r="G780" i="32"/>
  <c r="G779" i="32"/>
  <c r="G778" i="32"/>
  <c r="G777" i="32"/>
  <c r="G776" i="32"/>
  <c r="G775" i="32"/>
  <c r="G774" i="32"/>
  <c r="G773" i="32"/>
  <c r="G772" i="32"/>
  <c r="G771" i="32"/>
  <c r="G770" i="32"/>
  <c r="G769" i="32"/>
  <c r="G768" i="32"/>
  <c r="G767" i="32"/>
  <c r="G766" i="32"/>
  <c r="G765" i="32"/>
  <c r="G764" i="32"/>
  <c r="G763" i="32"/>
  <c r="G762" i="32"/>
  <c r="G761" i="32"/>
  <c r="G760" i="32"/>
  <c r="G759" i="32"/>
  <c r="G758" i="32"/>
  <c r="G757" i="32"/>
  <c r="G756" i="32"/>
  <c r="G755" i="32"/>
  <c r="G754" i="32"/>
  <c r="G753" i="32"/>
  <c r="G752" i="32"/>
  <c r="G751" i="32"/>
  <c r="G750" i="32"/>
  <c r="G749" i="32"/>
  <c r="G748" i="32"/>
  <c r="G747" i="32"/>
  <c r="G746" i="32"/>
  <c r="G745" i="32"/>
  <c r="G744" i="32"/>
  <c r="G743" i="32"/>
  <c r="G742" i="32"/>
  <c r="G741" i="32"/>
  <c r="G740" i="32"/>
  <c r="G739" i="32"/>
  <c r="G738" i="32"/>
  <c r="G737" i="32"/>
  <c r="G736" i="32"/>
  <c r="G735" i="32"/>
  <c r="G734" i="32"/>
  <c r="G733" i="32"/>
  <c r="G732" i="32"/>
  <c r="G731" i="32"/>
  <c r="G730" i="32"/>
  <c r="G729" i="32"/>
  <c r="G728" i="32"/>
  <c r="G727" i="32"/>
  <c r="G726" i="32"/>
  <c r="G725" i="32"/>
  <c r="G724" i="32"/>
  <c r="G723" i="32"/>
  <c r="G722" i="32"/>
  <c r="G721" i="32"/>
  <c r="G720" i="32"/>
  <c r="G719" i="32"/>
  <c r="G718" i="32"/>
  <c r="G717" i="32"/>
  <c r="G716" i="32"/>
  <c r="G715" i="32"/>
  <c r="G714" i="32"/>
  <c r="G713" i="32"/>
  <c r="G712" i="32"/>
  <c r="G711" i="32"/>
  <c r="G710" i="32"/>
  <c r="G709" i="32"/>
  <c r="G708" i="32"/>
  <c r="G707" i="32"/>
  <c r="G706" i="32"/>
  <c r="G705" i="32"/>
  <c r="G704" i="32"/>
  <c r="G703" i="32"/>
  <c r="G702" i="32"/>
  <c r="G701" i="32"/>
  <c r="G700" i="32"/>
  <c r="G699" i="32"/>
  <c r="G698" i="32"/>
  <c r="G697" i="32"/>
  <c r="G696" i="32"/>
  <c r="G695" i="32"/>
  <c r="G694" i="32"/>
  <c r="G693" i="32"/>
  <c r="G692" i="32"/>
  <c r="G691" i="32"/>
  <c r="G690" i="32"/>
  <c r="G689" i="32"/>
  <c r="G688" i="32"/>
  <c r="G687" i="32"/>
  <c r="G686" i="32"/>
  <c r="G685" i="32"/>
  <c r="G684" i="32"/>
  <c r="G683" i="32"/>
  <c r="G682" i="32"/>
  <c r="G681" i="32"/>
  <c r="G680" i="32"/>
  <c r="G679" i="32"/>
  <c r="G678" i="32"/>
  <c r="G677" i="32"/>
  <c r="G676" i="32"/>
  <c r="G675" i="32"/>
  <c r="G674" i="32"/>
  <c r="G673" i="32"/>
  <c r="G672" i="32"/>
  <c r="G671" i="32"/>
  <c r="G670" i="32"/>
  <c r="G669" i="32"/>
  <c r="G668" i="32"/>
  <c r="G667" i="32"/>
  <c r="G666" i="32"/>
  <c r="G665" i="32"/>
  <c r="G664" i="32"/>
  <c r="G663" i="32"/>
  <c r="G662" i="32"/>
  <c r="G661" i="32"/>
  <c r="G660" i="32"/>
  <c r="G659" i="32"/>
  <c r="G658" i="32"/>
  <c r="G657" i="32"/>
  <c r="G656" i="32"/>
  <c r="G655" i="32"/>
  <c r="G654" i="32"/>
  <c r="G653" i="32"/>
  <c r="G652" i="32"/>
  <c r="G651" i="32"/>
  <c r="G650" i="32"/>
  <c r="G649" i="32"/>
  <c r="G648" i="32"/>
  <c r="G647" i="32"/>
  <c r="G646" i="32"/>
  <c r="G645" i="32"/>
  <c r="G644" i="32"/>
  <c r="G643" i="32"/>
  <c r="G642" i="32"/>
  <c r="G641" i="32"/>
  <c r="G640" i="32"/>
  <c r="G639" i="32"/>
  <c r="G638" i="32"/>
  <c r="G637" i="32"/>
  <c r="G636" i="32"/>
  <c r="G635" i="32"/>
  <c r="G634" i="32"/>
  <c r="G633" i="32"/>
  <c r="G632" i="32"/>
  <c r="G631" i="32"/>
  <c r="G630" i="32"/>
  <c r="G629" i="32"/>
  <c r="G628" i="32"/>
  <c r="G627" i="32"/>
  <c r="G626" i="32"/>
  <c r="G625" i="32"/>
  <c r="G624" i="32"/>
  <c r="G623" i="32"/>
  <c r="G622" i="32"/>
  <c r="G621" i="32"/>
  <c r="G620" i="32"/>
  <c r="G619" i="32"/>
  <c r="G618" i="32"/>
  <c r="G617" i="32"/>
  <c r="G616" i="32"/>
  <c r="G615" i="32"/>
  <c r="G614" i="32"/>
  <c r="G613" i="32"/>
  <c r="G612" i="32"/>
  <c r="G611" i="32"/>
  <c r="G610" i="32"/>
  <c r="G609" i="32"/>
  <c r="G608" i="32"/>
  <c r="G607" i="32"/>
  <c r="G606" i="32"/>
  <c r="G605" i="32"/>
  <c r="G604" i="32"/>
  <c r="G603" i="32"/>
  <c r="G602" i="32"/>
  <c r="G601" i="32"/>
  <c r="G600" i="32"/>
  <c r="G599" i="32"/>
  <c r="G598" i="32"/>
  <c r="G597" i="32"/>
  <c r="G596" i="32"/>
  <c r="G595" i="32"/>
  <c r="G594" i="32"/>
  <c r="G593" i="32"/>
  <c r="G592" i="32"/>
  <c r="G591" i="32"/>
  <c r="G590" i="32"/>
  <c r="G589" i="32"/>
  <c r="G588" i="32"/>
  <c r="G587" i="32"/>
  <c r="G586" i="32"/>
  <c r="G585" i="32"/>
  <c r="G584" i="32"/>
  <c r="G583" i="32"/>
  <c r="G582" i="32"/>
  <c r="G581" i="32"/>
  <c r="G580" i="32"/>
  <c r="G579" i="32"/>
  <c r="G578" i="32"/>
  <c r="G577" i="32"/>
  <c r="G576" i="32"/>
  <c r="G575" i="32"/>
  <c r="G574" i="32"/>
  <c r="G573" i="32"/>
  <c r="G572" i="32"/>
  <c r="G571" i="32"/>
  <c r="G570" i="32"/>
  <c r="G569" i="32"/>
  <c r="G568" i="32"/>
  <c r="G567" i="32"/>
  <c r="G566" i="32"/>
  <c r="G565" i="32"/>
  <c r="G564" i="32"/>
  <c r="G563" i="32"/>
  <c r="G562" i="32"/>
  <c r="G561" i="32"/>
  <c r="G560" i="32"/>
  <c r="G559" i="32"/>
  <c r="G558" i="32"/>
  <c r="G557" i="32"/>
  <c r="G556" i="32"/>
  <c r="G555" i="32"/>
  <c r="G554" i="32"/>
  <c r="G553" i="32"/>
  <c r="G552" i="32"/>
  <c r="G551" i="32"/>
  <c r="G550" i="32"/>
  <c r="G549" i="32"/>
  <c r="G548" i="32"/>
  <c r="G547" i="32"/>
  <c r="G546" i="32"/>
  <c r="G545" i="32"/>
  <c r="G544" i="32"/>
  <c r="G543" i="32"/>
  <c r="G542" i="32"/>
  <c r="G541" i="32"/>
  <c r="G540" i="32"/>
  <c r="G539" i="32"/>
  <c r="G538" i="32"/>
  <c r="G537" i="32"/>
  <c r="G536" i="32"/>
  <c r="G535" i="32"/>
  <c r="G534" i="32"/>
  <c r="G533" i="32"/>
  <c r="G532" i="32"/>
  <c r="G531" i="32"/>
  <c r="G530" i="32"/>
  <c r="G529" i="32"/>
  <c r="G528" i="32"/>
  <c r="G527" i="32"/>
  <c r="G526" i="32"/>
  <c r="G525" i="32"/>
  <c r="G524" i="32"/>
  <c r="G523" i="32"/>
  <c r="G522" i="32"/>
  <c r="G521" i="32"/>
  <c r="G520" i="32"/>
  <c r="G519" i="32"/>
  <c r="G518" i="32"/>
  <c r="G517" i="32"/>
  <c r="G516" i="32"/>
  <c r="G515" i="32"/>
  <c r="G514" i="32"/>
  <c r="G513" i="32"/>
  <c r="G512" i="32"/>
  <c r="G511" i="32"/>
  <c r="G510" i="32"/>
  <c r="G509" i="32"/>
  <c r="G508" i="32"/>
  <c r="G507" i="32"/>
  <c r="G506" i="32"/>
  <c r="G505" i="32"/>
  <c r="G504" i="32"/>
  <c r="G503" i="32"/>
  <c r="G502" i="32"/>
  <c r="G501" i="32"/>
  <c r="G500" i="32"/>
  <c r="G499" i="32"/>
  <c r="G498" i="32"/>
  <c r="G497" i="32"/>
  <c r="G496" i="32"/>
  <c r="G495" i="32"/>
  <c r="G494" i="32"/>
  <c r="G493" i="32"/>
  <c r="G492" i="32"/>
  <c r="G491" i="32"/>
  <c r="G490" i="32"/>
  <c r="G489" i="32"/>
  <c r="G488" i="32"/>
  <c r="G487" i="32"/>
  <c r="G486" i="32"/>
  <c r="G485" i="32"/>
  <c r="G484" i="32"/>
  <c r="G483" i="32"/>
  <c r="G482" i="32"/>
  <c r="G481" i="32"/>
  <c r="G480" i="32"/>
  <c r="G479" i="32"/>
  <c r="G478" i="32"/>
  <c r="G477" i="32"/>
  <c r="G476" i="32"/>
  <c r="G475" i="32"/>
  <c r="G474" i="32"/>
  <c r="G473" i="32"/>
  <c r="G472" i="32"/>
  <c r="G471" i="32"/>
  <c r="G470" i="32"/>
  <c r="G469" i="32"/>
  <c r="G468" i="32"/>
  <c r="G467" i="32"/>
  <c r="G466" i="32"/>
  <c r="G465" i="32"/>
  <c r="G464" i="32"/>
  <c r="G463" i="32"/>
  <c r="G462" i="32"/>
  <c r="G461" i="32"/>
  <c r="G460" i="32"/>
  <c r="G459" i="32"/>
  <c r="G458" i="32"/>
  <c r="G457" i="32"/>
  <c r="G456" i="32"/>
  <c r="G455" i="32"/>
  <c r="G454" i="32"/>
  <c r="G453" i="32"/>
  <c r="G452" i="32"/>
  <c r="G451" i="32"/>
  <c r="G450" i="32"/>
  <c r="G449" i="32"/>
  <c r="G448" i="32"/>
  <c r="G447" i="32"/>
  <c r="G446" i="32"/>
  <c r="G445" i="32"/>
  <c r="G444" i="32"/>
  <c r="G443" i="32"/>
  <c r="G442" i="32"/>
  <c r="G441" i="32"/>
  <c r="G440" i="32"/>
  <c r="G439" i="32"/>
  <c r="G438" i="32"/>
  <c r="G437" i="32"/>
  <c r="G436" i="32"/>
  <c r="G435" i="32"/>
  <c r="G434" i="32"/>
  <c r="G433" i="32"/>
  <c r="G432" i="32"/>
  <c r="G431" i="32"/>
  <c r="G430" i="32"/>
  <c r="G429" i="32"/>
  <c r="G428" i="32"/>
  <c r="G427" i="32"/>
  <c r="G426" i="32"/>
  <c r="G425" i="32"/>
  <c r="G424" i="32"/>
  <c r="G423" i="32"/>
  <c r="G422" i="32"/>
  <c r="G421" i="32"/>
  <c r="G420" i="32"/>
  <c r="G419" i="32"/>
  <c r="G418" i="32"/>
  <c r="G417" i="32"/>
  <c r="G416" i="32"/>
  <c r="G415" i="32"/>
  <c r="G414" i="32"/>
  <c r="G413" i="32"/>
  <c r="G412" i="32"/>
  <c r="G411" i="32"/>
  <c r="G410" i="32"/>
  <c r="G409" i="32"/>
  <c r="G408" i="32"/>
  <c r="G407" i="32"/>
  <c r="G406" i="32"/>
  <c r="G405" i="32"/>
  <c r="G404" i="32"/>
  <c r="G403" i="32"/>
  <c r="G402" i="32"/>
  <c r="G401" i="32"/>
  <c r="G400" i="32"/>
  <c r="G399" i="32"/>
  <c r="G398" i="32"/>
  <c r="G397" i="32"/>
  <c r="G396" i="32"/>
  <c r="G395" i="32"/>
  <c r="G394" i="32"/>
  <c r="G393" i="32"/>
  <c r="G392" i="32"/>
  <c r="G391" i="32"/>
  <c r="G390" i="32"/>
  <c r="G389" i="32"/>
  <c r="G388" i="32"/>
  <c r="G387" i="32"/>
  <c r="G386" i="32"/>
  <c r="G385" i="32"/>
  <c r="G384" i="32"/>
  <c r="G383" i="32"/>
  <c r="G382" i="32"/>
  <c r="G381" i="32"/>
  <c r="G380" i="32"/>
  <c r="G379" i="32"/>
  <c r="G378" i="32"/>
  <c r="G377" i="32"/>
  <c r="G376" i="32"/>
  <c r="G375" i="32"/>
  <c r="G374" i="32"/>
  <c r="G373" i="32"/>
  <c r="G372" i="32"/>
  <c r="G371" i="32"/>
  <c r="G370" i="32"/>
  <c r="G369" i="32"/>
  <c r="G368" i="32"/>
  <c r="G367" i="32"/>
  <c r="G366" i="32"/>
  <c r="G365" i="32"/>
  <c r="G364" i="32"/>
  <c r="G363" i="32"/>
  <c r="G362" i="32"/>
  <c r="G361" i="32"/>
  <c r="G360" i="32"/>
  <c r="G359" i="32"/>
  <c r="G358" i="32"/>
  <c r="G357" i="32"/>
  <c r="G356" i="32"/>
  <c r="G355" i="32"/>
  <c r="G354" i="32"/>
  <c r="G353" i="32"/>
  <c r="G352" i="32"/>
  <c r="G351" i="32"/>
  <c r="G350" i="32"/>
  <c r="G349" i="32"/>
  <c r="G348" i="32"/>
  <c r="G347" i="32"/>
  <c r="G346" i="32"/>
  <c r="G345" i="32"/>
  <c r="G344" i="32"/>
  <c r="G343" i="32"/>
  <c r="G342" i="32"/>
  <c r="G341" i="32"/>
  <c r="G340" i="32"/>
  <c r="G339" i="32"/>
  <c r="G338" i="32"/>
  <c r="G337" i="32"/>
  <c r="G336" i="32"/>
  <c r="G335" i="32"/>
  <c r="G334" i="32"/>
  <c r="G333" i="32"/>
  <c r="G332" i="32"/>
  <c r="G331" i="32"/>
  <c r="G330" i="32"/>
  <c r="G329" i="32"/>
  <c r="G328" i="32"/>
  <c r="G327" i="32"/>
  <c r="G326" i="32"/>
  <c r="G325" i="32"/>
  <c r="G324" i="32"/>
  <c r="G323" i="32"/>
  <c r="G322" i="32"/>
  <c r="G321" i="32"/>
  <c r="G320" i="32"/>
  <c r="G319" i="32"/>
  <c r="G318" i="32"/>
  <c r="G317" i="32"/>
  <c r="G316" i="32"/>
  <c r="G315" i="32"/>
  <c r="G314" i="32"/>
  <c r="G313" i="32"/>
  <c r="G312" i="32"/>
  <c r="G311" i="32"/>
  <c r="G310" i="32"/>
  <c r="G309" i="32"/>
  <c r="G308" i="32"/>
  <c r="G307" i="32"/>
  <c r="G306" i="32"/>
  <c r="G305" i="32"/>
  <c r="G304" i="32"/>
  <c r="G303" i="32"/>
  <c r="G302" i="32"/>
  <c r="G301" i="32"/>
  <c r="G300" i="32"/>
  <c r="G299" i="32"/>
  <c r="G298" i="32"/>
  <c r="G297" i="32"/>
  <c r="G296" i="32"/>
  <c r="G295" i="32"/>
  <c r="G294" i="32"/>
  <c r="G293" i="32"/>
  <c r="G292" i="32"/>
  <c r="G291" i="32"/>
  <c r="G290" i="32"/>
  <c r="G289" i="32"/>
  <c r="G288" i="32"/>
  <c r="G287" i="32"/>
  <c r="G286" i="32"/>
  <c r="G285" i="32"/>
  <c r="G284" i="32"/>
  <c r="G283" i="32"/>
  <c r="G282" i="32"/>
  <c r="G281" i="32"/>
  <c r="G280" i="32"/>
  <c r="G279" i="32"/>
  <c r="G278" i="32"/>
  <c r="G277" i="32"/>
  <c r="G276" i="32"/>
  <c r="G275" i="32"/>
  <c r="G274" i="32"/>
  <c r="G273" i="32"/>
  <c r="G272" i="32"/>
  <c r="G271" i="32"/>
  <c r="G270" i="32"/>
  <c r="G269" i="32"/>
  <c r="G268" i="32"/>
  <c r="G267" i="32"/>
  <c r="G266" i="32"/>
  <c r="G265" i="32"/>
  <c r="G264" i="32"/>
  <c r="G263" i="32"/>
  <c r="G262" i="32"/>
  <c r="G261" i="32"/>
  <c r="G260" i="32"/>
  <c r="G259" i="32"/>
  <c r="G258" i="32"/>
  <c r="G257" i="32"/>
  <c r="G256" i="32"/>
  <c r="G255" i="32"/>
  <c r="G254" i="32"/>
  <c r="G253" i="32"/>
  <c r="G252" i="32"/>
  <c r="G251" i="32"/>
  <c r="G250" i="32"/>
  <c r="G249" i="32"/>
  <c r="G248" i="32"/>
  <c r="G247" i="32"/>
  <c r="G246" i="32"/>
  <c r="G245" i="32"/>
  <c r="G244" i="32"/>
  <c r="G243" i="32"/>
  <c r="G242" i="32"/>
  <c r="G241" i="32"/>
  <c r="G240" i="32"/>
  <c r="G239" i="32"/>
  <c r="G238" i="32"/>
  <c r="G237" i="32"/>
  <c r="G236" i="32"/>
  <c r="G235" i="32"/>
  <c r="G234" i="32"/>
  <c r="G233" i="32"/>
  <c r="G232" i="32"/>
  <c r="G231" i="32"/>
  <c r="G230" i="32"/>
  <c r="G229" i="32"/>
  <c r="G228" i="32"/>
  <c r="G227" i="32"/>
  <c r="G226" i="32"/>
  <c r="G225" i="32"/>
  <c r="G224" i="32"/>
  <c r="G223" i="32"/>
  <c r="G222" i="32"/>
  <c r="G221" i="32"/>
  <c r="G220" i="32"/>
  <c r="G219" i="32"/>
  <c r="G218" i="32"/>
  <c r="G217" i="32"/>
  <c r="G216" i="32"/>
  <c r="G215" i="32"/>
  <c r="G214" i="32"/>
  <c r="G213" i="32"/>
  <c r="G212" i="32"/>
  <c r="G211" i="32"/>
  <c r="G210" i="32"/>
  <c r="G209" i="32"/>
  <c r="G208" i="32"/>
  <c r="G207" i="32"/>
  <c r="G206" i="32"/>
  <c r="G205" i="32"/>
  <c r="G204" i="32"/>
  <c r="G203" i="32"/>
  <c r="G202" i="32"/>
  <c r="G201" i="32"/>
  <c r="G200" i="32"/>
  <c r="G199" i="32"/>
  <c r="G198" i="32"/>
  <c r="G197" i="32"/>
  <c r="G196" i="32"/>
  <c r="G195" i="32"/>
  <c r="G194" i="32"/>
  <c r="G193" i="32"/>
  <c r="G192" i="32"/>
  <c r="G191" i="32"/>
  <c r="G190" i="32"/>
  <c r="G189" i="32"/>
  <c r="G188" i="32"/>
  <c r="G187" i="32"/>
  <c r="G186" i="32"/>
  <c r="G185" i="32"/>
  <c r="G184" i="32"/>
  <c r="G183" i="32"/>
  <c r="G182" i="32"/>
  <c r="G181" i="32"/>
  <c r="G180" i="32"/>
  <c r="G179" i="32"/>
  <c r="G178" i="32"/>
  <c r="G177" i="32"/>
  <c r="G176" i="32"/>
  <c r="G175" i="32"/>
  <c r="G174" i="32"/>
  <c r="G173" i="32"/>
  <c r="G172" i="32"/>
  <c r="G171" i="32"/>
  <c r="G170" i="32"/>
  <c r="G169" i="32"/>
  <c r="G168" i="32"/>
  <c r="G167" i="32"/>
  <c r="G166" i="32"/>
  <c r="G165" i="32"/>
  <c r="G164" i="32"/>
  <c r="G163" i="32"/>
  <c r="G162" i="32"/>
  <c r="G161" i="32"/>
  <c r="G160" i="32"/>
  <c r="G159" i="32"/>
  <c r="G158" i="32"/>
  <c r="G157" i="32"/>
  <c r="G156" i="32"/>
  <c r="G155" i="32"/>
  <c r="G154" i="32"/>
  <c r="G153" i="32"/>
  <c r="G152" i="32"/>
  <c r="G151" i="32"/>
  <c r="G150" i="32"/>
  <c r="G149" i="32"/>
  <c r="G148" i="32"/>
  <c r="G147" i="32"/>
  <c r="G146" i="32"/>
  <c r="G145" i="32"/>
  <c r="G144" i="32"/>
  <c r="G143" i="32"/>
  <c r="G142" i="32"/>
  <c r="G141" i="32"/>
  <c r="G140" i="32"/>
  <c r="G139" i="32"/>
  <c r="G138" i="32"/>
  <c r="G137" i="32"/>
  <c r="G136" i="32"/>
  <c r="G135" i="32"/>
  <c r="G134" i="32"/>
  <c r="G133" i="32"/>
  <c r="G132" i="32"/>
  <c r="G131" i="32"/>
  <c r="G130" i="32"/>
  <c r="G129" i="32"/>
  <c r="G128" i="32"/>
  <c r="G127" i="32"/>
  <c r="G126" i="32"/>
  <c r="G125" i="32"/>
  <c r="G124" i="32"/>
  <c r="G123" i="32"/>
  <c r="G122" i="32"/>
  <c r="G121" i="32"/>
  <c r="G120" i="32"/>
  <c r="G119" i="32"/>
  <c r="G118" i="32"/>
  <c r="G117" i="32"/>
  <c r="G116" i="32"/>
  <c r="G115" i="32"/>
  <c r="G114" i="32"/>
  <c r="G113" i="32"/>
  <c r="G112" i="32"/>
  <c r="G111" i="32"/>
  <c r="G110" i="32"/>
  <c r="G109" i="32"/>
  <c r="G108" i="32"/>
  <c r="G107" i="32"/>
  <c r="G106" i="32"/>
  <c r="G105" i="32"/>
  <c r="G104" i="32"/>
  <c r="G103" i="32"/>
  <c r="G102" i="32"/>
  <c r="G101" i="32"/>
  <c r="G100" i="32"/>
  <c r="G99" i="32"/>
  <c r="G98" i="32"/>
  <c r="G97" i="32"/>
  <c r="G96" i="32"/>
  <c r="G95" i="32"/>
  <c r="G94" i="32"/>
  <c r="G93" i="32"/>
  <c r="G92" i="32"/>
  <c r="G91" i="32"/>
  <c r="G90" i="32"/>
  <c r="G89" i="32"/>
  <c r="G88" i="32"/>
  <c r="G87" i="32"/>
  <c r="G86" i="32"/>
  <c r="G85" i="32"/>
  <c r="G84" i="32"/>
  <c r="G83" i="32"/>
  <c r="G82" i="32"/>
  <c r="G81" i="32"/>
  <c r="G80" i="32"/>
  <c r="G79" i="32"/>
  <c r="G78" i="32"/>
  <c r="G77" i="32"/>
  <c r="G76" i="32"/>
  <c r="G75" i="32"/>
  <c r="G74" i="32"/>
  <c r="G73" i="32"/>
  <c r="G72" i="32"/>
  <c r="G71" i="32"/>
  <c r="G70" i="32"/>
  <c r="G69" i="32"/>
  <c r="G68" i="32"/>
  <c r="G67" i="32"/>
  <c r="G66" i="32"/>
  <c r="G65" i="32"/>
  <c r="G64" i="32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3" i="32"/>
  <c r="G2" i="3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<sst xmlns="http://schemas.openxmlformats.org/spreadsheetml/2006/main" count="3755" uniqueCount="189">
  <si>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</si>
  <si>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</si>
  <si>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</si>
  <si>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</si>
  <si>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</si>
  <si>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</si>
  <si>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</si>
  <si>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</si>
  <si>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</si>
  <si>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</si>
  <si>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</si>
  <si>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</si>
  <si>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</si>
  <si>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</si>
  <si>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</si>
  <si>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</si>
  <si>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</si>
  <si>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</si>
  <si>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</si>
  <si>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</si>
  <si>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</si>
  <si>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</si>
  <si>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</si>
  <si>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</si>
  <si>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</si>
  <si>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</si>
  <si>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</si>
  <si>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</si>
  <si>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</si>
  <si>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</si>
  <si>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</si>
  <si>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</si>
  <si>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</si>
  <si>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</si>
  <si>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</si>
  <si>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</si>
  <si>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</si>
  <si>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</si>
  <si>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</si>
  <si>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</si>
  <si>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</si>
  <si>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</si>
  <si>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</si>
  <si>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</si>
  <si>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</si>
  <si>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</si>
  <si>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</si>
  <si>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</si>
  <si>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</si>
  <si>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</si>
  <si>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</si>
  <si>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</si>
  <si>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</si>
  <si>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</si>
  <si>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</si>
  <si>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</si>
  <si>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</si>
  <si>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</si>
  <si>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</si>
  <si>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</si>
  <si>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</si>
  <si>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</si>
  <si>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</si>
  <si>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</si>
  <si>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</si>
  <si>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</si>
  <si>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</si>
  <si>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</si>
  <si>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</si>
  <si>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</si>
  <si>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</si>
  <si>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</si>
  <si>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</si>
  <si>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</si>
  <si>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</si>
  <si>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</si>
  <si>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</si>
  <si>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</si>
  <si>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</si>
  <si>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</si>
  <si>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</si>
  <si>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</si>
  <si>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</si>
  <si>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</si>
  <si>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</si>
  <si>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</si>
  <si>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</si>
  <si>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</si>
  <si>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</si>
  <si>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</si>
  <si>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</si>
  <si>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</si>
  <si>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</si>
  <si>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</si>
  <si>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</si>
  <si>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</si>
  <si>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</si>
  <si>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</si>
  <si>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</si>
  <si>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</si>
  <si>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</si>
  <si>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</si>
  <si>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</si>
  <si>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</si>
  <si>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</si>
  <si>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</si>
  <si>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</si>
  <si>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</si>
  <si>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</si>
  <si>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</si>
  <si>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</si>
  <si>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</si>
  <si>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</si>
  <si>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</si>
  <si>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</si>
  <si>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</si>
  <si>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</si>
  <si>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</si>
  <si>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</si>
  <si>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</si>
  <si>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</si>
  <si>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</si>
  <si>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</si>
  <si>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</si>
  <si>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</si>
  <si>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</si>
  <si>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</si>
  <si>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</si>
  <si>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</si>
  <si>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</si>
  <si>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</si>
  <si>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</si>
  <si>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</si>
  <si>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</si>
  <si>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</si>
  <si>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</si>
  <si>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</si>
  <si>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</si>
  <si>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</si>
  <si>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</si>
  <si>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</si>
  <si>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</si>
  <si>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</si>
  <si>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</si>
  <si>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</si>
  <si>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</si>
  <si>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</si>
  <si>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</si>
  <si>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</si>
  <si>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</si>
  <si>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</si>
  <si>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</si>
  <si>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</si>
  <si>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</si>
  <si>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</si>
  <si>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</si>
  <si>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</si>
  <si>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</si>
  <si>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</si>
  <si>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</si>
  <si>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</si>
  <si>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</si>
  <si>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</si>
  <si>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</si>
  <si>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KOD</t>
  </si>
  <si>
    <t>SATIŞ DANIŞMANI</t>
  </si>
  <si>
    <t>MARKALAR</t>
  </si>
  <si>
    <t>NET SATIŞ MİKTARI</t>
  </si>
  <si>
    <t>HEDEF SATIŞ MİKTARI</t>
  </si>
  <si>
    <t>HEDEF ORANI</t>
  </si>
  <si>
    <t>YIL</t>
  </si>
  <si>
    <t>KENT</t>
  </si>
  <si>
    <t>TOPLAM</t>
  </si>
  <si>
    <t>GRAFİK</t>
  </si>
  <si>
    <t>TOPLAM SATIŞ</t>
  </si>
  <si>
    <t>HEDEF SATIŞ</t>
  </si>
  <si>
    <t>H/G</t>
  </si>
  <si>
    <t>GERÇEKLEŞME ORANI</t>
  </si>
  <si>
    <t>HEDEFLENEN SATIŞ TOPLAMI</t>
  </si>
  <si>
    <t>GERÇEKŞLEŞEN SATIŞ TOPLAMI</t>
  </si>
  <si>
    <t>MAKRO</t>
  </si>
  <si>
    <t>GERÇEKLEŞEN SATIŞ</t>
  </si>
  <si>
    <t>HEDEFLENEN SATIŞ</t>
  </si>
  <si>
    <t>ORAN</t>
  </si>
  <si>
    <t>SATIŞ RAPORU</t>
  </si>
  <si>
    <t>BÖLGE RAPORU</t>
  </si>
  <si>
    <t>2020</t>
  </si>
  <si>
    <t/>
  </si>
  <si>
    <t>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</si>
</sst>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₺&quot;* #,##0.00_-;\-&quot;₺&quot;* #,##0.00_-;_-&quot;₺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0.0000000000"/>
  </numFmts>
  <fonts count="4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">
    <xf numFmtId="0" fontId="0" fillId="0" borderId="0" xfId="0"/>
    <xf numFmtId="43" fontId="0" fillId="0" borderId="0" xfId="1" applyFont="1"/>
    <xf numFmtId="9" fontId="0" fillId="0" borderId="0" xfId="2" applyFont="1"/>
    <xf numFmtId="0" fontId="2" fillId="0" borderId="0" xfId="3"/>
    <xf numFmtId="0" fontId="2" fillId="0" borderId="0" xfId="3" applyAlignment="1">
      <alignment horizontal="center" vertical="center"/>
    </xf>
    <xf numFmtId="0" fontId="2" fillId="0" borderId="0" xfId="3" applyAlignment="1">
      <alignment horizontal="left" vertical="center"/>
    </xf>
    <xf numFmtId="165" fontId="0" fillId="0" borderId="0" xfId="4" applyNumberFormat="1" applyFont="1"/>
    <xf numFmtId="164" fontId="0" fillId="0" borderId="0" xfId="4" applyFont="1"/>
    <xf numFmtId="9" fontId="0" fillId="0" borderId="0" xfId="5" applyFont="1"/>
    <xf numFmtId="43" fontId="0" fillId="0" borderId="0" xfId="0" applyNumberFormat="1"/>
    <xf numFmtId="166" fontId="0" fillId="0" borderId="0" xfId="6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0" xfId="0" applyFill="1"/>
    <xf numFmtId="0" fontId="0" fillId="2" borderId="5" xfId="0" applyFill="1" applyBorder="1"/>
    <xf numFmtId="0" fontId="0" fillId="2" borderId="4" xfId="0" applyFill="1" applyBorder="1"/>
    <xf numFmtId="43" fontId="0" fillId="0" borderId="0" xfId="1" applyFont="1" applyBorder="1"/>
    <xf numFmtId="9" fontId="0" fillId="0" borderId="5" xfId="2" applyFont="1" applyBorder="1"/>
    <xf numFmtId="0" fontId="0" fillId="3" borderId="4" xfId="0" applyFill="1" applyBorder="1"/>
    <xf numFmtId="43" fontId="0" fillId="3" borderId="0" xfId="1" applyFont="1" applyFill="1" applyBorder="1"/>
    <xf numFmtId="9" fontId="0" fillId="3" borderId="5" xfId="2" applyFont="1" applyFill="1" applyBorder="1"/>
    <xf numFmtId="0" fontId="0" fillId="2" borderId="6" xfId="0" applyFill="1" applyBorder="1"/>
    <xf numFmtId="43" fontId="0" fillId="0" borderId="7" xfId="1" applyFont="1" applyBorder="1"/>
    <xf numFmtId="9" fontId="0" fillId="0" borderId="8" xfId="2" applyFont="1" applyBorder="1"/>
    <xf numFmtId="0" fontId="0" fillId="4" borderId="0" xfId="0" applyFill="1"/>
    <xf numFmtId="0" fontId="0" fillId="5" borderId="0" xfId="0" applyFill="1"/>
    <xf numFmtId="43" fontId="0" fillId="5" borderId="0" xfId="1" applyFont="1" applyFill="1"/>
    <xf numFmtId="9" fontId="0" fillId="5" borderId="0" xfId="2" applyFont="1" applyFill="1"/>
    <xf numFmtId="0" fontId="0" fillId="3" borderId="0" xfId="0" applyFill="1"/>
    <xf numFmtId="0" fontId="0" fillId="7" borderId="0" xfId="0" applyFill="1"/>
    <xf numFmtId="43" fontId="0" fillId="8" borderId="0" xfId="1" applyFont="1" applyFill="1"/>
    <xf numFmtId="0" fontId="3" fillId="0" borderId="0" xfId="0" applyFont="1"/>
    <xf numFmtId="0" fontId="0" fillId="9" borderId="0" xfId="0" applyFill="1"/>
    <xf numFmtId="9" fontId="0" fillId="9" borderId="0" xfId="0" applyNumberFormat="1" applyFill="1"/>
    <xf numFmtId="9" fontId="0" fillId="9" borderId="0" xfId="2" applyFont="1" applyFill="1"/>
    <xf numFmtId="0" fontId="0" fillId="6" borderId="0" xfId="0" applyFill="1" applyAlignment="1">
      <alignment horizontal="center"/>
    </xf>
  </cellXfs>
  <cellStyles count="7">
    <cellStyle name="Normal" xfId="0" builtinId="0"/>
    <cellStyle name="Normal 2" xfId="3" xr:uid="{3F332FB3-1E3E-434E-855A-2469328AB301}"/>
    <cellStyle name="ParaBirimi" xfId="6" builtinId="4"/>
    <cellStyle name="ParaBirimi 2" xfId="4" xr:uid="{318A412C-175B-43E0-9F3F-012D36835E03}"/>
    <cellStyle name="Virgül" xfId="1" builtinId="3"/>
    <cellStyle name="Yüzde" xfId="2" builtinId="5"/>
    <cellStyle name="Yüzde 2" xfId="5" xr:uid="{262116BD-74AA-40AA-8D42-02A8855D466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PARAMETRE!$G$1:$G$5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PARAMETRE!$H$1:$H$5</c:f>
              <c:numCache>
                <c:formatCode>_(* #,##0.00_);_(* \(#,##0.00\);_(* "-"??_);_(@_)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DC-4ECA-864D-7BC2E7185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2054332031"/>
        <c:axId val="2054318111"/>
      </c:barChart>
      <c:catAx>
        <c:axId val="2054332031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54318111"/>
        <c:crosses val="autoZero"/>
        <c:auto val="1"/>
        <c:lblAlgn val="ctr"/>
        <c:lblOffset val="100"/>
        <c:noMultiLvlLbl val="0"/>
      </c:catAx>
      <c:valAx>
        <c:axId val="2054318111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20543320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accent1">
                <a:lumMod val="60000"/>
                <a:lumOff val="4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PARAMETRE!$L$1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PARAMETRE!$K$2:$K$6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PARAMETRE!$L$2:$L$6</c:f>
              <c:numCache>
                <c:formatCode>_(* #,##0.00_);_(* \(#,##0.00\);_(* "-"??_);_(@_)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11-4C24-A3C8-98BA02B5630E}"/>
            </c:ext>
          </c:extLst>
        </c:ser>
        <c:ser>
          <c:idx val="1"/>
          <c:order val="1"/>
          <c:tx>
            <c:strRef>
              <c:f>PARAMETRE!$M$1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PARAMETRE!$K$2:$K$6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PARAMETRE!$M$2:$M$6</c:f>
              <c:numCache>
                <c:formatCode>_(* #,##0.00_);_(* \(#,##0.00\);_(* "-"??_);_(@_)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11-4C24-A3C8-98BA02B5630E}"/>
            </c:ext>
          </c:extLst>
        </c:ser>
        <c:ser>
          <c:idx val="2"/>
          <c:order val="2"/>
          <c:tx>
            <c:strRef>
              <c:f>PARAMETRE!$N$1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PARAMETRE!$K$2:$K$6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PARAMETRE!$N$2:$N$6</c:f>
              <c:numCache>
                <c:formatCode>_(* #,##0.00_);_(* \(#,##0.00\);_(* "-"??_);_(@_)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11-4C24-A3C8-98BA02B5630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435231"/>
        <c:axId val="40432831"/>
      </c:barChart>
      <c:lineChart>
        <c:grouping val="standard"/>
        <c:varyColors val="0"/>
        <c:ser>
          <c:idx val="3"/>
          <c:order val="3"/>
          <c:tx>
            <c:strRef>
              <c:f>PARAMETRE!$O$1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PARAMETRE!$K$2:$K$6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PARAMETRE!$O$2:$O$6</c:f>
              <c:numCache>
                <c:formatCode>_(* #,##0.00_);_(* \(#,##0.00\);_(* "-"??_);_(@_)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11-4C24-A3C8-98BA02B5630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435231"/>
        <c:axId val="40432831"/>
      </c:lineChart>
      <c:catAx>
        <c:axId val="404352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0432831"/>
        <c:crosses val="autoZero"/>
        <c:auto val="1"/>
        <c:lblAlgn val="ctr"/>
        <c:lblOffset val="100"/>
        <c:noMultiLvlLbl val="0"/>
      </c:catAx>
      <c:valAx>
        <c:axId val="4043283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crossAx val="4043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PARAMETRE!$L$14</c:f>
              <c:strCache>
                <c:ptCount val="1"/>
                <c:pt idx="0">
                  <c:v>GERÇEKLEŞEN SATIŞ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88B-4FA6-8BE7-789F58F6C3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88B-4FA6-8BE7-789F58F6C3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88B-4FA6-8BE7-789F58F6C3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88B-4FA6-8BE7-789F58F6C3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88B-4FA6-8BE7-789F58F6C360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PARAMETRE!$K$15:$K$19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PARAMETRE!$L$15:$L$19</c:f>
              <c:numCache>
                <c:formatCode>_(* #,##0.00_);_(* \(#,##0.00\);_(* "-"??_);_(@_)</c:formatCode>
                <c:ptCount val="5"/>
                <c:pt idx="0">
                  <c:v>245659.17600000004</c:v>
                </c:pt>
                <c:pt idx="1">
                  <c:v>211316.24700000003</c:v>
                </c:pt>
                <c:pt idx="2">
                  <c:v>368735.49000000005</c:v>
                </c:pt>
                <c:pt idx="3">
                  <c:v>233882.55000000002</c:v>
                </c:pt>
                <c:pt idx="4">
                  <c:v>27170.046000000006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8B-4FA6-8BE7-789F58F6C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PARAMETRE!$L$14</c:f>
              <c:strCache>
                <c:ptCount val="1"/>
                <c:pt idx="0">
                  <c:v>GERÇEKLEŞEN SATIŞ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PARAMETRE!$K$15:$K$19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PARAMETRE!$L$15:$L$19</c:f>
              <c:numCache>
                <c:formatCode>_(* #,##0.00_);_(* \(#,##0.00\);_(* "-"??_);_(@_)</c:formatCode>
                <c:ptCount val="5"/>
                <c:pt idx="0">
                  <c:v>245659.17600000004</c:v>
                </c:pt>
                <c:pt idx="1">
                  <c:v>211316.24700000003</c:v>
                </c:pt>
                <c:pt idx="2">
                  <c:v>368735.49000000005</c:v>
                </c:pt>
                <c:pt idx="3">
                  <c:v>233882.55000000002</c:v>
                </c:pt>
                <c:pt idx="4">
                  <c:v>27170.046000000006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1-4F1D-AF13-F91BEEC048E5}"/>
            </c:ext>
          </c:extLst>
        </c:ser>
        <c:ser>
          <c:idx val="1"/>
          <c:order val="1"/>
          <c:tx>
            <c:strRef>
              <c:f>PARAMETRE!$M$14</c:f>
              <c:strCache>
                <c:ptCount val="1"/>
                <c:pt idx="0">
                  <c:v>HEDEFLENEN SATIŞ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PARAMETRE!$K$15:$K$19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PARAMETRE!$M$15:$M$19</c:f>
              <c:numCache>
                <c:formatCode>_(* #,##0.00_);_(* \(#,##0.00\);_(* "-"??_);_(@_)</c:formatCode>
                <c:ptCount val="5"/>
                <c:pt idx="0">
                  <c:v>460610.95500000007</c:v>
                </c:pt>
                <c:pt idx="1">
                  <c:v>338903.41500000004</c:v>
                </c:pt>
                <c:pt idx="2">
                  <c:v>446579.64900000009</c:v>
                </c:pt>
                <c:pt idx="3">
                  <c:v>472442.75100000005</c:v>
                </c:pt>
                <c:pt idx="4">
                  <c:v>61532.163000000008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D1-4F1D-AF13-F91BEEC048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6238207"/>
        <c:axId val="1646236287"/>
      </c:barChart>
      <c:catAx>
        <c:axId val="16462382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46236287"/>
        <c:crosses val="autoZero"/>
        <c:auto val="1"/>
        <c:lblAlgn val="ctr"/>
        <c:lblOffset val="100"/>
        <c:noMultiLvlLbl val="0"/>
      </c:catAx>
      <c:valAx>
        <c:axId val="164623628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crossAx val="1646238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PARAMETRE!$L$14</c:f>
              <c:strCache>
                <c:ptCount val="1"/>
                <c:pt idx="0">
                  <c:v>GERÇEKLEŞEN SATIŞ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PARAMETRE!$K$15:$K$19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PARAMETRE!$L$15:$L$19</c:f>
              <c:numCache>
                <c:formatCode>_(* #,##0.00_);_(* \(#,##0.00\);_(* "-"??_);_(@_)</c:formatCode>
                <c:ptCount val="5"/>
                <c:pt idx="0">
                  <c:v>245659.17600000004</c:v>
                </c:pt>
                <c:pt idx="1">
                  <c:v>211316.24700000003</c:v>
                </c:pt>
                <c:pt idx="2">
                  <c:v>368735.49000000005</c:v>
                </c:pt>
                <c:pt idx="3">
                  <c:v>233882.55000000002</c:v>
                </c:pt>
                <c:pt idx="4">
                  <c:v>27170.046000000006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BE-4AF3-AA37-BE9F40F598D5}"/>
            </c:ext>
          </c:extLst>
        </c:ser>
        <c:ser>
          <c:idx val="1"/>
          <c:order val="1"/>
          <c:tx>
            <c:strRef>
              <c:f>PARAMETRE!$M$14</c:f>
              <c:strCache>
                <c:ptCount val="1"/>
                <c:pt idx="0">
                  <c:v>HEDEFLENEN SATIŞ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PARAMETRE!$K$15:$K$19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PARAMETRE!$M$15:$M$19</c:f>
              <c:numCache>
                <c:formatCode>_(* #,##0.00_);_(* \(#,##0.00\);_(* "-"??_);_(@_)</c:formatCode>
                <c:ptCount val="5"/>
                <c:pt idx="0">
                  <c:v>460610.95500000007</c:v>
                </c:pt>
                <c:pt idx="1">
                  <c:v>338903.41500000004</c:v>
                </c:pt>
                <c:pt idx="2">
                  <c:v>446579.64900000009</c:v>
                </c:pt>
                <c:pt idx="3">
                  <c:v>472442.75100000005</c:v>
                </c:pt>
                <c:pt idx="4">
                  <c:v>61532.163000000008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BE-4AF3-AA37-BE9F40F598D5}"/>
            </c:ext>
          </c:extLst>
        </c:ser>
        <c:ser>
          <c:idx val="2"/>
          <c:order val="2"/>
          <c:tx>
            <c:strRef>
              <c:f>PARAMETRE!$N$14</c:f>
              <c:strCache>
                <c:ptCount val="1"/>
                <c:pt idx="0">
                  <c:v>ORAN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PARAMETRE!$K$15:$K$19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PARAMETRE!$N$15:$N$19</c:f>
              <c:numCache>
                <c:formatCode>0%</c:formatCode>
                <c:ptCount val="5"/>
                <c:pt idx="0">
                  <c:v>0.53333333333333333</c:v>
                </c:pt>
                <c:pt idx="1">
                  <c:v>0.62352941176470589</c:v>
                </c:pt>
                <c:pt idx="2">
                  <c:v>0.82568807339449535</c:v>
                </c:pt>
                <c:pt idx="3">
                  <c:v>0.49504950495049505</c:v>
                </c:pt>
                <c:pt idx="4">
                  <c:v>0.44155844155844159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BE-4AF3-AA37-BE9F40F59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8851919"/>
        <c:axId val="258854319"/>
      </c:barChart>
      <c:catAx>
        <c:axId val="258851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8854319"/>
        <c:crosses val="autoZero"/>
        <c:auto val="1"/>
        <c:lblAlgn val="ctr"/>
        <c:lblOffset val="100"/>
        <c:noMultiLvlLbl val="0"/>
      </c:catAx>
      <c:valAx>
        <c:axId val="25885431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out"/>
        <c:minorTickMark val="none"/>
        <c:tickLblPos val="nextTo"/>
        <c:crossAx val="25885191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7074924288310113"/>
          <c:y val="7.8703703703703706E-2"/>
          <c:w val="0.54733414092469213"/>
          <c:h val="0.484962452610090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PARAMETRE!$L$22:$L$23</c:f>
              <c:strCache>
                <c:ptCount val="2"/>
                <c:pt idx="0">
                  <c:v>Simon Dan</c:v>
                </c:pt>
                <c:pt idx="1">
                  <c:v>GERÇEKLEŞEN SATIŞ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PARAMETRE!$K$24:$K$28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PARAMETRE!$L$24:$L$28</c:f>
              <c:numCache>
                <c:formatCode>_(* #,##0.00_);_(* \(#,##0.00\);_(* "-"??_);_(@_)</c:formatCode>
                <c:ptCount val="5"/>
                <c:pt idx="0">
                  <c:v>404305</c:v>
                </c:pt>
                <c:pt idx="1">
                  <c:v>327564</c:v>
                </c:pt>
                <c:pt idx="2">
                  <c:v>662062</c:v>
                </c:pt>
                <c:pt idx="3">
                  <c:v>19283</c:v>
                </c:pt>
                <c:pt idx="4">
                  <c:v>666019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69-4D53-A2E4-0989801FF1E5}"/>
            </c:ext>
          </c:extLst>
        </c:ser>
        <c:ser>
          <c:idx val="1"/>
          <c:order val="1"/>
          <c:tx>
            <c:strRef>
              <c:f>PARAMETRE!$M$22:$M$23</c:f>
              <c:strCache>
                <c:ptCount val="2"/>
                <c:pt idx="0">
                  <c:v>Simon Dan</c:v>
                </c:pt>
                <c:pt idx="1">
                  <c:v>HEDEFLENEN SATIŞ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PARAMETRE!$K$24:$K$28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PARAMETRE!$M$24:$M$28</c:f>
              <c:numCache>
                <c:formatCode>_(* #,##0.00_);_(* \(#,##0.00\);_(* "-"??_);_(@_)</c:formatCode>
                <c:ptCount val="5"/>
                <c:pt idx="0">
                  <c:v>436649.4</c:v>
                </c:pt>
                <c:pt idx="1">
                  <c:v>111371.76000000001</c:v>
                </c:pt>
                <c:pt idx="2">
                  <c:v>470064.01999999996</c:v>
                </c:pt>
                <c:pt idx="3">
                  <c:v>16390.55</c:v>
                </c:pt>
                <c:pt idx="4">
                  <c:v>339669.69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69-4D53-A2E4-0989801FF1E5}"/>
            </c:ext>
          </c:extLst>
        </c:ser>
        <c:ser>
          <c:idx val="2"/>
          <c:order val="2"/>
          <c:tx>
            <c:strRef>
              <c:f>PARAMETRE!$N$22:$N$23</c:f>
              <c:strCache>
                <c:ptCount val="2"/>
                <c:pt idx="0">
                  <c:v>Simon Dan</c:v>
                </c:pt>
                <c:pt idx="1">
                  <c:v>ORAN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strRef>
              <c:f>PARAMETRE!$K$24:$K$28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PARAMETRE!$N$24:$N$28</c:f>
              <c:numCache>
                <c:formatCode>0%</c:formatCode>
                <c:ptCount val="5"/>
                <c:pt idx="0">
                  <c:v>0.92592592592592593</c:v>
                </c:pt>
                <c:pt idx="1">
                  <c:v>2.9411764705882351</c:v>
                </c:pt>
                <c:pt idx="2">
                  <c:v>1.4084507042253522</c:v>
                </c:pt>
                <c:pt idx="3">
                  <c:v>1.1764705882352942</c:v>
                </c:pt>
                <c:pt idx="4">
                  <c:v>1.9607843137254901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69-4D53-A2E4-0989801FF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24840735"/>
        <c:axId val="1024863295"/>
      </c:barChart>
      <c:catAx>
        <c:axId val="1024840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24863295"/>
        <c:crosses val="autoZero"/>
        <c:auto val="1"/>
        <c:lblAlgn val="ctr"/>
        <c:lblOffset val="100"/>
        <c:noMultiLvlLbl val="0"/>
      </c:catAx>
      <c:valAx>
        <c:axId val="102486329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2484073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013483658792892"/>
          <c:y val="7.4084605386178712E-2"/>
          <c:w val="0.75776400226347851"/>
          <c:h val="0.462957494896471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PARAMETRE!$L$30:$L$31</c:f>
              <c:strCache>
                <c:ptCount val="2"/>
                <c:pt idx="0">
                  <c:v>2018</c:v>
                </c:pt>
                <c:pt idx="1">
                  <c:v>GERÇEKLEŞEN SATIŞ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PARAMETRE!$K$32:$K$36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PARAMETRE!$L$32:$L$36</c:f>
              <c:numCache>
                <c:formatCode>_(* #,##0.00_);_(* \(#,##0.00\);_(* "-"??_);_(@_)</c:formatCode>
                <c:ptCount val="5"/>
                <c:pt idx="0">
                  <c:v>136452.9375</c:v>
                </c:pt>
                <c:pt idx="1">
                  <c:v>210050.41500000001</c:v>
                </c:pt>
                <c:pt idx="2">
                  <c:v>424547.25750000001</c:v>
                </c:pt>
                <c:pt idx="3">
                  <c:v>3904.8075000000003</c:v>
                </c:pt>
                <c:pt idx="4">
                  <c:v>337172.11874999997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9-47C4-A1BD-E4D458920CDF}"/>
            </c:ext>
          </c:extLst>
        </c:ser>
        <c:ser>
          <c:idx val="1"/>
          <c:order val="1"/>
          <c:tx>
            <c:strRef>
              <c:f>PARAMETRE!$M$30:$M$31</c:f>
              <c:strCache>
                <c:ptCount val="2"/>
                <c:pt idx="0">
                  <c:v>2018</c:v>
                </c:pt>
                <c:pt idx="1">
                  <c:v>HEDEFLENEN SATIŞ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PARAMETRE!$K$32:$K$36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PARAMETRE!$M$32:$M$36</c:f>
              <c:numCache>
                <c:formatCode>_(* #,##0.00_);_(* \(#,##0.00\);_(* "-"??_);_(@_)</c:formatCode>
                <c:ptCount val="5"/>
                <c:pt idx="0">
                  <c:v>316570.815</c:v>
                </c:pt>
                <c:pt idx="1">
                  <c:v>223316.75700000001</c:v>
                </c:pt>
                <c:pt idx="2">
                  <c:v>491581.03500000009</c:v>
                </c:pt>
                <c:pt idx="3">
                  <c:v>13536.666000000001</c:v>
                </c:pt>
                <c:pt idx="4">
                  <c:v>386624.02949999995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9-47C4-A1BD-E4D458920CDF}"/>
            </c:ext>
          </c:extLst>
        </c:ser>
        <c:ser>
          <c:idx val="2"/>
          <c:order val="2"/>
          <c:tx>
            <c:strRef>
              <c:f>PARAMETRE!$N$30:$N$31</c:f>
              <c:strCache>
                <c:ptCount val="2"/>
                <c:pt idx="0">
                  <c:v>2019</c:v>
                </c:pt>
                <c:pt idx="1">
                  <c:v>GERÇEKLEŞEN SATIŞ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PARAMETRE!$K$32:$K$36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PARAMETRE!$N$32:$N$36</c:f>
              <c:numCache>
                <c:formatCode>_(* #,##0.00_);_(* \(#,##0.00\);_(* "-"??_);_(@_)</c:formatCode>
                <c:ptCount val="5"/>
                <c:pt idx="0">
                  <c:v>276544.62</c:v>
                </c:pt>
                <c:pt idx="1">
                  <c:v>79598.052000000011</c:v>
                </c:pt>
                <c:pt idx="2">
                  <c:v>470726.08200000005</c:v>
                </c:pt>
                <c:pt idx="3">
                  <c:v>7983.1620000000003</c:v>
                </c:pt>
                <c:pt idx="4">
                  <c:v>185819.30099999998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F9-47C4-A1BD-E4D458920CDF}"/>
            </c:ext>
          </c:extLst>
        </c:ser>
        <c:ser>
          <c:idx val="3"/>
          <c:order val="3"/>
          <c:tx>
            <c:strRef>
              <c:f>PARAMETRE!$O$30:$O$31</c:f>
              <c:strCache>
                <c:ptCount val="2"/>
                <c:pt idx="0">
                  <c:v>2019</c:v>
                </c:pt>
                <c:pt idx="1">
                  <c:v>HEDEFLENEN SATIŞ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PARAMETRE!$K$32:$K$36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PARAMETRE!$O$32:$O$36</c:f>
              <c:numCache>
                <c:formatCode>_(* #,##0.00_);_(* \(#,##0.00\);_(* "-"??_);_(@_)</c:formatCode>
                <c:ptCount val="5"/>
                <c:pt idx="0">
                  <c:v>429371.91</c:v>
                </c:pt>
                <c:pt idx="1">
                  <c:v>91390.356000000014</c:v>
                </c:pt>
                <c:pt idx="2">
                  <c:v>530311.66200000001</c:v>
                </c:pt>
                <c:pt idx="3">
                  <c:v>15966.324000000001</c:v>
                </c:pt>
                <c:pt idx="4">
                  <c:v>443568.65399999998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F9-47C4-A1BD-E4D458920CDF}"/>
            </c:ext>
          </c:extLst>
        </c:ser>
        <c:ser>
          <c:idx val="4"/>
          <c:order val="4"/>
          <c:tx>
            <c:strRef>
              <c:f>PARAMETRE!$P$30:$P$31</c:f>
              <c:strCache>
                <c:ptCount val="2"/>
                <c:pt idx="0">
                  <c:v>2020</c:v>
                </c:pt>
                <c:pt idx="1">
                  <c:v>GERÇEKLEŞEN SATIŞ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PARAMETRE!$K$32:$K$36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PARAMETRE!$P$32:$P$36</c:f>
              <c:numCache>
                <c:formatCode>_(* #,##0.00_);_(* \(#,##0.00\);_(* "-"??_);_(@_)</c:formatCode>
                <c:ptCount val="5"/>
                <c:pt idx="0">
                  <c:v>404305</c:v>
                </c:pt>
                <c:pt idx="1">
                  <c:v>327564</c:v>
                </c:pt>
                <c:pt idx="2">
                  <c:v>662062</c:v>
                </c:pt>
                <c:pt idx="3">
                  <c:v>19283</c:v>
                </c:pt>
                <c:pt idx="4">
                  <c:v>666019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F9-47C4-A1BD-E4D458920CDF}"/>
            </c:ext>
          </c:extLst>
        </c:ser>
        <c:ser>
          <c:idx val="5"/>
          <c:order val="5"/>
          <c:tx>
            <c:strRef>
              <c:f>PARAMETRE!$Q$30:$Q$31</c:f>
              <c:strCache>
                <c:ptCount val="2"/>
                <c:pt idx="0">
                  <c:v>2020</c:v>
                </c:pt>
                <c:pt idx="1">
                  <c:v>HEDEFLENEN SATIŞ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PARAMETRE!$K$32:$K$36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PARAMETRE!$Q$32:$Q$36</c:f>
              <c:numCache>
                <c:formatCode>_(* #,##0.00_);_(* \(#,##0.00\);_(* "-"??_);_(@_)</c:formatCode>
                <c:ptCount val="5"/>
                <c:pt idx="0">
                  <c:v>436649.4</c:v>
                </c:pt>
                <c:pt idx="1">
                  <c:v>111371.76000000001</c:v>
                </c:pt>
                <c:pt idx="2">
                  <c:v>470064.01999999996</c:v>
                </c:pt>
                <c:pt idx="3">
                  <c:v>16390.55</c:v>
                </c:pt>
                <c:pt idx="4">
                  <c:v>339669.69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F9-47C4-A1BD-E4D458920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2403599"/>
        <c:axId val="862397839"/>
      </c:barChart>
      <c:catAx>
        <c:axId val="86240359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62397839"/>
        <c:crosses val="autoZero"/>
        <c:auto val="1"/>
        <c:lblAlgn val="ctr"/>
        <c:lblOffset val="100"/>
        <c:noMultiLvlLbl val="0"/>
      </c:catAx>
      <c:valAx>
        <c:axId val="862397839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86240359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plotArea>
      <cx:plotAreaRegion>
        <cx:series layoutId="regionMap" uniqueId="{D37BA802-CA9B-4C86-8AB9-215EF3EDF194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600"/>
                </a:pPr>
                <a:endParaRPr lang="tr-TR" sz="6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geography cultureLanguage="tr-TR" cultureRegion="TR" attribution="Bing ile güçlendirilmiştir">
              <cx:geoCache provider="{E9337A44-BEBE-4D9F-B70C-5C5E7DAFC167}">
                <cx:binary>1H3ZcttIs+arOHw9UKMW1PLH3yeiC+AmStRiyW77BkHJMvatCvvLnGeY+7mbmfeapLVYQtNtndOa
C7Id0SGRRSXqQ25fZhb+fdv/6za92+p3fZbm5l+3/e/vw7ou//Xbb+Y2vMu25iiLbnVhim/10W2R
/VZ8+xbd3v32VW+7KA9+wzaiv92GW13f9e//49/wbcFdcVLcbuuoyC+aOz1c3pkmrc3fvLf3rXfb
r1mUe5GpdXRbo9/fn0bGFI2O3r+7y+uoHq6G8u739y8+9f7db9Pv+svffZeCaHXzFdYScUQYd4RN
kf39hd+/S4s8eHjbkviIck4YcYT8/mKPf3uzzWD9ayT6Ls/261d9Zwxc0vf/P1/5Qn544+z9u9ui
yevdvgWwhb+/V5FO7/7vf0bJO++uTe/q9E6/fxeZwr3/mFvsLuX6w/dr/+3l/v/Hvye/gN2Y/OYZ
RNOt+9Vbf0HIu0u33VbfPe7SGyAkj2xbcIaJc4+AfIkQd44oE4wS9ICQ8/i37xF6jUT7EfqxcoKQ
NztghP5ItybZPu7RP8eH0SNEKeU2tu/xoS/xQQ4+wlwKyhAgd6+398j8WpL9uDyum6Dyx/qAUdkU
ug7fedukqN8QG8qPKGXEFojs1R2weaA8kmCMnt5/jtC6Ge+GV0i1H6eXqydobbwDRgvuwJtt9oZA
EXzEGaOY2fLeDZGXSiTYkaA2IdjGe4F6hUD7MXpaOIHnj5NDhkdHY5G/JTz0CO+0RCB6v/38JTwI
oSOAz5HMYd/xQxNL92uBfgLP48IpPF8OGp5km5utedyjf+6DCD0C5y9sgh5iBPESn10URyRyHAj0
vr8mMcIf+tcS/Qygx5VThC4PGKGru/5N4UHgZYigAj0E2aAeL4JseUTAtknOH6wbwPfcDV3dJb+4
XfaD87huAs3VnwcMjbtNo2+FzqO3NG/8CDuUMYkevM8EH4TkEUMcc0Qf4oSX+KwfZRr+Vqj9IL1Y
PEHK/eOAkTrTd0GRP+7UPzdylBxJIiDVIewpBniuRQjbR2DgECIA33P1+bUg+5F5XDcB5eyQLZtb
pIXefi0ed+ifwwIMArgex7EpvvctU+WxnSOHcgEcwuMfvU9/XiPKfmB+rJxA4x4ydeAWeX53W0e3
Tf24Uf8cHYqOHO4ghxBnLzocAm8iILDDk5DgldL8DKBnlzLF6OqAbdoctCf6+rdW/r/Gv2Fx5EjH
QZhMaB0BIZvghGJB7oGbaM8rJNmPzdPCCS7zQ854Nnft9i1hIRCROYxShzyQOpOAGiF2xByHCC7u
I+qJy/m1PPvBeVw3wWbz8YB15nSrh3Sbf307o7ZzOQ7mQIi+jKM5O+I2gkxVPqSpE515jST7cfmx
coLM6SHTOIu7QgdvGkjjI0bBm1C5P9ERBPg4Sji1H/LQCUCvEGg/Pk8LJ/As/jhgxVlCJSGK3k5t
vmcxUEqwCRRxXkTODoRomO8COPrd2Uys2a8F2Y/K47oJKMvVAYOyKro3dP8UH9mcMofT+423QSGe
IyPJ0S5uY+gBGHtSfvuVNPtxuV81QWV1yKqy+roN3zCnofSICGlz/Jjv/8X9U3D/knBhT8LmXwry
E0Tu5Z9CcsjO5fwuz82Qtts3pWqoDUwnMDUP/sO2wVQ9VxjOjwQRAqi0H4Hbcy4ApDLRTqj/DlXz
YvEEq/ODVp80jfIiMm/nawAnBNpDgRe4J2smGiQkVE2BynHEj6r2c5xWr5DoJ6r0tHKC0OqQE5wr
0CZon7i7ezuIiAM1NSCcoXtgP0TsiFCCKaP3NZ2db3oO0atE2o/Rs6UTkK42hxwb5F+j7ZvW3eQR
cNKSywclkpOEB8qiQN0Im8kHdoe+hGj1a4H2A/S0cALP6pDhOQujt4wRoHUAKmqESv5E0Dz3REDg
gA8CA/eT3oJfSbMfmPtVE1TOlgesNJu77t3xnTZ3w+O9+wasJ3gfAkrjkP1dbRzCNy4caNx7qCRM
9OZ1Mu1H6PnaCU6b4wPGaf3WNWsBBCeFiieEao9J53P9kdCZKGwwbo99b9Bz8Nz9/Fqe/fg8rptg
s/5wQNi8pj3yfq/udenF5/+rHaISUlACGSrZb+ck9CeiXXXnkXSb6NLe3s2fC7cftL1f8uKqDqlJ
dA2X39wmb2jwCN8ROLtgbRpnOxAhgIZBG9y9qZug8xpR9kPyY+VUkz4fkCa9kB06rE+KJjJvHMTZ
R1KAH2LQAHr/epmySgQpLRLQXfUQ5U0gepVI+zF6tvTFhcJ1HnK6+jEC2vpNaYWd/iAsJPTC30M0
USMujnacAyXiAcMJ7fMaifZD9GPlBKGPh4zQ6daY7W3YmLu6fktWAR9BGw7UD/hDUXTK/kAbog3e
CupyL4OFV8uzH6TJ8glSp4eM1KehgBmT4HG73iD2xtAPIhlmP+lFRDbomgMt85CyPprD53HdKwTa
D9LTwgk8nw7ZH51uo/wNOR/qAKez69R9FlQ/D7qZPMKIIQpFiXtsJr7ol+Lsh+Zh2QSY09kBBwqn
0W0YBdu37G+DJl6wbJI/+piJDxIOtOrYQAbtKKHda1ILeo1EP4Hn6VqmCK0OGqEdZfq28yQ7SlQi
6KV+qD9M/I+EWSAJDTvQKv9oUB/H5F4hy8/AeVo6ReeQybjd4ODuX1lGj1v1z33PbowEQ4X7qagg
X4baUHWACQUMrYoPvYp/UaFXCfUzoJ4tnkJ1SOzCC9l3U6dFXr8prQ1jWRCjOUhCI8j3F1QWnnsh
ZANOFAJyRqb+59ei/AScx4UvLg6u7eqALdyOajy966PbN6S1YZSEYkSg1f1H1eclNuwI2QLYVQHG
73ng9jpp9sPzfO0Eoc3pISP0fazR3eoCCqzbx/16A0MHDTsE+g+e+hMnA1kcyqsC2hMZe0BxYuju
RxPXr5BrP17T9VPM3EPG7O5Gv+2I8K4JG4ZHCOcPaEB08FyngEIFgmg3/PMQVkzYhc0rJNqP04+V
U4QOOfbeWYvlNitNGL3lpD0MmDDhAEv32Cs/cUt810sPg/hQWLp3W5Mg79Vi/QyrF1c1BezQa3yf
C528nQGExjlo88V0NxK8L4SAUxEgzrMBzYdEdmIAd1j9SqKfw3S/corQIfMMZ0kKHXRvOtINLkoQ
qDs8tCZMO7Uk0EAQR9g2f6BcIVZ/Hk68RqL9CP1YOUHo7JBPSPh0Z+p3P9ji+616g0gCmG2Kd+W9
n7Rs2zD6SDjEew/vg1F8DpPa1v/nf75Krv1gTddPIPv08YAjicsQDqZ5tzJvO/0A0QTDAsvHE3nk
hCfauSkEYym7efzvrwlir5VqP14vV0/QulwdMFofigaOIPn/EKvD3KoN1XH8OP09CSvErqUVJiLg
EIV7vCauavG//1cOp5D894P1v3zBBLUP7sGj9uYHx0AWTCB2gHjvHpNJfgW28AgTG7hANmEoHjb7
1wLtV6/J8ilS3gEj9WkL8Xoe1G86Ew4H/MDAt8PFT3D6PhMOM0mP55tNOIvXybQfqudrJzh9+uOA
cbqut+Gjj3+D+AImKaFiC2nTQxw4yX2/Hx3DofsBs4nd+5Uc+1G5XzXB4/qQWb5PkbktYGrhbUtN
0K8F7ZFw3tL96yUhATw5NBPBXLLcP3z8KpH24/Ns6QSkT4ccPHy80xlQzG+nNzCCZHMHw3+TcAEm
9hlU1yUDDvb7a0IWvUKS/cg8LZzg8vGQlcf+FSJ/dxbkz997OlLT29bb2fezOJ8dFfn3737ffTgh
dLL0Iavaa3HvE67V19/fYziCBizo0xmfuy95kY+dRk/lwr+sutua+vf3Fmg3FQTIY4dKAgHMbqiw
g+wS3oKkHO8m3+CUFej5RFAre/8u33HYv7+nYMgF3TWCOnBYAWSMkHaYXcgMb8FYrwTWTCI4am83
Fuc8HYN6XqQDnALztCMPP7/Lm+y8iPLa/P4eweEH79+V9x/cXSOMDCGYrMPg1GGWG9kYAYrl7fYS
oofd5/8HCROZ1TS317ltFWHVuFCtsLwe5f4yqlFfzhJK6kINpC31vLcIIjNW1uSu71NuVDZGuSqb
wZz2g09loSoSj5/6MaX0I5IpSbzOoJtA4OA66xvuRgFzPrWU1qeVHdTnYyctfx4VsROoIrT4adDB
m27LelkurDhMlrqO8zWP+3GZ9c5FqmtyY3XUH9a2qXqhKMP1SRtLml+TxG/4iRmr0XablHVNpmhG
mq/xOGiVY9O7PitsJeNyPg6m88bEDB7RNnFDTprPXex0Ya+aNrNOExI5o6p0xst5Ath+CPw0Yy7B
eZHMytSPrlE4VCoIu3x0dRS3bAXcjPnKdVF9YLTBK8PrcIH7+GtayWEW8ShyjV1FsWpbjBcxjq6G
hCTnLOZ+vISPkNOBx37m1T2JlnVOaq00dJbMamRt+4T2Sthx1q204ZY75pLMKoll77YibL0x5JUz
G6llLpGdOqetdPoZqhuOVo2UVbGuR+l/HDPBP5Tc8a90PWCx0n5NLC82pZOuU0NN5XLtx3+2nQ5n
FsHcTRjnsAdlq6qmz4+ZLNJ1XXLYyybrIoWZ8W2VDEO3rps6EK4VlOGMR2y8rPKARvbCDzK9TBBL
FBw/2ylcd8sh7sbc42JoQ5f6VTwXg+8vaZHhP8uRDJkajTVeyZSnVNVBx6MltWyRAlUjmvw6gO5b
bs+anOLemnV1Ko1Z4CYebLMKAyfPVBanToS2gRl1AMilSDlOKmeZoS6uSroZHb+b9bafz5jM0Spq
x0sR+mwmQ5q6SVJ0sRs5OlC0qDI3ZLJWuqmNUOlokUgZB3ezdPRbV/eiVLnFr5Le8TIHr4JGnzqD
iNXYjYpHxYZWY+U2TrKgfeYf8ySf5ywx15YVXvQEcaXhz8yDsa9V1g6fkd2Nc84jf+63wwc7jc2q
0mE4G1kVn1SZZa9Khybz2q/wsbTyWiUGmZmxwlhltI+OaZMW804U0dpKh3FlV6CamKX4Wg74S14L
6lYo4CoOa8ulddzOi5zX9TEcZROvTNTd6EKnxzqiwbpivPHGMbNnuhwWhSVdQ8tmTscS9seqvCiz
cjeoLGmpEsWhG4ThnTNWf/IexUr6RalYZY9KUp0I16ai82QzBCe50+fKREO5qOLxQx1ZRqEiQqrF
ju9SHaNzkD5ex85gaeX3dblChDR3ZVoOnggJbA4o27IqWy/hJVF5MNbLoqpWeed8qEh6mYjoZET+
QurGdmM8XkWsXhS2kcc86C6NjFb5mGFP2MMsiGH3Axa6oqXXpqoWYuhPY2z1SjpNP9dlWs9afzQq
8OlHRsZIdXlmPJSldym1tcJ5x7w4DZsPkZWfigohV9bMqKp2wAhG4pSWmVZx1vfKhmZkBfwSvbCb
MJ9lvc5dLtsO7q3SoBzwYAtsMuNaoWyWQqe3Ix8iVcHxt8cMzOVxo4mvep/Em1DW8bIRJPRAK9BF
EFYXbWxmloCLggMqN72g8TbdWbOk8XmpRGysdVliehnhih0XZR26AJiel30pP/Mq/NO2TKtS3H8L
6wwtA24a10RVqhgSg+tYvjxuhojMDJj1i5p0pQpGJldJzC99pi+6trbnYCbEuoitjrsmYfUnsCuN
h1vut6okdbyJcdO6VZ3UCxuAmttF1WycwAkvSd/LU93bl6O2ao/G2WcTYOzGsjkb+myeV1Wo+rjk
aszNpWE5WJcwVH5jx/OYJATEK+g2pNEmISF4h8p3+wTJRRTXV2mesDnORv9Dl3SnpVVpt0d1fM2t
+NoJZKRSq92aUf7JArzCjcPgPm7KeZamvQpxNzedXhUsXkgc+7CLFd1gFFSLTujb3BmcmaNHs7Rr
fFX6PIEbOCmEl4Vpu3aqzt6EiFw2sjxJTfiRJXhUOB1ndkEHBZZ2xiz5hcrOuIQ6brKzpaUlzoUh
CxPF/WUP0GWqbIPKBTMqviR+gP5MHcE8TTiomkV9hXl7yod21lbJMaR69dxpK7zWLBaqasuocn1Z
hG4ypGKR9s24Cot6WZfxcRv5yaJO7cgNpFWqqLXm4MxSd/QlV6KjMlMFbegttQAvVReW2AyjTS/C
jFpq5Lo6TZvIcoeuLWZl7IQ3Zc+o2+HmpI8q8Aldeo1ou8z94lS2IzjWWMoZ1vWHdjCbKuLZbdvn
SymGP2OepLMWrof1SZG4wAtF63YgK6QzNKehL7AbOM646R2atsrxq9JrxhCtncgJ5oNFBmWagHz2
i6a8JDZKcmXpOi9nIgHL1GYkPw+s1iSq0CFza/BrZdTly6FwYg8S5HKeN2VzgoPcdyOMy6Vs7Ej5
xLoOrW7nnrvAK5hUlnA2HdSRP1p5mp/ZQdn2Hh1SGkRqGOPmMo8tsZImGY/7llzT3i5vLN1awdLP
8iaZO7wjRpEUdVpRWgztEvwsnrW1vM2s9hyFPHJr2tWXxsnPu9yy3CqxLrIhbM6SPvpkNNHzpmfF
cTWyT8LQ9KqPkmNsoXqG4PI8nKfVFzCvdNmhwd/GI9KzzvH1ivQWnsVFGy5YyiIlRJm4WULhYk37
WQaBmeW2sE6Dtks+lrLulGyN+MYaJ/Aap8TKCUm6LQQfPvDOYippxGeSOKWbiYx/5HyMPMtntot5
GF/lQW6rvrPNQvI0U4T0hdfTnRIBYLEiPUnmlYjAIEsQL9Amm2Xx11InN4Nt8Usp8/YTMe3Mlk24
Se3E8YYWXDaPS5S5ItI0dMdSU1XaOl2bcSyWcdNQiBHy4BThdFknfuJaDi9nTSOLS5HhKgBzGzYX
VkXEcuSs+mSNclnUQ3/VmoDOkYxk5MoxiU7yuv5aJeIWrHM6rySTXqP95jqK0ZrlRC5KqQfP6axo
5pcMHEQkmVdj0rohzDrmrlXEeJMTErkFdqqTGJlRwWMJhpOMdnLZFaj3eFjdpkGG3KZPI3Reli36
AAbS9DPSkFQoVndhuqAQiM9pRhNwXsbKP1dcknXABmeeQiz40e40GdxCpKJXFh3Ihywk6CZPHXZD
ozxU1VgHUvlhpSyUQsDQwJ5jCcZydASEx1l7zJvRUlFjeznBZz4kKgT0NteNfxzK1Msg8nBDEbVB
6GY+yrpwrZuOz5OsDT5ICwJRdAqBlpvl7UctxxXD3dfCZ2xhUHUDY2qVyuqynzV+wFZ+XmA19o5U
4CgXgNyxE9NayagtvbQoYtXT5ktb09rFY9movPSJ56SFr7RfgQ9MimVI81INflmrUqB0SWpMVajj
9ji3u5mvySYOY3IdUaYXacnEOgqzYh3XYeYmXH4YxnCetpW+1GFLFza6adIQgqbYL2Zx5l+jQGcq
rbDnW5R4LCxLzzhaiTb2jzUb8hmv0uWYw72X6d4oITFyCysv3Yi2nkj7CkxK5Cg4aqFVpmqVGJPw
SyfrEwZB/twWsM2ZLK/7Ii9mMK5cKifK1h2LBi9GIvMgXYnhFrFoqgJegl9Mi1VR0EvZZXTBAnKb
5s11UQ7OmcXGizqDXAXXzjDvu5y6uqy9kg6hIqWjTy3dt3M9Wvhj2mmj6jTLrvvaZC7GMbi7waIq
RtpSpEjdOHSsROG4KE6SbLzOqrKfFwbiuqjwo6+JRh7q+XgxRnCn9ylTg00zxXrhX3OUnlRhQzea
ytptqvwbBMBGJaGZoXgs3NBKMEDanvWhCedj2mTXmsaRl9ImmFc0lzNKIeDBlXDUYMXpaRKAgRm6
JJtL26k2TPg3ttGBJ5OeLcIu6S+qgVtzaRhyh5RD5INKeWaX8Sbvh2aD7cLNiqpzR6MTFVJ72OBY
Hlsw1+qOrCAub9tWQdN3dyII/1pAzpEi6zMW4zYo2YIj05xAqjvAZiTzLh1Xvkja2WhZizT8Zomq
UYgZ+wSZuFxWiT6vIrLO+xBMZFgJt2kje16WkOK2WJMFqdsFLhykSByv4Ux8cKKxfWwn4trhIVEk
Grc9b279JrgpigTun4JcNPUpL/zroh1rBSlV8MWycOs2NF3V0Ti6AeEnoxR/irLwtJTFIgEHqXAg
yo3v41hZuY1OKC0v4g4iNMvEtls3o4lUIgJ7k/hFByGadd6wqhUqyfoR3ELsw+WCN6iUbZXhfBDC
rDTcwV8GHd6RpIN7xO8GFRJstOpoWrcqdLLPaRFnxSyKULYBt0VH1RckhSCv0NzDoc4vuhrXy9bq
K9eOWbKIIyvQbom1HbpFUpefcYcit+9aBxKdsrruGpGu2jZsVxBZJyvJw3xBZU7n5TAG685u2Fzn
zdWgx0BVhTyToonP88hC35zINOsxjNhxSYRe4nRIjpvCH+ZOR/UVzYfCExpvIY+PT5OcQpIf2Gfj
GLRua4rghPScuA2cyHmKoIg7q8a+X5CiF17cQsbUcmrNa5gS8HQUQBCQ54s2J9QLegsSqyqIFTwv
JvCA37BUTuyzgDbCZWVMZjhM/TOGarbk6XAjskaqDPMtD1LYMQhsT/MmzZc6HlaObkelu3aDsgJC
CxNy8MfyC7Q9RV4Fp1J6cRa2yiqdHEIhPXpdAl9vZOc2oDsB6yHkg8x/TnGcAzuA3aLv43lY2OkK
YscVz/LYTdOsnYO5cmZg0QeA3slnaRIt4rA8g4RKXDaxRReQDgPrQvr4c5tICdE0tZNTcNfgiTrI
GDaDkevc5EKVSUw97HNHNUnmWi2kIAXC1ZoPxlYsSKOlSShytS5jldTGXtdJVR+bgnyrxuZ0kKlW
u/wCj9EGgXWf9WOQnccaYCwSpmKZ4BlK0861OgspVkS1l1TCWnc0Po9whlVSZKcB4x8LIc0CYuzK
7Uu4/U3fz3NkL4IOOI+0diCfccJh3iQRfJVosIqi+m4sygtW1KdDOcRKD743BmQGTAPkWpjkbmZl
uerqEC4vBcqGGNcOe7DKju0vwyLVszEpHQhchuMONNVt/NRXdlODjXSQ9iAIvGl5fBNxZyVodd7X
Rb+KzIA9SCPXYKI/ln6bz2nTzyDdgjsZDdytW9Mp0AZ7M6IGL0TfAZUyguOlNVnpEl0OsbUScTMb
W5a4VYVyCcnOmH+qqAXUSdd1Yo5TdAW28xIPwQBX1NazhHWQfYnODTSkhLVlq3EsVQOsgIf8qDsO
4RRa5dD8Jq8LeREHFgApnEXVVaHHejJew+MHzvkoa68vEfaIsee1cbiiWsfMhWDZ8ljKBwVJTnyV
+eGdQNXGjHidCLYlCM9LeO4RyhZNLb7pdigh1Y2GWY7G2DWZ9Ko4d1Fcxt5Ytd/KWiduaiVfwsoK
ZxXFkGiWlpvgogBiRQBfMsYy8PIc+IAQjRC6xP6XuIjPdQgG2jWNZr1b2pSfZU2Ljy2I60vVBylW
XQuJeVsNGj4Enrxsk0xJu6xmuelz7YU1V13F1mWG1tp2XBb3GQRjSdrMgckJjsFlOSoZEa/AQw9V
c2IVo15Qg1OpOKN6FaWVfy7AqtWqMEg7GYTHVShUD1F5fWVRlpl5Jow1zLWVdNolKAS6jUGeMID5
wE00j6GsXWGVwx45fgm8Q2MN9knDBb0xSc+T+sRH0gBroZ4/cOkF03sLMQGYp/DhmVdPP/7HVZHB
v+9PYPrxy90js378BGc57oZmzPRDOzb+6VM/nuK0Y8CfHuk04dQvvz936yeE+9+++To2HshzAdz0
z9n4H0PyP8j4h0WPZDw6gpEuMPaS70ZToJjzQMUDS+9wGJOU8PAgGGgBLv6JiofTaRHF38/YJFAL
gnGJJyqeMKDiYY5ZwoQlYvZu1ePlvwAI6g/7qHj6koiHszxtBM1GwOkTyRBMzUyIeEZCLUY/OG6R
D2QNAZbwokPBOCddXi8iyAuOW/sGyJZ+VVaUdioGA3nZFm291DxrF6RC1cKuI9uGHpSnbdwjmYPh
GstnNQIQDS4OOghtzOCgMRtDOeJ5jaA3QHwkWLAVb52yOJMysc/EyBqQwfKdRKGm+BAhatFZpH0g
bgnkz2Vr3KyXjf9V5Dm6MMgRlZ6VA8/4p7G0gs0QVl3t0tCgz1kY1kzP0rYc52AGLeGlTozts8w4
oF0eZbUlll3ijx74rBzMN0o7mvReQXmir8OhDZZFb2Vx50onrS6Fb9LBo9yQTFlJLo+FbtCswEM8
67W8qkQT6mYmO0HOR8Saa1mUqep0lbVKpjgNVNPF1U02ZPYl9QnkLS0FX+dG4HUHJRKnR/PWhwjg
uIYAO5lH7ZCmKm4Ivcgr4yVd0M1z7X/s/cBawENX9DFEEmjRNMTcRnaoz2Tm9B6LzRoFxXFZMHPF
86g/R7IfFkDD1WvfD9vj3motL+IjsCupjNmmomQ4yYNwbkVxUqqwQcWlReVnm8RGWfAEtwJKGin4
Xd8H4sxunO7UCgrrYmwSqBTwcDCzLmr7k4CPH+wmSM/00ESqH2XOlekYCubAoNAbyNKByC1Do3rI
FUe3IXbELm2RlJdtlBNIEkV27rQjD1uXaJSckjw15DoONFB2yIog+KpmdPAxJNVpdzXYdq/ykOSr
npXOAkKVfF5CcSRxkWbgCIjNZmPO0bInfjkDjwQR6WhXQNKXxYqOdeeiKmAXsOvVWrBEz2Oe2scB
HEl0DA1D4jiEkkfg+bmd/lnWyFwVvIi/VR3iQLA1VvmhMtG4ITnuT0hr868BD9mc+nU1yyq4eo3b
2k2HVs9wVNQM8uiWzseqg1yvTMpwm8BtrwjWvVvDnQbMA5DJNm+7DbRLA+PXmWaW0kguaBWms9oa
c4U74EzHvCaXQKsCh2OPWAU6CuGWhnKSP+9aKDu5Y0XZnw58iWv1qaV8IZuZIzu0xQFw6lk8DHfA
ZfinVRZST/S9XtKStp1bxzH7bPAwatfnIVrhlsXaKzoyAFVS83xYtAXkgIo7BqoWuMo4dh0JmaaC
rrnBS4M0GBUUbqwrpzc2uHsrrVey12gtS6dwZj3s46rlIySVGdAJJ0HC8jWkQLB7tPFHl7bxLDYt
pNkDdmKVC5/eZh3tmIogE70auzI/kSkUnVQ5Vsmp48T+nBTSd7GIdtoVioqqIKV+u2hZSlIP17K7
4LkdORDpFWyV1Ppaht14w9uxn/mdoSvJ4kJFbJCZVyKr2IAl7D634SDA4Qs22CoLIGn3kkgn0g26
HNKZwmj+Jf9/7J3Zct44sq2fCDsAggDJW/KfNE+2PNwgJNlFcAQBDiD59HtRrq6yVH3s05c7ovui
1S1Z+jlgyFzry4SKknEnrEOAZxiLp2vedOHZzFZvkKjHUZmyCdLB5WKiIUiTZZrOTC6NgCpQw/4p
VVzfCGOkS6ciD276OvR30k2shyqtpzld2r6+CTExjh6iU5l6MxlycD2DS9G5VV5LLAcXDWLyIkUk
2TyqobX3xQg7FZl2wK8UwrFL6K2m30Xc0psiLs2HyASk3rGxCHfU4OcSYzTZO7bo82lF7u8DrREn
++ojwpr2QywGluXL2Oyazld7LM9YfEVfVS9lPpA2LaASVSnhTt7CfqnJ547nq89ma5P7gPu4gFTR
5HgpnZPuENIm+e5Wbs+XhvkveazrbFrYdM+GyZ5m0+1WIuHQ5KPRJxqUE00Hq8MLnUzlIfKTexDc
rGWqmNR3OK0v+GSmpriPIOqzU+/6/BY9q7sunZYB2jNExP6rWSiMu5C1WB3cUtZ7JcfqSdvEwrxj
83Q1xM1k0px5oeFCx1UN03HQN2QeSLUTU4+Pq/Nh+gPre3KfEO0PNpL9V2jt+Ig8oetliLX5UC7w
ulwVzHvrhd1jbZjPIEWrz1M1MfwXBh3WeUzyivMKKohp6xQyJskS2gRtVgobXbJcJHkaLYGuUtoz
e57MvlBn02DHiyGW8vW1nUisLxrqiE4h82XBxKJ9r+VLyanf+TiEkWZn/lgwmFywOKLbhGuGT21e
AtsnGIii4jcz6S5LhaV/FfVlvsTqZe4N8maY2lKQOctZQ+BmQfbuurC8XoSJjqEhHX5hnYObFhM9
TH0R+2sxBpBrgzGAS7EE6ejwX0VMydfSV/bOBXy+CIWF/dl3uv0Cznl6mXjdX1TAE3YAcZAvIy55
RvxuXjBKBc/CJSqwdJTRFO8XrfRlb5Dap9hO3QWPLaQzwWGpZ5BEo3CP3HkJd75xCT8sjhSQiNeR
PspyGNq9lbZ6Docor/ZL0vI5zcM8UHClybJC1hoaGN868miXFtfrsatgW0CIoe5L0evqETQFXpd+
ImE53RAaVvcLlQ/VrMSxLJu82fPQRWvW9ppfweWUAwQeBg0UOsEZQizzdTFqOAwjaXZmoHhfipaL
wWQp269c2AZ/s5i+Bayt9lQqaAuRdg0cv55d9ljOMIv6BbLNOgVTirgr6NI6HhQGSBRUT6jI/dIT
JndiYZviWibdeRkrEqWYdRDo+DIrDVBB+XZPYDffe02Ha1OWyx2Otywe5nqiUCl7xvPU1QE5jH1/
nycemzUavV5pYfRuNphil8XWH2SXzH3fZz4seJuKJsz3SY08WZVL9OLL2T7HCdzTFKJhch6Fvd8C
TBE4CPIm2S9sHUKIFG5FJiojkyZmlJdDQ1eI70WN3Homa2ShzJfTpWWr6FKPdaTMXAvuIUN44j4F
ZbSQu4lDyj6O2PTvMGtXn1KMAbUHOyDPp9JhJwiLorWnyuJ57mavtMLWGiL+MjWPH+aZhTtjI9jD
YbnIi9hVWGh1wrtjbGRdXjm9VHOGpb25Ltt4fnRBYu8Z99FXq+LyaGTuYI4XFXkJmSLnsYlse7S9
Q+JH8obyLcHElmEjPR6LpmO3ATKr5jzuiuQmH6Puj6SlYZHVNIflHpc1zVozkbTno6S7ebSaDxcy
XgIjfwTZf2JNf0bZP9CcnxOrn/Os/5+EDY0nfhyO/D5je/OH/i+ldXTrdftXOvIPxuqvQyN/Supe
f+VfOd12HF+M7scSW/hbwCpG18MIwFOEhl84Ugx1Gn9ndQIH/UYCR8XSrUcLsr6/szrQ5gG6TiQC
Bb0CYRH7T7K690kd/goKs3AVNED1HLplv82cSgYHvuchOSUEq1RalMt6GpOwBwf41zP5dynauwRt
+xj4QtFGKtKtvdnbj1lZ75ZpncipX0P2AQIaDNiRxjeNn0jzQ1rAAPr3iSpy4TfJID4rAQeO43I4
8mhASG8/C++i7BOIgqeFQamliIiupGD8PFzpfNvJptC/+UDOkJm/+0gURWERw+Hfm5S+lbe9yT+r
XlgGPOlULA7rq7JmuDRuzE1qSGNEFic+eaRogR0ckNlMm6tUl8tRGh9g9ot8zMQ0IWOG6F4cu7Jw
pwT5IpzcxNHndi7cpYUIc7QqT45+dcWxkUuAVQbY0+JYc1dXdXKsYTN/hOLbnieT6w5ENcW1Wobi
OsxL0e543urjYmlzVuT9srewY+4CEq7fk7JYH3UVuseoy68ooIq9j+o2G7uantaAV1chDmuNMzhb
413Qj80fK1/Nzcp9+TGgQMZaquqDsBqSGnadbDStP1GjzA6IEQTFiZrU2cXvmZ6xAw28v4jYYK5d
F3vsoRV/QoZETiDi7A64BSgaeCt5Gs6JkllMAvPSx01zKddmvkvMqseUWh9j04nDA+0D7LUVSXy1
m7WLeuwBC/Lb/gsOjRFLf6nbDoFfGyVt5hXGOfRUQ6EG8qZ9Hl3UfSnHPP60ab73SU4TncEtTr6V
cQ/tmCUuaiGbLwYBalkAvZlimkNJ5Pq5giwtsqIN6xtaT3GXyTA3l9Hox4tlbP1jvKwAtlThdkFQ
Y+yVa44toyjFTcHZvZ5hOqu5XO4RR8p9zxAxNJEB9jTT4RBDYRBwNGTzzTWNPupWvyyu7HY5j8VF
Du+hS7HH6Wbf4+HoVtVXtm7WT2jgTe54W6yXdFVxD0GaVWeynShB8lEChiOGPISyEGeQ1sPT5Nt+
z5eiuqRlPn7Lezk8V2yLcFeQNNj0hwI5LJ7pDgTaix3qzDPvrtuaTukc1d8on30qq/BCkWFOqyr/
CH+4wCDt6iPpYsikpJmzHvYgLOiQZokqZBp1w0VJXMjTeciXTNK4fMJBpQr/OPrK1ch32shlP8Ma
v1e+Di6l7m/F7D0DKhCFGNqYPbMIpitehQAJ2PR9buDJCXA6V1XQrs/DbJYMb1Y8d3NV3RRJG+yq
dRjurQBcBtbsHqlFsR/F+pkAX7oOVh3skbH21yRa171PpH9o22RECJtMh6WBaOKbTxFXJjgVVQz+
EwIS0ruXVhZIvtU0jmaHlGAu63SJNyNg7UtgYHlTib0MxqWCV2jlehn7epnP6oTmC/iq3FKaKkLy
9bHqfTjl6RyMvc/xIIzdjcvUlx/AncX5UKesnOPJf4iQVuwT1kc5YjYNzZqoCn6vsFSmyQAV6+in
VUafZxLm8SFaqkCcNbHv6a6oyRIf+hL8FDKpZpCHvPJrfj9VAv+Sd3DXr6V1o05N41p/m0uSxzzt
pO31RaLIZAAXKi++BJ0eXZnSVkEp925Ogsdy9EQc7JyI6FuEVBwa+QCM77xaunx0D1Wj2sYeISJX
X4joqocECdfR0RbLsGkicZroUD9GClxdpngAO9CPkp+LeYK/7NfJj6kAfXYUA+fnPlD2ks2zOAVg
DqN0rha4182asA+BNrDDert9O1JSPSzL6F9k0Ko4bZG8HULkTWemnvG5I2y5XTXW4VnX0/a8mH2y
H5pxhf9ilcJkj725gIS5MadTxA6wXQ3kkaJF+gqnue3pBjsscPWJUsnX2eF/WSSzD2tPVZmKlozd
DqROA5Qy7L6jq358iQspgHwGobnoIBWsuxFOld4DPDVnMa2TG4Ch8qluLK6P1xM7qD5q7oivoiqr
4gbXRmSHnwkyNH8EQPEeOR3m27oq5QrCrjEPeaOLLu3BaTMsHpUcMW/r3es+/t8o8HeoPeT4X4aB
t/88S+QV0f/xe3/Gglur8QRN+qMtGIq3kxb/VvhxXilD2JJAwUYHf76B/f+C7YP/eS3xoAjR0I8C
aP3fsSBqc6BSSMSOEBQxjML/JBbECevv4hisoOiiEEFBR0gIdXKLFn9i7euG92vT0eUkorZadlBw
C4ZYxWOVVDPyMDCHDAprU7jm4AdpkxS2vDsLY8MoZEkHPFnXFOyG7Yda7DRCNeQmVT6CF3jppkHd
eCmXi2ZhdBcW48xSUN9gFBrS91jLkYevgII7ZLg9IxBbF4A2gVYs2LtSr0fCAvPo+sWdL6XV1ywO
6T4i6/pRBRv+HNYRJhT8tXKP9gb2Ia8ckD4KpSYGQ0Kjp7Xkss0qZiCGGRwti+yvS6pdM85qB/71
BDG7+E4Yy1/8SoqrGb/zWSymHHcJScJL3dSY3Szq6ZgiHuyhv4g82BvixW0S5/XFxJPypjB6uJp8
T45MlWumqAJQY4Zp3sdeVZCH83LKIIDl2TxjcSMOaC74mAR4b4c9eqoF/xg7PGZGACKmY6DpeSvz
cd8i2D0FkF33yCkTBBMhO/dr0twOhMvDgPjojq61uS3H2N0AUwyDdIIbcS6ioMtKODdZ5XUE+Cqg
Q+bi5gqqdk73SyS9Tl3VwRptBf3Eomi4HE34uRf58MB6OO7H2CmgWAEp8y5txrg6As/ij3NdBQdI
V/Gx6fISsP+q1FVoqmK3cAqqz7QrFNapv4+kicu9lEqcc+LpHz1BeBE27D6abpukbnfYAO0xzOlt
OI6FAcYR8GtG+vELwyby0TV8vsF+KLKkkXvSx0MmmoqkERTsI2/n+hyWvrpMurK9E3QIrxAZfCp8
KHeVodVukeMCYjfHljBCWENs1Zw8bTJq2ABmvCzv1QhxcyR9tFNz6M+gsR4BOcR7oHI+0yM1O7Wi
cypQRKNOZaLEYZRN9Ufi/QtTCTmYMFQG217N7jHI840EsGf9ylAuUKMUAt2Z/K5Cw+6dbMWdwWjL
WJRcGKp02sRW7ojuP68NtvJ1RiijkSymYolxlb0WWT7mCgYWK87rSZPPYRTlZ12t7b2ou+5qgSAG
zraHQ0z0Ahl2nrI6dPqaTxbjBsPWpzOShWMHJSwdW13sShoCS+yAVO5jJub7xQ8infIiNPlRhs2S
s4+xwj556BPmOSgxtobYTEqvcx3fewkIq8sWgjD0IQgq4R9Ej0a8IeKQSrNHFmIs7KkoiwvpaHQ3
oH5Bf5rDtQFTxMqaH9rEILUB/Lng86fiGsxt8AkKCvb7GlQYihcUFL19yAwRn+eEt+WZN4FG6gDl
FndTQvVpj84AZ32YiiL0D0NVjJB88pyUHMQ1ncovFYR6VHKsU9VGK5ChPsiWDlzDbuqDGSvbWOT5
l4YV+QagsQLvh5gGw9ND7t3Py8pynbJixu3HfkHAVUPNife24UOVnxYULHzZ0pzhJaoSVskveEbJ
CFp9HMx5gfIYAU9JVQMEw1aq6qykABbaVAPVUB/aapRLRi0PZBYMDnIisNkZPZqQcP93o/7dRo2s
/5cu/M9Hrbzu0D9+4V9qzbYNhwm2WqgvbNuH/96hIeRApGEiwgEH6Pu5Vcr9a4fefHtswyhQQ23z
tn3/vUPj5AocCoOtCK/zh8bzn3jw74UGVLZDLBKAAdB9PNj2+zcbtPIEqUcrxNkE/xEDp1yre113
6lyEIezORfSYSeV66GDrHpif1Xlcg3ZLejp/FG3cfQlh636ivO0/5TMNfgy6/6fysqk4P9vwuLqA
4vZxgQFghC2G+Tl8SLDxKOaT8KycQvMkdDjfWqrbrbgGM94W9XJMOgpipjNV+DsR5n2h4FbGKEAF
gZygUSxD/k5jUjoAcjsW9kzl6jMCeXB1fiySqypxRu5g7kaXAY1blMktMrqYwwRVcqUrvs5ru36L
RhCzu25d+DmsiR780lijHMGN1d5ZI+8iHXdLhpIXJM++GS5Zx5FS0A60N0jlFOBOwuA+9s2NDhba
ZRGbWEZja5HPYEfFgrM28OZHTWzKBzmnUykD+FfwvkxfIlfuY3MR9eG6R/vA8V4DdDuYJWxB3g3w
lA65BRKHFFqXGS9C+ok4R1BREH0Y59XVWQg3E7q+7FrAsHO+JygWgJhu+HRaSIOdn6w8LddhXFAr
4SeUBioUGMFQgZmL9fBzW8aNSAlW/EvhS7WTbhk+IV5BmVZBa09TCvFmSvEC5Cnm1XIAGS6PSP+K
jISB71MqA3ufjKS8oz2wzF2J/BaUJpU7VHJRhxqpOdn7kbviMPE5XtICU+l+VnE+Qy6zsk7XUA8f
AGrofTtEfjwD2QLjvA3a4X4uxlhnUNF7BaMVoWbDqi2tU0O17U8Stus+zNeNhnUUkGkO+xG+SzKm
pVvBRnfAC09iCgIC8Bt2qRfic1Qu8V4L2d5WrZsPfW4Dh3hOr0DMUNKZ5hQUBS1RkOQGxHcLHI7j
GsT5N6uD6VDR4pAM07TDTE3AnEfN/RosE0dhylier2Vc7mB8Rk86GroTitVWuB3dcFoKZ9bDEAxw
uaMyWGRmp3Aessm2/TEegPYrEs/nOEJCPfIyQMmV1yhsqiOhv4eeTjcM3L5IizZqvuMM142+XS1P
rShgUSYoA4JkCBOWpzJCxc0Oc+9Bv26KgBC3HRIVnFA3UMhSQImzEawD5NzK5lk5qxYKSzdU39pS
qyJOB1ceAxi836pqarYyIt3AQ+vabqJXvU1c8TQVdY3ylHYK4T33Tp2v48rPauAe02c5F3lyuYjA
PKEycRhR9TPODrPCkuGlVWNZIyOAM5vJwYTFfgBLSvZGxcsV3Nx2QS1qNLD9OJG1eFi4WZbTgjKi
Efl224D2bF2T7yBX5N1WruTguJJWtLDIRetgsVfQLW2usRUM7aXTvuh2lnLz1JtoK+NZagz1mZqz
peqre5AY22Kocf8VioVvynWMroPRWGCOQYJPc9u9IXoSD06tzO+t6FWfAsToPw2FLOFLFROufga3
crIGhcCF8d2XXgnzxU9B0sMwneC4a4+JvEfuMJN0pPP4TIGcUtRtOEGvE+X5mHVBZ55cXydi15F6
Pbwu5fD98ZxgEQf7oYyxjlZkmK7nIlgfwbXAr0RYz1ErfJwVoNF1h52ALU9iHB3tzmNA4fhS5Tj6
D+NoYTlEfgPCYPrc5qj6AJhDRPs0LgPCW9DN/YXZwAA4iLhioFvgBfw4QOMNiUNpZBzUN8srWwAs
Fqh9D2XqDqFUcBO+cgjFhiS4VzqhfSUV4g1amF/5BfrKMjTEgWvwr4xDsOEO7Sv5ENqNgli5UOOu
3eAIMm2cBB4OmAkwIeAnzCtLMb5yFXpDLMwGW+hX7iLeEAyFxi9neTAH+8r35rlnw0colPJsSpJS
HNkGcoyvTAdBudF0jF9ZD/bKfQQbAhJuMAgbAR1rPinUq5ClvdQbNhJUKHVCujGKFzG1ErwVQMqD
Ac5QBoasWY0w+jKsS3MBPkeDntz4lMECKZ9t3CHM3gAW/oqyBMEaAX8A4FK9si7rhr2gSgUEDHul
YVCmDTJmfKVklldipn2lZ9grSYN1PM9QoRgeZoUFv0fC/um/geNrT4YfgeOLGVtUc99/z4u/ew/9
iAMRS/1laf3D5vu3h079bfkFIX77zxhSSkSDnMufA8UfHCdDvw6BM+lRVsvBpsmfDD80auMCR5nA
AkJgh7Dvz3YKDMfb8wChKLBQbCVREP0nCg/fvK+/I7TtE+H0walC4SuiVShQbyO0GgFPy3wlvmOH
GUYUQHYhVpqMdhM8ICHGrnrCTBc98uWlhxwzBLPQM4rJFH3OWxe2BFr+XEXniRbLuKtQ621PPmnq
/qoWTUeANqHivHsW1VCi2I5IeOI8y6MoZN8jCPPjfa3hHTzFsejUC2+4lde5LGzHwXMVPS4lRP0Q
gihGB9/u8lpAmEiNFzCAWAQEOtnnTcOWiwB1lOUfqBA2+J2fXuztj6fxc88JWKtvnhFaugYhlKlw
O1sYj+tdjB2xphi11PF35U1b2tPQhHV4qhHcuegEwm4Az78WXV38UVNVBOrw649/jZJ/fkc4BI9H
UAM4mrogmEneRdEQqWIk1LL4VjK0YEAZpuHgVVLE3gQNCdzsgRDsnB7yUKPijqwdCjSBXiLDZeEq
PT8fJMJHxJXGgn+8Ru9Ai5/9+iLfeqxhhJbtHFU4OCMJ2dI2LN+Oo1kXBGU2nHwDbDXRYJevUR7Z
Qx2HA6egyQcpv1YoWhjQ5+evSff7d7N9bpjgoMBA0ACHK7z/3G4EC2cIj7/BQ6l7CYGrq/vPOlRB
m6e+LMbiplV6GIZUayyh8jdJxlvOeLvtCAYvcOMkxFmemENvbzsXU0HorPk3EtWRRZm3p1I8YSKR
4cysRVRfoyTIMHhTdhkfqp5SVAugE1qNh/LrB/HPK8HJBjiNF97Ya0PBdzC2jqDto6+E+xZKjyl3
WJhcGcp6nR97UM7gHuVXt+0iNu0lOnJ9BRo8uWQ/FbA//W/eytusFI8FuW8YCwT/kLvRpOjdaBhk
AS6patWLStZWuKOxXaOWPRzoPlmOACGRau5+ff/s3UqGz0xwBNfrREWTGpwO+e5VJGspkm4gz+gL
HTXkNKOgBROimY3uDTK/MlzDrGhQ/IJajATwg0W5I9XjQ9PJcslawlz7kDQaftfOCuOC+wb4cP/8
68t8mxFvIjrHcXsU5xdscgKX79aS0avYURR1Pc9ucBgEdKwo3g+dPRcknR2fyEMXVHabNIM325cC
ttlv3s8/Hha0/CiUQJVBoqB0//1lxDboh6WXZqvLJVjDS6xeqwflSIdFXHAFX+6ph1tXPTVABbCi
OrSIYOIUk5JMVWo1Vttt5V80fgsGM7oJhHPVmeY3ywp7P6xhgODYNRgacYA3LLcTDH9WEGaUEnRJ
u/LnXgWSNPty6Lt6vEURcdHBwbeLxcURVBPgZ2axjUH3jWpdyIPvOnWGOpW6zLNmXSlMBm3bQaUt
GhwpVIcKSup72ST5iipUDhgtyKBnI9k4p2tS469WhfLW/maaso38+Gkxx60wnFGfoPqCo0IBu8rb
G8LIbO3UTt3XCPgyFOwOTZMwFJVC5xuXsTUiWNoVFMZt9azHED9DrTiWk44pcAbpjKxB2sPo+e/n
UPh+FceZGghG0KoJENI2d9+NTpRv9iidMt3XzmEW2T3vqzi8CpjmywXvxwWPI1FTvT42el6WKEVZ
AuqzMiz4Xt7ndlXk5BqgDY+OjL28jgu5BQiouG2Ao1Sj2F6P6XmCIbRMkZjuO1dW6+Nay8oDUK3r
bdMq8PTxgkwLrLoCdQjl6jFGcxK8Oy7KBV/6Fa2Y4l0net4f0P5le3fVnBcIMOzrx8N8ISimjc0M
ZhR9mhjFlaP5yRYbDB28gqcZPTpsd0gmx6aHEAjwcOlcpVC5UDcu2Ng71cynPMTm+qWNWzRWmejE
MMiiOEecgfzcIET59drwftXE04/Q8BrnpYYo90HzrbdDg6ulzVnS1V9hFKDKGP4/jboelHZp6jM+
Wo+F4tef+H41giQQooMW9m3IZBAr331i72ivfcP9F76O22D0Y7gtf0EfVRh+crJCflUlXzEI0Thj
6POrCAsLxumvL2MLZ99MCh6hUinCXiGAnUG3e3cdK59GNOiRzWMTts3wKpoI8t1YbbEa6apv2d6p
yBS3Ux8DBk87wKT5Po+HAKA1eix59N0Ygtxe1CqWDzN3NQSl3jM53Q8xmNjMinU2FxhEVKeb3QFf
PFQA9DDZNcU4RMExooszVVbDNvMnQGQ36EoZdUvKK8fn6fjrO36/rkGajCnCDdw17pZDPH77riup
dOttH32cxpYiiBXOBQhip3Ubt0AHw/CkIddi2M5VwvEFwPg2euH5b0OajyXQhweFhhv4ZmCLFZ2r
ii7g2xJpQR2wg0VxUl8cV7FUmHXQKLeYmsFFwuyE7IJp9OtbCt6tbDEioBjbJlY1vEGGY2De3pLl
bbOasg0+xoPmmFtDl28XADMSJsef8xhd+Rdcm9LzNsWxVm5LiussNhqiGcJ4qFnbt4yFEvMETDcK
T4VHJwObAhgz8lrZGf+q0Hy7xSVvZH+oSOT4oYvdxHu0e2k73O5vbu1dBoBbQ/c69GjGVIFxhXjv
7a0N6NUT1aNZPvJ82laqwVkMrbVeC/My0BiYUboMxq6PUdBu+2NDDMMLmWVT58t+bVB3nUO8IaP/
iCjV4XH4qOQYfXxasZqgbjzBEAs9JEGsbiOWzVMRdB7L2oCIBB9YDApkGzp5LAyPAuUPeBTDEGkC
57MeS0wJDSse/+/H89mWwurp1w/h3RyNES4guooCESPtRP+9d3OUeZh+i7TkwwQwDavDj/A20PE8
VRkyS523v1sWtj/50165fWSI4zZgIQBFRSvCd9sRLQ2i1m6OPvQjwwgZFpwnCp5sHfB8wrILUf8D
A8SA34eMs+CB15NqEbJg0cNTAo1UD7eR7GNVHtQQxlgMMCGne4fjV7ADNAQTf5hbbFR/vrbcoj0e
DMU6bjFXMIu215FX8/YiwPsxfEmWMpnuqWkMrkRUFfYm9JHa8tRfP200W/zHzW+bABYJxtDF+B8Z
FcLBnkBzXj5ovUhUdQ8jtO1MeQBF1zJYQwdkUzvZxWkSBAkcA+dsYc9pPXIowh2iHXLh8oaEV6rZ
ihusN3P+QgswnF6NmxcOubf+Fpb16u4bsIXuya8oU7wJJ0ZnIERlm6CNDor4wn48eC9Qj+SsBvaR
yoY27JJTxxIUQTsYHeUMxRY67BxbVLfodoLpkOVzNWEyTKvzSw0gH71VygN6lIzhg6yHJcwzSOqw
ZNC5xmumEL+pfDgbdITILIvW2q8r0loMxe4MXJcaUwsIUx6mJMoBzDZkXj94aYLiEQ0pcrXj4RCg
DQfyU7Og6n/ok12ylR2hOVOdn6KADztr0DzmQgGZp0fmmQ4OOegBTfcdCOTw4yKmvCKorqTz/GFG
Z8PhivRDS+6xY0TjN+GkdB/XaMpbk3bGMN3fJegcWR1VAXXjsJowblCKUBke6CyCeGrjZ9aUcftN
Q8hFPyYMlcV+T8bBe5pVtYdcehpUa0W8Qx4g4KCohlTyGi0wSVUdJ9kFfa2/6xj9FfGUZ5iALrxa
uZkwpFfmUAFzxyUdJN23LcqUIvRPVIWuN4OtAhdSTvngp0v0WcqL4qDCxo/iXrUBt2fQqfWG+s1C
onqom1aKbb3u48InKfp2STuAFnMr+kH4vCe6OPqiwW6TVYlHd6gdOneN4rMhI+TJMwwOT1TmOcIW
dj12iLqSdEDp0yxv6iCK8AUtd7ZvkgJld0lKE2T1LltNH9rndURryOm8lK7LgxObCYmibClFNUbH
uS1ZU6MvwLTti1SQAreTc4Cb/GlWi6QJ6pxAFeU3i+98F92WipS+PkQVJ0F3Vo1LEk83suSiSFI4
ZltUHTm0Yqgeo1wpsl6EYd3jSZHFYsm+wqpttbggXLmovmSFLVh9W5YedTB7X2IhyPcgoDiuHUvW
dknLRGrYpjTXS2F3FJ0oXLxrUZsj2s9BHrT4PLR4TJKPoIqtzRxSbzxZNFUqsINkKDrb/giuHyFL
Cgx1i+lRYIy7hxfHWmA8pfbbE+P1UOELunEM5KFtom3JD4GWxFGW+MFgAKwt4o3jkLgG/677cat6
ECseny0j/Ad7Sa/wabVmSDJbVmyvh3VofyU+sXrennMbojBm2JGROLwK0laxDr9bi4TGHlxRINLK
fIweEWj3FmsxorMnWrDZ8RH+2Fi0eF7oA2GOegTTP1/FKFbDpRR40936IDGy8AkcP7LPiszbAJOO
bG8eHT/wvTpptkczTcDQCmyxsfW4hgm9r3GPf96Pc5zbZwhuGt8TMyqRHyoRqgQlXj6BAJR2qDHF
s/hz9KAnYoI/Gf0vZ2eyJieybel3uXPuZ/QwuBN3vIu+z4iY8CkkJT0YBkb39PUjV1ZJyirlyTqD
jCMpItzBwdi291r/yo314OJ+/nYyMMbw+X2vcUN3cdc/2Z2LMVhkynj8fqqN87f/dZLP30enwCqu
0U/BJt2atZEOH0WGDFMdcBrPHHRrLROvlVh2kolHNuBJg7vx/EE1y9BzqbHz1iphzhHOsbsxi3SY
PRzWuuEsDVZVrnouSY9N4RKw4yHcFGJei94EbCd/iRReALI6n8FGcgexrp2PKbUy9mhb2dTeaB5n
ZqT8mDh/tOfLA+1Jyfnx0NrxxfXL9eCRAwFk3SemWl8mdcCIKogarfDTZ2Rvju7RDaX2enrPF9Ki
Z8275CDX32JmquPncN/ZXF1dn65v/XxCDeCi/AGnFMb3nSHcushPC/jgSR6StYkkcHjrhns6zJO1
89GNfL7Z4Fvth+klNZdP51KxcvBqoNi97ehlr78QGzFfEEkHfClrsd4O1eKu779GR5uOz3q1Dmf7
Ogn4vWlrm4l9xMiM0eDSPl8rWd6FvX/4fsrDfFC8nSmzC34JT4CGF89lVvCcH0zwGeKZyi0PGB4z
sqyzreiSmBd387Rhy9SjuehPJQ0DWjZ8TKk++c2qqIg0z1f+rpg1yMN9QbEIrGUVC07NsXcaUVXY
0RyAOJu4S9jnIwrFwY54rMVqvqFodMsbrN/8d65G+nauGE1aRYzegvJmKHq0UZQ6Oa9upkkzvHi4
QNgFxPOyXvuILyCy7iebaXa5CVRa6mBXVjxiq91k1HHYnYBPqGV6E96EGnKfwD0roBif28l5X0Iz
2+u0ZL/7eXY61KJHifTSEwf72z3TQnrjhCEGh3bwYqdBM/bPrc2Y2jv250OfwqTjFNlyWgqOqMCN
gRB+ESarXK+c9fSBbV6vGvpV6yV+7p8GHXNMsTE1rAcDu2Jm8UVxgfP9bUb3EUhcudBXJl0FZsKG
lsXsVde2NBXf4c3muocdXN1xXZ2bLIvpogvc67pVMQTcuF34Hcu59RazLadr2EKtpUUZmwVb36pi
71Rv+5LGhHtZFd56P/XOmNGET4qgZ6m0vRjDzU03s9IAB7a99eRpLB2cXwthJL34vKwTfpwpM0f5
huRhwuc3xp1SSN3sfG1SohFg+cHba3v9vUMbawZCFOcoyvfeCIexi2hd4CXb+DSBvHcnQS7MPJJn
NR/+gmeHo/Lqan1sVDAVOWvKUiYX3/lM5n1DJ9rORGYPKETdKvbviwWZ/qOimKarsEhcJ++st1xf
xigXzkDuiPUYYlkbLP5sL9cuVYlndO0FhBUT7XcvhIhhfjjo/8obz2vlHO8dq+l6488xYxAc73ii
2czWO7DarbENSixRL3Qkx6J/EkmbJ8k2dmc7nR5Gn9qm/RIOGVN9RuUBrYmDKvRQrUP3pSteFiDV
ToNi0GPDselNs6Gm9H031KbmKq/y0NoO/KXhQ1QbmUxN0fcjOX+WrYQt5m5d10b/sou/LTdlOazr
Xzgn62pC9b/evFlXrd9Rf+vex7m1/p1romFmTUzm9RtjW7t8Bzv3dbaRlbHkVk6oFuObpZ9NCbtv
9Ne7MqzWf/l+yVJTshJhilj/6dyCX5dTI4HNPINL3ZiWEsGdTuH/NptRYFR9d2Zop9ZpbOv1Lk+M
ZW0HdsyJ+OJQlvUn2OFc3w50yvKGvuX6zrGA8KPfX8hVIY+0lkvFeDzv2OosX/xik9dSO/fFecEC
MLT+5jYw12a0UbZrE7LDX+84EbbkFuJh2nraeNSZKznmfmSKN1xkVrKWcci6eA1/KNe3pb/dcEZT
8BzZxC4KT0oZax0zRvU4rdekHy9WkQEm6uqq2qV5yd24P58Q+sDrogeyaS2xnM408svUAuQW/EPj
65cNPb0c1geuYGsl65h/aysDb6E4LaT1mCJT4F37CQS1RzU2LLOt4ax3UAl0jLMwZO363v9hd/fz
3m59eW+d1QhSNHBw/9pnVXpCI975tKrOS2NOD3g9/wxUSnK9fzcg+6WBzt0kfCF4LVpW/Ndbt/U/
KPjHAFRZTCn51zUiiqlptq2MHecWl+l6dYeQJfmis5xPuHFAIiIyPi+Ov38vP7cQXCG4flAQc/CM
w7nOrZ/fSzzYFu3bPHkk+5llLHNBfLd75A0+BJKG0vmfzvPfX9AKcUEIL1htFG74S8+iSJUwy0rE
D+1U86BICp74J3xQLHPf7+zfH+C37IH/07FYj5DerUDjBSPbZBz1ywtOZe4kdV96D99XjDFd1qb9
7KHEdPeT0wXDPpfxou71aM85ToN6Xc9tQLyPBlZYnkf/8I5+vtJ5R2ylgHYzGg0R+jAd/Pmcz6EA
dj3b7UN5vqlG6jru8UkXMet6hh6IjyB19MydGdo8HCgtjHR9I7m0W70gRWNnv3cru3Fh57K0YNJr
Zcu3c3/E5k022+wnt+N5niXPy+zvD+LXj5EPzhG2cJmYADwOfm098dxtewu60E3aFevKtHwrhCQk
Yn0PLVA7V//+9VzwbGL935qS/PM58yeqESsQ+ub7Y28CXo7HDSODi3O1y5J/1VpzxerWIZOPG4NE
Hchcv/S57DGmEz1k+c35sUSRvH4amD24L+quXR8Yvz/A9Rf+cJlyQTB+whiAKIVwOfq1Px/gOC9T
pha3OPq1oQp361eVb797ihvmn27Bv78UH13A2At7CZvMX4+tiq1q1omXHM+lyODSHeE6gvTDl98f
1Xcpxg8HRq+QlyJtBOc6S0jw67hQCOYyfpZ2B7VYAuyrhW2QU6kFDL/mzw5uU+Btmy6htwr/MobS
7W16bC0m3NuwQoKTQAOVdH6uLIfeg7irYjdJmuNMbeA2NzFMa3Oat7HFyOmta1uQmziRLKcGz1Tq
xeoxkQivq0B8urTaoHmaje3dhed5XuGxGbFvkSya7QRcNh3g/VDkeJlJTyRHqnFko+FnVVQaueSj
+F6g+IC1uAaKc1lBhR7wsPC+LWPnrUYBkJSRZ1pZLN1sDdcyYBwsg4K2sQL2CbWl+QZKLA8to92V
azFnnGsbyXCUu13IwCQ5oOj6ylw2SO7COos86Ze53vzV8mh5bKab74XMtwqKydrI+V3aYH2I++1A
Z4m9ReFZOxk0vGSFDZZKQTCtyJJtOVUd+yn6+WVePtuUvaF94809WsRT7gngshduNyj6rID8131Y
OM6d3UZpoSvarnRgfKYMaypEAOzS0E2Cb2fTQjFwrTs8UNIfd0kLAqB9cmeo7s0T84Z1okUNCCru
puk7hghPmaTbnESIkJAT7FPVmma+rUyKzj9ntp5dcOF602i9o+LD2XFD2yyW9zWqQUCged0Zgp0w
Cwc6XcJxmKXv6mbms43GyVrUDLiWzgS45EWYbrCdQYuNV0XY9QC3GUeP2erCCRRz0SyFRO6Ish8/
PFEVcxrFDgU3FnO/rtQroQKBoTdAJNaR2/e1qGUennhXQcW6ne9rVNeoYL/XWTS+1zpxxtPMl/Ol
UX6rBmu/LNiyKaz9eMUHJTwkvNCNGtJZJqvAtjwWxhA+sYg3waOsQ6Pc4z9K3E2aJOOjO2fA6Ods
jA+gpe1jJuzlVKlpONLJaB7QFltb/L7pjZ9B7KdnPKinmIv66CRugxbcsdKPnJyK10SsOJ3QjNmL
lnZ/YLNLS8mq3ctAiveG7BXA/NK78laJru+kKZ+uMFaG2uQAic/07ZKXvdhRlfe7YBY2St/Oqz6n
Uj+SjiQvlWMkl9XQ9Tu3owWN9iU5Do0OsR6Owb0v05a5vsy+ZF0bR2Uqkw2a+jpy47C9CBar2s9x
zRQYthMmvSKYYdzmtb8f+ZWngP3Yh5oafUD3EH9pwTVBPDbLBSxD7u5TTD2PknwfuOq0aFDS2k3y
PE5L8KlEjcxWXldPY2BlO2H14sIBLpBtGsOwrxzadKjKu/prl/vxPc3DDL1Sb4dfTEY97GdMaT4M
Vp5m4IdRFptd1T90g0PDgaUg6uZJX9gANQo4OmMAaA1bQPCaoTWeTygQ9OfOcnJ4glr2bHMysEoI
Vt3ga9C7fgUe31AXVYgcIXLInbifBrtgnwSn3O16WLZxkDafRN7Jq8l3xGXnmesVGrvrDBUq/8VE
OXst/GI40f02LjISLtbckqz8Yo4jbJ9lCcyUbbM03kbZjl9bAxyUlZnLp67L4a+H0P8uwmXpuHKx
rpQbFFNKY70Yi+nC0wmIfGHK7GY2fRZitlTbYbRXhAIuaXmhplbtLamtS7cEvkSn98Ud589Cx/GN
Y3L7DJ3uI1qLhCYkUzX4WOUbCLt+X9/I1FFvswRNngvG2wAZdIEGotj6WYI43tC284nJdLOxrbI+
NDQKNpao+nuypor7LgUJti36PnluyVZ6VZMEBdxOGqKzuZKGc94fE9eAnhs33pQCo5uC8S60Ohhl
9TLkn/JKLhuGPBVgqAwCnRxMgBZOcIJLDb9bifgCGJrzqQu86Sqn309KCQ1XXjTuyRYxWnakOrny
AgM7fmkW4SdlUNREAfUZrvO8a++80cNiSqCKtw2zxT/2eF3v0Omg7RhT9Ww1tTwM+G4PuRy8T4S3
PI/sk5+XtlqCQyvXGJC2Sr7OnJBD2vta7ygD58dehS5CeKdlYlsk/UakyLq9ELJcSx1qwovvwuew
7sMPe5L2U67i5gPcy/JVc4FHA8i4awdhwUHwpIAz3/aP1JfGxh3r4cpQXfG+gDM7kEYRo8yinXyT
QnnnWTaxIok8C+gHuQUoawYzW9nV+aFwtXpG22Xz/kHumqIGoAYu+Y2+XHsX1qk6mnMZPlaVWi6T
LofX6LPksg0GilI7or9Q2hnv6i5WTyoInM92MbA4WO083Dig5XZoJ8dbE+fC5aT88ZSNkw3MRQf1
IfYqJ2J7jMKStkd4Wgy8pwAx1T32kPQ5oHXy1i5Bj8A7JW0Dvfv1Yho9GiYv25eYR6+YcGPv7XG+
Ytyfa5vrXdX7JTGau4IW/F0Cx67dogwRewXo80322gEq4y7LlQodfYlQqaA7UDVPiY3/lzW7IrLB
L4KjycxvC6TUuQ2GxKYzr4wvRgwtQODFcJYs3M7VRK0b+ZqWdnBVuPbg9+S/qKLsoXjK+Go0ZHJH
l6W8Ic2hfil79YmfQWreZ+YL6GSMoNrPb6YwR37pSmyp0Emtd23EetyW6SiukfoQU2ENQ3vAkgVa
LExN/xKHrArg6lfgTivMVBFzXLjtA/PuKAiXivCnpQ+HTWXH9U1jMO+/nI3W51x7YuxXAM7AoMdE
ST+eagf2mT05BmTGMIO9AoGhgS0u1UOeZEO1Y+Q7w7jLioY4EEUszoEYL9M4+EPXLQ9zgH05Payl
h4jCdmpKYl4G2YxJcVGwJ8dPZfpULriMdTxc0y3JScTRZvI0+gtwEdjmHvEclPHRaFIiXvZsxPsX
N2P3p1hHlOxdj8IpqZEVHYfe8y9caxJ1/rTYcEeHzTy1RIpcWCx24hQ4TAQObTmvQOihczWpFkmB
R8JKypCUNSNOSlAfTjg9ZjaqGQzxTnnfzKaxHEY2mvlW+K0lrsYwnwgzUPTxr/2S5TRCILdgv1qy
i9zqsy32xOKiN+apy2/L2cAMa3P6azFVEX2aqlhVWtJyq9u+d/KgxzedY8anwd413A8B482tNmer
2jkmuRVXRcp0dlPVtHm3Sz9BMLermcGPr/PiWGeO2+wSBoXXRUabNMqnbDraiWMGkReI1Kcllivz
VCRKMo7ULihva2T67WGOujHccIJCn8dOt8HlZNOKo2f3YkpDfRlCShNbSSzNTRMT9och0tJQRL0p
NRrydFYp2ohZw3sgZqLxKcx0MGfllpW05xsaYWRT9plFqA28XUqA18ZNWhN3WlH5JgABaUGtc69N
Y/D0M8PcCst3GzifkmF4X5Y0eU5S+Z6AI803bBOqxxFtxy4OYnUQPDwEi4SnGH/5yyUM0vJG2Zne
D6kKt7KVINB9ZJqY6Cu3elR1SXKS8uaNDjKH9XXoq899EhMm1gDsbZMpvmbCSHqEOXUrHImHjXMX
Qgt89BEQqSgb6PVwPXDBwBvPxi9mI4t7iZkMoxE+ccCHdfOogTEkOz0lQwwNqCJmDS5PeKqavCWm
py33sO7cx7oQ5i4EOnhZxK5xbRWTc2lJhpZN0jG8JpmnAWUUD59q7esDDEer3OChLatIhEPb7aTp
NTfoB0eki2qMN2E3ionQICB8jtcNEntaFaMhRRCpT53Hwe1mmtyPS6yyLzFz7/aAg32IFDfluFnm
Qt3wlOfhn3lFGWU59QVvIX7gqZPtNaCxra5l+pJniflO523aI9oJSVQLq70v/fzOyIXaDpVHjlhd
PZc5SrCEjdvet+L8De4WkZGgQJs3W8TqQlt2jA8RD1KwBSfoXMQSKGWRCDrcGY56Nrv2LWmP+mKA
lP+5SG3/HH5VYEq8GpjcRq5sm5NNy/iF5rtVrGsaHjs7F+21F8c2dSuL43oROp+dYt0Mz2BxeGpP
VvfRDPi6djjiGYTSTAYzi5tt5SCobOqZNS0NzUJ/zM2tXbKObDwIy+51KTvrI4VMTXoKwBgSBOBf
BNuC37ul/cU1kc4SApCnLT/qU4ScilqrSC4q2fR/SHZt5HBJ2xbv5xioEOzNcDT6ghwhHJPHrHWt
51U3sDex0etNNhvENbhT/qEBXvF4YOe5b3SMGqqJXfuK0Z2CbYOoBIw8Jc3V1Gn5UVj9RLYkbcaB
UK9y+tz3M/cKNyX7NC3pYn4ZmFrB3s2HYVfnA5SfFlgDD1dyGY6rbPSrg4Q03ld+2l8SMaPYy1KO
9FEZt4a7M9oKza9YBvel78ryzZfDtC06u4sgkbTiRo+++ch0LQhRBVHDbbxvsUYjRdUFq19N3mKb
AgRpp5DSExUHrjIbjBEgz3hV4kHZduVOyQGHAYoULiKY4FWaO8WwTwaPUUpVbHN4A7HardtYLJVz
m1nU1HYdL691p+vi1mrMsYvYVcQFS1roNcQVKhPI9XwwwNTWzq2nbSythElk9qcS2eiaFYYXFEsa
A7NiEtdF2nhNuGW3PWHlg/xaEYjn88B15yhlfhXACkHN7cxRPcxxVVwCZbVsse00GzB5Vw50h6Bu
IfMO9V5p2WavSVIAfYhGbhXGKLhx7BqW8ITfud8n1Gr1SafaqP7s2m4aCO9A/1TBQGqZtT3GwmL2
cpAIpfo6UrNjiBz0iCz4HBwDuZTOUTIzAwAWpjj8rxWBs2toY5cDX4LfPbmvLlOm9PHcrDXkOnAg
yWltjVpmPMlLEo/X0T16gXVawX24wMd2YkEYD7rqhfutNUlOfNNyTIGj1pAaiDhiMJkTgGgrluP+
Rac0FIKrnoJyuhF5KGZnq5NOt8VhYbrFp8UjjyyHD5sAz6ECdtPrub60NYe3bPCQWVa3RfRiV/Gj
3bsy83YeQtXMvhBat/BZIzvrqXHYOyTtXsogZz02+iYqUCFdg0KeKd1lyIo5E+3XAY44ZL1fzbOk
CzvQSc22SKo0uPhdUk9OVu7kiOImpHdQN8HVQukX7GKj9Igs7Ic4JJbKdNrQ2fnzYjsH5n7Viwx0
+WygrgGW02A+2ziae2eH2qT6IuqCKgv1O7ywXeN1YRoNCp3KtFmsluHjAhzlm8r+IsyS4c5FHXuk
D5xdQSchqtHy9HVuznO1k3aFWGsIGQRLo3zMw2n0Ty0lHLzYWs7OZqrHAixHL1AxToEca8w5Q/FF
LgKiVqwcnLQez1Ed9fYyP3QZOQEUCMYatdezQ4xz6QJY9py+iuIqmD6MJZ5mQHfJ2JoPAchUNxrJ
O/6sBAPsDYg1tgb1YgzsRlRupjvKCdUddeoWw5fEmNaOCxU1ZGRSsJI9Pq0hNvaVNgPEOVYLDzAW
mFYhwYvuaOIMfiuH0jG7rR9bSbOloZitPGcyZW6qwBPERgpX969IH5BNbJREZbdF00HMVq1NC10R
za2bhJ03rOiWOvx6YuA2bUa78Hd+4ZUXRtI1SNm1i7kCbZ2skG5Ys+6ioIaAvvENAnnxLfDB+FMC
ZB5t3bGVZZtvNQ2zjwXBAtdGHN5rQzQc5yL3nimnOyD5JP+FINp3OdqKrwbiJZqHuUyuSLy1unc2
l2N67+eVWqsu28qOVDDehXJ8N/tgibTngz04+QOU9vgamWTyJVFwdwCfLBNytVjTGVmWbIK0K8bn
YHL1HZbrlEPAxsZ02K+aw8g1jVmhcMOHlRnlR2HejCeTpkUWjWhj/hhtBx+hW3TOsXbyHHmich/h
WTa44Wvx6qnO3IQ+OsRUlQsK/W6ZN1iO5hs8lVYWgcYbMHWVNQJ54trCAUiPQp3W1Qty0CQe4TCP
AIWRRrAb3soaBvaeCRFzVmFjLIyAbgK2p/KJ6cL00kdeaCcdKZ5JPXfXtiZyMbHMIYiEm0h/jxBC
Po0TJvT93NccJWoA/90h8CUBCJk6ty3RUgTGBk5Qb6ipCUX1ijhEjlIAcIt4oOcor2iX3C0VHYDN
4knp7YoBgV1kiyrbLe3EzyQucjpkIxW4OFv+Ce+n3lkxSdAgeeY3n9ViuJz6WhFP1w4BWYyq17yc
67ZsCDK6QJXVXNtlbF0CQi98ZEIxGcUKKNElQb7Wx1wSyjgZsrtDq5eD5wysT7hidM2cwQ9nsoQ7
8th8oMwgccY5h0SlIETvdJoFJeuvssvL3LTI+uu90X0x4lRON3SuCptmABDXTSkr8w3EYkKeDEKM
mwaFCUyu0YU7vYQWroY2Fi6xikTxPhFMocYtz02qOurzKLVVS8ogk6nb0cYSTt+liW8CKGSvLSqL
ZDPo8s3uquZV9UTxpFlN7xFFJUKpZOCSL9VbAk4qobaajC1EbvNaaew9HX2X95okm5PKuanJzir8
235F8/Qu3Hx25MUVfQH/aMQieKFjDC08wa/+Ia3F3k2O6B4GKOSnomt6Ml+HAP7FXANOdcOaFo/f
dcGxs9Pai0iDID+zysLpUMOkLB9wy2aRorkVKS51Uo1tV+8oX8xLgsBStIGj+ZrG8/Qaxr25kR2p
hwmDmV0VlDFYrBIsmuv0zwHl/sF0YvOjQYH+KviRFVnAiUPy/4rnJrieGPIfJJ76zRToTwiU+zup
xUwkbN8Ik/tguQsTA4+4Mp3qwPNA1WwzOjsKfMQp/PTV2Frqj5xmBwEObFRaItrJUUvN5sUISucx
T0Flbx26+icpa5NRGEpLGIqfZ033X+0KST9IffCAIooxYgaOi+mVHW1TyQfldI3j3vY5ESrTrgtg
e2NZbfE/IxKY5rxqmTUwcGxunRkpzXwYLbwaxDw1YurTk9BplYP6Bg7eP8fgGfHd14DFjiTKVL2z
jR0levDyg+uMisWrQM3CTAt9BEGeGSBshHfmQtlInHK2VYWnxHTSMP4R4HnW5O4dpx6Dd6+uexaV
VhblRL4KkA0BeGGo0SlExuwlCYIWqK4DcmTKeFRVM15obhpk7A6JgUMqm6+iNWYIqQw0EertOjnO
xZptmcGeIxAxiVcROdcgKR+HJE8W0d4PdgCvap/Zk6cUGWJjPOQRg9iAfR+WoWwiljhvOqCi3egF
nrkT0gZO86GLZTDnDb9FZvN2bBxKss0iU1aGIxHIbh4Cy53XI3G8RITlIU2mwW//0CBGLZghhAny
b2jhfW+6NPqODfNlPndx6W0nEQb+sP+H8dzPBhGGfxioQ7yyDDmR6SF8+HnqWAv2HDlhzp9Fjovk
+9Tb8gqX8ZOyqwS15xgMNSC2ylEW1E5VYkQicUvwFO7huvnP+bdB1+/f18/TZd6Wz5weuyqUJoaH
fyNeZ+6MNSnJ/C9FI9dBS3UWfpB5V3IhGg3jsn8YVP48k19fERs3Z2P1DjPyXVEBP2oyaBoGvcAv
8bU6v+JwVtXYwEoYzXd+6mhEcIMgGXebZjnDyvNH8a9gYP8ZmP0/iOT6f/6i9e38iI7//vZWlML/
Bpetf4Dfk/Xzvf6qwDB0uuz/AmL9m3/8zzK5VjeJ9cPlsb7C959cY8X+579evpIQUfewG769qRUE
8f1n/kJ2mjDabYz4Nuoh0FY/AMF8+7+dVf7BkBuRsel6vNJfQDDw7SYaHlysuIcc2+ciZJrcp//z
X47134ysTYQ6+KVNhvH/Cujwy7jdWgVF4QoMwDmzmvt+ubQCc9CYkgKcugHVPzFVwQby0j85FX/2
DbqIc5APmAARAjvEnPOr1SvWqPQYbsVHnROVRV0fBptgipv3GqzlXYX851QCoCLoZ+nl2w+fx915
mP8jjWH9vH4WL/DiLhxoQAhMB/+mKEg9gs/tIghxZ4ZNgZy/G6NhMnldVxQPVCfNpwTlHdLhOrMj
6sbs64Rit955yrOh9lJXzDrHmDYE5dZujfZCF01622F4wQhdxohSZyV3XZIs17rz44fKK8fo/+Mg
GC+HJq51lwvpFwWGUM66fyLqGS+4RYkBBYqoR+eU+eOMfBYmGiNr5B9GNWMTEKtwNNRBhO1x5v1R
X9x5RETdNTxKN2JYsgM0sGU/EDZzmrDX7gP6Uk9wK/r9XC89UawVIPnfH8PP6+b5IkCLg7aIeQiY
u19UMkiBtZ59sqMzW46RAjW6mSiTDmue1e9faX0w/KDq+Ha5oY+BhxKQFAIo9+f10h0YeEqTVxrs
RBznvuXD84L2QvV2e099/k+u819uom+vF8KMg2JPwh5qkp9fzzI7HvlGyeslmbpnRaFe1+Crfn9U
/5fzhwLRQRePHNCyf7WAhorlohzJiVNEcJEWkv8p7TBDpB48/f6FvkFcfjl/LnI0FqZ1XfjbopAn
IGhGrsGjRS/utPidxWyEa4amwxjN1eo9MVOos03TFw/z4AZXEkd2xMw4fkh1vVxWbDDu1UybceMN
brdhygPzfTDt5ZissMGmJMgr49p8HhIyvbYEojkGlcm4ECaP2IbMTtjsgAyzY2d53R+jt2TH3x/k
GfDw01EGQoBXgF6LiIc0jPWp+4PScYVdsQlW03HEWolHkv0mHp/uZOAu3TdFZ208u/lzKpURuQWt
Ty7e/FhWOd14U/Z7ylc6zGSzsh2kfdt6tfjDRKh644az8+6PVfWH23o7xk3WoxlWLU1NxnY4euLy
yRIFOhJgYVE/pNMzj3YrqpNsPhTJ3sSE9c5yVhy93nXJbLFAnGdNc8nTJT1WMrZ2NsQb3DbsvxoS
uHcpkYaHzm6CJxW7+Sk38iqqzTalMk3izykPnm0FLvjkyGW4laU5tnjsfOcKdGx5GGLP3cmBpqTn
SL31tEekdk9u37FQTUFHtN6WLUlRqMWNW4AZ85eZihs1RtrvEgClBzd22PblXmrRKJGwaP3FuXdT
WzxJ3cG9T9LiT2mmDYR/Ec7zFq9DTXO2ETYYtnR69UEYRn5lqaMbhuUpn/PpakFefuuVRRD1QYZU
366y8VYTLvZR56X7CbHEzmCAuE3j4qtRGMG1UZekKCYZxiwfcUIFpbn0zHZXWOEJGTUDwViSM0yL
qccaQnC44dcHIfOr9XxGTZnLrR0yJe4aUIRmZb+5KTMgZ0rFKSlAByGzmZ+NsiBGzQTGd2MyroTW
z+RoJ3i+bGm626Rlh8GJ4bP9ScVed0fGXVefeqGhWSNTfioc5Dds4tVQFhvd2vanplXNvkgtY/U6
BNWGZpN6pp2gEZVNIx8NSLNuapLjOOt9mtr3VlzpHWvbcOoZUJI5PvUBPgbri634zBXtnPtZlddZ
THYw/MYiGpJSRzou1CatgOgpIS4IGEAgkTgkqIdT8ljnyTXR9u9sTMQR8I14iM2Fjp7y/qDX/cmq
ULuMir2/kXvhS+/GeACVMq/8SY8XtVvgMSPIbkvyEKmSecugfSCMwSemjCWKia655jc7ecOWIUiA
OpBbC/s3iN9I6555M1O8T63C2aYFw5QNrJOBi2sY/YjHEMmTSeDVkIOzLEIUaB1U1xmX7kLUO6M4
gRLenT/lYydgyHU+QMcZ6s6Gfri8Xeg/skx1Zns54/E8pWCejyaehqPfcLt4xgzaeRPivyr0ziJz
bgMSp90s7DnYzuS0CQcnec1jU39BZD6/2oMaLxh5D6diCHtwx9K5UkSOH9q+iLduLIaTZsxxa8zw
pnTJvJGxfO535qnOQn9pI7P1aGOIpMLZukzPziDqvS0sNqukxu+csnG2+QwJFNlPdjC9tr7ClN2R
jQL32G34I565QkaZN5HKJsFSe41mu+EFHVMFUezjfJj/HHo06Tf4v8oolhQFC4QWKJ6Mk6RVBVGW
8OQwyfZAl6LlTgyjteOI1YXP2HQ3oggi/Bz0ydKL7o8F5+atxY16M2eiRXgYw4VC99cMX5Hnj1FY
iuU4A7j8nNJw3AP081++ARNr9M5PhqC+KBuZ3hbFSHUyUPI1DY0QLwmBN8KHZjSiTbyQk/CKB9Lc
2tc8t4uoEEyeM4O60HDlfCiZkJ1Gpy32Mgn1C4q88tTSdvqyGKk4op9m7VEcZCspvzzSuC+W0OF9
zbZkCrPEFz5DsMM82r659Wy3iHIkLLtQDRx5kaW3CArGyNW2tWv7xdrRPUluF18CaKTvzc9YYQnd
kSAl9DXkP4yFpoM9DD2HZBApuultH6JeX+TuzoZpdmuyMGwXXIgH2VvLEZVmuQ19jTIHh8FWxl64
oY5UFwMIm41pp/Of1MDDS0ZTfWc3VnuRz2z3N9Q21sEUBF/EteFeIrMzHmZeII1o5VNexH7L255T
932MXbpk0Fj7B/Af/D9o+Q9KWG2kMDe+ChJfusLMkS60zaHLLVSS1Iv2pTuJQ9+yKJhK2/+LvTPb
rRvJ1vSrNPqeCU7B4aIP0HvemizbW/JwQ8iSTQbH4Dw8fX8hOetY21Vy1+mrBg6QVQmnbZEMBiNW
rPWv779BiIlXfVJPx4Kc/XrIU/iETpRsq7I/YTRmk1HsaMLIRrH1pXnbRCVaCxLjw57K1pzsGX4/
e2zcoE6umraoB2az6Fb0y/fzCqNQc9M4toasRwVSKXea25iCi+0mNygnp2J5IRb9WyfW/5ez6K9H
0f/4/8ptTMeF/2j4+O28itsYIIxfj6u0HfA3fp5WCexgD2J0TL6GRAO4v7/x1aTJ/yIUtDhFCQj/
ZGb+cVjV6EEQHgjgmcOOIJ74x2FVaCqhSRIH3BtiP6LWf4s++DojpG/HonmPkyRcDZfeCR34/xKy
kWOaiwJx9vfEXFT6A8+iyDE34wjYjjJ3BxD3PqWLs9u1s5OTx23ponicolzRa1yxiOLqbug6UoZQ
Fk+mMow0Qj/IM4KwxizAOa05aHkLbq8RcgdjTdIfcSpV855qGSKCvrXfccZUFJBiUxnjXdL1lG0R
PccAhlxKdBQacX8Uwd5pYwrgq4lKO0mifJzY9HblgC5Sruc24bP+AwLirJkEIA+9Gzb9bPxPQDY7
H50KpSXL4yK+0xY7hDkhrU9Sn0Q7fp/XYUzyGfGuBen3R+01cj4B79AMKRuVF88D1jGe7n6ZW//s
7K3PdP8ZY3NLPnbkwqePBCwAbSVnLwxE8QT5oomfrNykY1G55DUvFnrAWR8Tw5Po0Ar091bKUkIV
kqrTpDKUXOwy2QMCL8128XthpBeYRrVmssU+fOk3Sz7xKrZdtyQ4jxFSGxMNohksyGXJLP5YEbqt
qAlzWpQeq7cf6vVpj3wNgyzcEGc9Uice38LrSRgl2SSNLC+/myNJ3o8ILYzqA84e1XL79oXOWrG4
EEBylySoIOuHB6Ae3F9m+4yXT7h4U/RE7sZGqKTyKHPpFjb5wifHT913Y1tpsuPsiRyWi6I9avhA
0wmImLfv5PXRUz+yQ+BEBkvQFwSMTA/JL3eCQ+dshlPqPQ1t0Hg37Mspee+mMCjgXeD7tYg/gRL1
xPhl4nBFFhMXmBuTkKTROafRlmWeKSnsp8mKW+l+t7F0S5JjpCCEX8RVrR87x5gDFNLbj3pmxaef
FXaPjZeeQMzPN3U26imcDgIWu3jCDlkU/kGGUXmXo3+rSaRwQIzVuylcIrO4qmRT6q74IYFJlra+
UkBIc1aOiMgvKsL3eFn7lPaTobTzq2yIm2A+9KMLM+sPh9nfpqRwPGxuBEGM6TNnzu7ZsGIDxZfv
POY9R4p5U89KY4UGPFtosX97gH6/FhPf0//YdEn81jLD4Z9ejzRrH0n698Gywq4cUg4GOpIp8fal
fpsEJDgFtE7yRZZp4adzNu3CLIDGbJaP5dw1DC74hwyWmjXj61FVhVc5VPqHCujO29e1fn9Gsmwe
GQ5ytmCczpetyNAZtEYY32hvs+yFAE7Insp+oOgQXFtOjtzswGeS+Q9I0JHbbihoNaFaA5mxh5OE
QEC1DNTR0kG9tdJw55SePV+KYnbbYPP23fKmzz4WTWcUzy8+pIufxM3rcRLxqJqib6pvSUDTu4eS
fO6W2xZVK+8HN9h4HvZhqwAXASqRzI+2pICFl503zyyWYebG8yPvskh/eCBH+QkycnU7zWC5pJle
FmCOwKwuYuIc9rkFBw6PC7ITenYch4AsOs/QVrbh0rHwaeK8Gekl2mjhqM4bewaS9J7qbzd9WWYd
QiCXWiLGwiboZ5E3F6m5A7ZbC2ZsDXJdW226afHdG7GusVZ0S7fLLRM6FJ9LHL+hkkEP4x4tlYYl
ohZUFJ8puOLhs+2xmIESSGg+nIZGo7falP8CqwJ5GEOSJF7FO7OTCaUYguFEZvM6RZaiq4sBP4PU
BOR+VB8zRVpaMdoRSTwtVJbU/TKSA2Hh7cUwJd37DvkCm9lcTxqn1dIMC8ErjUMu/Xe/PZ4wXM2I
8Y+5cVAf1l/qQCKTidyhlte5WwbULy0OxpcJxcD+okemyVyakIQydHKQEMyCAfIeyMMIeDA8TZRZ
LCIqqDvKg5VbKigCPx9ApN0zZNOnpgbB34w0MUaYJdOvnWK9YP7EOdRtpAmZ0ldzkWKpQT/t3z+j
VrXRbB3yCDJZM+Uq5BEcpgRj0DtSk7MmlbAQQ9bnmQAc6lF1OegxciJQPX9gHLskuygxwADOZCW0
leJWbfhEbTOHIEZRzX7N47F06elShR27lgM+gUmTRl5afCg7PL9RUjjYqXor5LI239RAWxWzJoZO
wTtzMDHhb0Egi/xdF3dZ4FwY7iTnx7qYBsawmoaU64MRhFf9Mcjp3kw3i9+TSD1GOFtqMMNS6tgt
tSaH35tJz+mHwMzag84CT6UE4YNCnzv27YFVYNsszjM91I70/G04OPFouB3W9K2FCFb4KdVcuXwK
PSRmfmXEnc9qjIit45Zmnp7/OPapvhc3pErurT3EtvPjHNR0W28cIBW4a+KEy+2lhQx03BZhxSVv
Wl2W/Cx7l1+sQ2fW9fDUxTYjxwiCTMuPHkswhnMJfD3nckJA95B2EzwqBHmenqI6tB5OKij5/9rC
3aXDSaJjbSB0XIgywFXwnc/NvOjFI8kIxNLa0Qy6hPoJP7ShJZU3IVriRrQrynKGk4+TJaOQVAAo
5wPeMm1aXGs5FD+wbtqG+8O/tNez2pFSV7azcIEPOwU5mg4cpU6cnWU4bCxKB3plSvIEFxpa/Hak
mGLl7Lpsjl0TGeqSJ4hxTLXcihkpur0O2oC8/DYssMeE9PGM/fOwDdNJL6wha3Pt0Toi38Hfkhzr
idX1Gy4lqRGLgrnfDsZRtmYu59XU1F3VrqecNNOIjrn1ucfIaHk3tRvISuDTDsWHdhyUBXH1kbRu
5JJcbKtwCtaeKUHybVmIWW62HfbhSE1i1VdhSKbjmUMBlLZLDpGTYvwWr4KMZdZ7XEZhAD9gsZ15
ZlT42EiAZ0umJImvKDX1ln/TTWGrJ4+kA5KZ2I0zxEQgZ3pemgBNmUORI1FLX1ZLtfB7tT30gEYW
QV/kfVuXjNKmyHgf5WoyDauvb1AH2Cy5aVn3vKXScumAhalW4Hu2DmtTr4I9g8/MNSWwmmFndmrk
T3KEqfm9Dqse1qXMHLStbpfqiJBCNOYZK+VOHuPXJWgybwZGkW/BsruWCTXUjTNXR96+RnUGqPLd
Q5C3CzcO47Hn0i5sKe6f5ZLtaJiVzy6P7oJk8jZwc73Jdl2vcZSTJ2RlsCk3M+vDHCSG+24yKcXF
KI0L4R5U3ZU8UlA1VUMPuK2jFbrbs/mRzDenkZ/nEFZ9PTg0ujsVCUrEdTWQ+CQdHeMIKnGhIyMI
nHhTY2QfbV06xeqP0QtWsmLzn7fDPPrcsZ+OGGvsKuh5fNhpjwyBsqrs9Qj+nNaksfXvzS4iAdLl
iGq4c5CcerlvEc0s95bBrHRoxoHDMa6IemOT79OIJV+uG0Rk1law73x1g617mW7aEJkIRnaLNUNi
Kce8+WgWU356hfjz8FzJyM8NvXr8nfNHOkzWX7H39Zbdv0L8IVPKMVPFgALzUUeMqlz9GfeXs63S
19DhY1Tzjv6A+3N9HHIAkTXG3H15Bf1LazfD8iTM7RmTvDfYfyF4H7PZRaS4qssXAqDXZdcjZSC1
+5UCGKeYvbLxeZ1/0WLzGqz+CQsQ6aevW2N8mx7IN4iA0FyskkSXD92TgoQjjNsXOiCamyatqDL4
s6q3Icqk15BA13Db5b4rmdUr8SsqMKfhp1F7hJLxMlGt9amqhP8VbmAqKLmue19V/koDtjoyfv/3
9MAqyHq72lgCsBmiZadzjPimsXmY9PZn9G3OOVTcD2NcVKSqx0rqDVUVTqHE3TgLpdyNisYG6XFl
mjExygvFuY3MkQ8Gjo2ONUEK4Cu8b6Dm6m0lZCHh464DHT42bOB8DgkdICwNFOw9lhJpzJEV7UiU
jnGuH0yNwSV+PRoRK5J6YOvB21qD6boSf81lP+NI2cFxEsgqlxWNd/rk4KcWCWDarZ9h031dSO+z
wDWLW6FPCFu+PXQtcg2qrwXLpGhbIvsgA6hr711bEAWPJrGbAQ5oVKxlaYD9xIj/0ojtwwa5pDC3
NFV4i3MAOAUl+lDanLONY9EXJg9KXBKQb6JxttELYpHb7NEjvBBCk3HG20jtUKHqnROy3cSdNnHi
c23MYfwK8psrNMocveTED9PoU5aZFg49999C5WNFyVxfc8nt1Aq5ozJSrdU8hA3cAsr/dHMs9zYU
Tu/bCC+o2nl26pdXcZUObIudUjqWKpWvQ5Yk7DSQu4MT11k/eqOds3BDMRN55Yr9kLzBioz5xNiG
ZiMYftZwjRTAmYl0D3gDvUv93MFwZWQc8dXUGQsvHPXdW06kofIKb6Gw2s+SzqIfeW8wsCwzqb6D
HqQk0+fvkVhqOJurXjkLEalfYqhFLrjz6PXLMH/SjQwGOB65liZxwAdRTJH4jJCDm3l5jWyYlnXP
8a/vTkEdTTyxk5YawYtM2EeGWsbZMCa3C50NUfhlyHxBTxrFu7gYjy7h6HBafLR2WDwuSiefmqYf
ZHJUZqmDCrNLNR1/tGd9Jg7oVfI+F+TrrGktR1oluo2b2RB5YyAHbJdDRSlZHEwVt0NwSz3GruSV
F9Fv2hzmBeMmXNbpRuBRh4wg85S3rv5EgEnohBcOI/yBCMM8AjUr52gsa+zg6aaLgEba+9r2qRVu
4BXp3ZW+25hNE503geracRRRoOegmtdthno+4gqRElmbjED6I1q0je+a/67/NFEJotAxD3y2Syvh
vpCbJb4ODXG7i3Uw7yh9ty+fR9ahaD3l/VjxUpsW3lUB38Khuo0gFqHEAc8DyDrromYu5Gs5ExOk
O7dx9dzNSzssr4vRiocOF5c2sBArdwVdv5sci03ebW8MBdcqFxqDTuaz/0zaWjq0xmWVI1/sh7J5
GBrgagUWwr3qWFxmjE6u3NHqspJ+WJt5VsCiZ2RpHuDEZtKNyQtp3ZDwkoMn75mOmAWY/WhzfoKr
MMNdnui6yB6GxJoYlOgl8mljcyDWaKug4WnlBLVu3mobE9arYCmxettNcUwteFsir+JXMWcW+n0M
mtsfNc58uTWNwTTXTqISjiM0/MHrOgSecvqTt+QO8ExjtBh/vMz1oRuLaB2FNZOlD/noEHUgHysM
+05RG8W8ta4goQs9ITCWcC2bQeBhTrN1BYGYIIQ1YLFqzrzH2lfl2OrzA9PJE1ye1F606KVSsSZ7
B+ULRLXYB09M/QNsGrzrZ8CE8+PLp1cOQAKBGBhFCGwDMCqEVIQNQBWYGOAZuE0jcmY9JX0zGMt3
pjtNZc2AYO2GITluBQwkLof6E1+cMVbXnpe5BK/zmMZ7yOdT/96b/AWkAq3n+SFobc4UbGyGCxTY
mehr8XfIBSp+TOh2DWtVWpc6ErVLm1V8Pb6cGqcspuR3rNPBYpEi4O89uptGVuctgnB9Cnw5WOTR
om+6AvU3x2u+shl2QRcsnHhdhPlMdA5JJrN/TMqSVyqtXt96X07shNsp6aOuQ6BQujD6FMkR/iBO
1MstLFC9YHW8RiNZT6Ai5XMvXrtQGUgcINNONekT+vyycoRTqwNdzAr1rHw7a/RPckYopEDfUNDx
sSw9yxkFkxYOh/n4bYo6fc4cEiNPxIae7TpHCtc3PO8fLnmeVSNNhVBbwNlxaREncHqdppohlQSw
h7tvAkghK/zL1MgDQ+cq33663y8FIwmMtaMLRpSmzhRgwMXRupCd+EZbrF6fKs91BoJCFmvWrrev
9ZwN/DVXDW2bxKsjcEcAnvxbVYpO8zbXyvZvk1P0HGQQn9vMRNG5CZ9h0hQajLjQ9ZU99KUrWpIo
CLoRE1Ih5txNFkJXNkKOvHrteVmZf9Y+SnqFdIjki5Y9wffqkV+9ffu/DZVDthvItWUi0bTscwXo
1ERFF6Ndf6A/H7uDLRuUPhayuXKEevtSv805h3x3SCmIShC2DeciRsIoCe/eUw9hEjj9fIhmulzu
8TDRn4gXxeMfp9x5CcXixSA1xE+WrCkGDGfzoIGJGsTUCh7AFus1ilZSsog9NFs2CDvUe1YUwv4m
mJj59Xfo02bzjtWuEC8F6X9pbXs+zFRNkdqSpKVMKqzf3A7GsptoU42dr+QkODfPCfTRx6D09XH+
3xtlW4AJphALxw/5nnOevM4IDPFbSK2vPWyr7LpTuT6ay9R12OQTW0eNb1/wtTydAg28NdLOFHmx
PSBo0o/+S3UIU8mFxWRuvja08TCDoILoZY5FUduzRE0NUZjmm3hOwrWfiYSd8e0beBbA//oFEmpp
Ixq0fD6uVsI5X1ncOMkt5Zdfa9QrcbmllrVkW7IeSZjSpqnDlqFJdGjsuWiR5s3PpLghOp3yKjwA
vclxfBmcnw5GpP5nvuIKEj+nheWF8Q9itgrouHM6ep1X0sqglOluJb1ZDnOP3+UmiUw+fFqRqKGn
m87vSR5ZeAugExwyUnSYOWbS7o6S0nIAXgGOEpdpsadnsTDoY+AU08pab+eAoolt0I7pLV6phr7J
tf+SoG8J7Vk1ITHpoAnawnPEZ1s6WI5S2oTI2rSAc0mPxSkuURf2gO8CSZYyIy379vCff9asezbM
RHSpoe38PrV7ThaJYS7zlwpuMjFrjA0CB45w6XQE8DNl/fYl9Xf76oWz1NK8S40GaTkNR2eVIWpO
qHrbYPwC20rnGLFp9rJrQb9GZtyY7bMRg5uHPYeoyYKSSxI2L/TdvH0b509Ox7NrsnIiaub/gnNJ
c4lKa+RdJl+yivTnhSyarrizs5Hedbvt/kDmPF9BHIIz3yFT5Dl0BbribJLTIhLLRLXt10Gzae9F
6utpkaZKR1ZvPxemkK/Gl5+OUhsgEq5f7As04Lz+pONxwlypHOy7su3MYBORvsSRJCaNyklXpiO7
w4qCd8G/fBI2zMtJOOE9hzXRBCvEjATplxx5dP1eQV8iDrUWHMZPpow5oSC146tIqpRO57U7Afr2
aDtDQZYch8DTaeKsoDpyGgzL4eEMWn7cQxwbulJkDYVerzkQZFN9pEtRzvmurFA0Xr89CGfjzRgA
AUWBh1cftpq/FYIFmL8Q9sF01xdA9WlBrihVZCtjrDg5v32pZ2vxX+azfqcsXh6CCzqyWEfP5vNY
KXKqlhudArd6vlYvSJ1mQ61D/Z6lniXopfaeI9JhFMqp1FnSn79qhl5nCOhlZHCF6+t8JmdB7Wxj
F3RojUcjA9a6XLV8qoj4pCqycT/TFsa3g+8ex2MJeJRjyc/CH9UiXUQy8tTm21kCc+H3hqrQL3wR
KVcxnivxqND0hQeLDCg+ALoBjvLjCxgewZl+710jdWL5ZwmNL5K5m1LzYN+LIrIczmq2ipEUyNtD
Grx+fbpLC9WAiYydFhdYoObZFK55giEwMQkFXOB/hhUraOilPHrwskC55PgTGAXuFII5AMm8UW5U
Hgo7y+8R8SNWL2nnp2iKijM0ZjSW6Ovqu4jza3ubT+2QrJNgsA8yTN8X+JM/Dspt1QqDgmReU8vx
3g0iqi4TU7bX7EjJwmk9QY9rtKnzaaGOPFxEoJnwXclD092QNczujcXoOBzkE5iPNmxuXXalbOfm
hnPtz82w6dRcby0gcvcJ0oSLPLepEqSqwwykykZKeJ2Vf0UHIC5n+r8lhIfatFAWN/7JZn9+UEll
CRrpvYQURty2e7AR5Wn0nf5eOg5Nh4FpuCWNi0J9QeXYPuWGAkTjti1hUdQf0qkHIEiRQq1L6kXT
ehpDiRW1WwwX4N633QhhaRUkafqpDzyPrHnUZ5tubKrTQmP5hvBTQxYMw4Xbbr53u9n8Bt+3/Wqh
GL/DG7lfJzggXWZ+K7c0FMvLt2fEbxOC8Eur04hUqAf9Fqb3oqX9x22Kp7rEIxGHDIXtZeFAlfnD
6vmsS/jPr5mpx3nKthFiYLrLPnV+tppgIdk0KCdPFupZuBg2q+iq4hwgN1OS+x9Ku4g+SDycFW4L
IlQbB3sUpPhSeJsp71BDoWHz3jVeE16UMKzu2IZawgda4e6Lgj3d7spCrezOct+bQ1r+KHonuCrJ
Wr4f7Nn+FKYc31b4iJoK7nz8zikQjiJ5LzySGhklKnpjyDc14fyUVnG3TkH27qxYmA90zzrrhXPV
vxUiPI/I8+gTpmms67mUqSL15tciLp/4Vqbb0MZ2aYtYl0YjWmu9u7df9Ovg4OViPiJFHWIRP59H
g9HiElY3YfnkmX6BPmsyT1ap7BZoUnY90IbE2TuuiveUZ/3sD7HwmQiPi+swgDCICeCwR5+HBJbh
t5MbzMuT2+tZlkgn2TtVmh+mZXqA90BDOuZdm96O4dHXjeEdXFTrf6LoCr26vZqCvhZr0nBn0ynI
Nn62oVhZVFA+SOCd9BgOkU5rMvq8hR9uWqok2Ka42BX6RTeB5TFUgaFTVRwq8lbXA8wmQAl+bLxb
cHs/ANsgcdZE4dcCUAvwicy4lnPpX81wH0qYLydyoPk7rH0gwHkUxub1ggHa9UgPcrT2Veh/IGwc
qh2QgB+zl8obx1dyn5EpPsi4Uu8K0eXdporaHtxA0t+Zws7eG6VGknqTNe4cuxuBLTQyPo15mND1
UZs8QDIBwR26mBKAn9YpBkrsiR9dYQRXMpndT5am4OPGBTTgD9+3HrvzsaUtmbDX4zTr23qh+eW8
05MS5r37ED2BlN3Av0jvlXTmeZPVpXljjZwl/nDFMxdQZpXPMQvVLXokoM9I415fEpl83hRsnd9T
lboXpM2MAqDjbFySqEx3FCI6VnoRN0/KMfN7GU/dlZSh+R5Gq7N7++v6fYZzLyGyLMRRnm5PPdtY
HRufLdpTsu9g200f5G6YfkNHMONnVZbfidr9p6XtNSrM+DYPKRyX2RtU8V8YEnwLCMwctJEup8/X
Q4IWpy3axc+/R4WHk7gHX/PWW3AeuZI5+CFzAU+L9Ue/m70k2qowmr4kQTOoQ9Iu1ukPY/JPpoTu
0qXJVNgI4841oUvRj0NFl//32De9j7VntR/s3DA2PqnDS7aY/qbP6+5CuWVxpBvVuu5Knz3Bz7vp
VgLdQvJa4mojQYj+QJtdi1VQy+zj23f5zCF/PXF1H3mAcI/35lnnMs5mLAR+mLykeKI0RMalir5W
zQI0DQcRATkXI+FVX1Q0znSCLO8mTTzBeMVyQ4YrDNeUqotk01Se/xlw76CT9hQ/SqNNrjNPtgea
mqYbr0/iYyz82F1Vfmjj9TJbtNfEyix6YBJBtcahR6i9wYTeaQPNa1zMB/7A6BtXz69xnkYCkRRi
7C4eibvWlSWzq4ICPWcBpxjiVV7nQGWHMaX6jiPdPUZs85Yosv3Y0eR1TIrcgXzoFz79JhOFvjUO
0+0t7ZIlxXIknhPWc1QEO3q34jXsHnU9qrClo1EqD0V0AG/qiKwIOASOTPYn2i/kZ1hU3Q9X2jDW
2iGFSfT227F+27Z8DwWn4BNHM82h8mxCDzheF2Ht9t/JetfxHbubaNdkEqH7teZwY3tYSa7GdgEc
HTSi+pEsQHTpBLHVuHf8qr0XYR5fmf6Y3dkNBCdgi1m0a9Im52OIU38N9NL4edf/3WdxmhXt/Q9P
BU2YsuWQ8tj92jXBwqPX/X/daHHZL9/n/7F5yKruVbvFz7/4s98i9P7CYgM1LepWZPJs1n/3WyAx
df/SHRihqS00+Rdrzt90gPAvkBgcSV3WGo42PlPlbzqA+AtfXtTT/DWWR9hE/07DBQv7q70ONRmJ
FoiSto/mnbT9eSxFgKEI9X37Cui7Gy97iRaqizaVba4KuEdUbsKtKljHVkMg0nrFKrl8MWyaLzWy
+dAOyriKuPctxtvFLqY4tKZ63V5XcXlIGqe/oKTrb0jVeJdVX+I8U7ao9srYuOxkAODGLbyPwAIn
QJooBFd9lRp7C1LiChxRvfbo8Fjx89Bx1TW1FCh/DqWfMFpz39MqEfGBgs+1R1bqgmM+4VgdvR+X
+t3UVhtyLebKpVH8ULecQjmXA3LOvQuO4SQ8qHAncf3UC2tEx6f4EocmXTdOOV9HDWSXsTM3eAU8
6i6GVZ23Bh5BKbAnc1n2dJrQ3BTbezDe5aeQTRCwSyZJIrrbfGreNdmMaw7dsw+N3Tm73C+CtRKq
OTiFx/ULCyLVXLvIF6AW0A4qP9BFW20Ky1oOipZW4C1weiisDYe4S981cwhDvc2WbYH/4KonybBy
TYVswhTOBumQWI1FP1FnztuLTPrXiRVGFN2LD7r5bdtF/h47uYPCZ2kV5Tb7dVjhpkPv/MaOzD2s
SAtdxXwvumFeD51+CJUhrgA4uMkxa1ijlPa2edB/K/DQdKapuID3Iy8VTSZrx5621eLvDJmrnVhq
mI2ZhxMXqdxVLbxDGIUXHb2Ya4zO1EpiCX4/OxKEttkLyqnYlTr9NO1sN8YNcijmo10l6clP1XJs
LdzVMHPGEmayxM5uDZTNE8dpjEhBCwfxfuo9l243rQ600q+KrvLL2giOcxnh4S4wCujbBie6PN4n
Tk8og+4VDwVjm6X1iXaaewTcV6k9QncaPHdnlBL3OnNJ9r4qHkiDfE3rzt0jvWjWI3HO1gxT46Km
jOBSKqQCGooNc4J6/bTyRqZE0MTwutNq1+v6rB3TKQgMez3gpLB2WxRWVieONXqNr7O7WOusaS8n
I/u2zO5EVTHAKEqm80GUAAyWpQxIzzAXJAKAjU876iFB0LZ1k3lamzn/LbOaz8gkCoxbp2jjle3A
TjeDhQLOtK04tu5Q2SKXctK7xvbia7Ryxc4JvsUQuC6mGNNGclDGCRFn0a57L3E3fi7lh2LIgjUm
uOYqzZJ5r2TYnMxyQhHgh9kHchvuBkbyNUtqvgvSbIRHlng7umxhIxI1b0s6OladbZi30muWrblk
xdbCVHWN2NDeJJ2TEjak3tGiW3BN/+9wsO342InBvsRJod8YdqLuetCruz6InA2ken9NTyndkGNR
Y/lZAQsVqXk3R/TKdLig8eXWy65LFNaX/YKNwZKVH/GFmW/pJjEvLDwegO17XiLXo5ElW08FAAi6
AkBszjHVmVv6kL2mvwKpSTbIM66gr+f7Ct9Vw81wHwSDmpZBfhxqnx5oLDs2/sJ4qqUVBzqw0pV0
zB8TiP3NhGHUBd6pNv3y3UczkEeYkd5FsPhy5TbiA0LVmgKco1nUE41kI3xf153AMtbhY9/lH+Q8
3dKSfJvjJYboR1qoZYzvhbvMuxxQedP5wMH58y3t7SPqfhw6S5C1sQGmqGnVZo6GlkZnh9ZTVz7U
+GGs4mD52EJKP6BRJrDKfAiYQY9O2AzmrS0re9OUNVMq9ppryEe7vrAfQoQDq0CmDi0ArfgYUW9d
F3645USyIl+e7ie3/j4QM6JMnKMb0Wh0e25ZFxG9drs0t4dtNkPio8NcbTBSCQ7wAt5Vuf3V89or
LO7SYyum+2BsoTpJr1vns+Mde1OWpzAcPuXkzjZK+d+9ZBzXA266a5RgJ9vqL33K/zcqsC8k+Rb6
pqv8OvcpoJrNbU7PHZk2CLdRXf9AsWNuZOhGK7H01R78otxgLpdu67HLr5CWNXtsyoKVcKKQNmNQ
fU7yNZyD8DS78wGAhXW5eJoFYc/1rgvyAaEFVyyX5VQDLbxFZHaVglek2xsyMMamfM9WnO+aXsCd
LMRHlRFKe7BJLucahl9T47MxOFAwut7Gc5XtJUGQ8SXPps/4L/cHf/afqh74dxLnya7nUIzb7WTs
4hICjV8M4Tsi8luTnr9V7br6xsdrhcZ/3QmbxpToA90S1XaEIT/VktYOz81xgDQ+kW2HXWtMTw5+
8KyFfX8MsGBmrZHoU6LIO7D+yotkcEcUcaxyY2DoZmh4BUFuO3u5OAI1y+jsbHTVa9iy1j72008j
6SzY9sGJFB8dyHWzUkb8wzEwb8jLPNrhQEfPgPKsHTL/YGu5hXmBqYe9QjWGCQSr6o4EWLUZSaY4
5Te6nsvuzsXYHG5+HBgAOA/TiNsokvKupkPhvovoR+FTrL02JbXC7CuCdzRHhyPQbBgD+iOrUo5A
zqFGYYUs1VeeHd05/YhxLuzyueF0tKXSzupNj8WiMG5clXYkPgCy873mC5bM5VJeUE5rfYyEq4DK
1AoiBTa2ADJUszTNSw3iv8PrP4TXFqYPb0XX/xv79rJ9aH8NyV/+zs/AOgj/wrbHI0gOcVB5iZ7H
7233v/6nEbp/cfZlQcedHoQWmYx/BNYO4Th/hcwO4TNdlb9gtxwHIpelaUKIPUAKISX4Gzt2+3LG
bs9+/SuUiu7JV4G1VgDwD3UJ37IoXonzszjW67ar7N49ijzAu0PgVtZAAtgvUTJd5HEtDotRocer
xnF+whTHvxKZq2MIyxo/VFWP/16rjIfczyE7066KEDByTl4Kz5y6MdCMuHX9myQf2g9zOsgT6zTu
M6gUjwUl06+VivB1Tf30guaJbTfDB6QCnR7oUm4kYgF0mYiA1PKIRbWxlhBCqORPmf2RInp2Acay
vIx8J9/3TrtCgFVeV8KmIyWPIB+mRXJhDS02C7LArbYwwGjZRuxfFHWPXQvoh3fEdfle5UF4BQdg
SFGzTfZ7FIohjkCZeW1BnLgmv2gADaqcekc6I98jHI0/W6EMbywju7UmyMKRbZ1A3lJc9OCxljVE
8ZVJSekH2ThQrsXsrQOL7st1Q2UWVy3LXVmpj7zeFVBfm1z2e5Gb6mkcuYjTYGxeyybfl32V3dVu
6tWrKXfTvSqm9BC2Hfa47giv3p8tii12/6kKZAQYNBnfd5VcHhGszp+BMTvvY6yADlgrNDeek07v
qWNjAAyHdgcpv780J6/+VhDXbugu8ndqyIe9b2U8RjxN9FGVOT7WI+Ywmds/GaGzko0gkg7VpV2C
8dGC014SLmaYnmxaEV0XmSqORmAc2b6zDQjN5ROWSvW+rgfxA94G3OC0k5edxxrumWF0tIukuEV4
s9i7kMXuAqVGZGwd6jSXii6U+3iW4Re/hliSSk9Bs/fGj2oY61MYufJ6oX5zPbYmaG6gGPJT1Lns
2r2Zf3QrV+2hi6LkH+vKPIgp9+ntzh3n/TL78jqO3WWHHBt3AkMFVEKksqi1sYBzCHcG7eNk3oYN
c4W6hBet08XNH9l/1E3kefkB4yLn0kPRsi+UB7c78OXnGuNz9LpKvIeBuhwm4t8bpJTOpT0KbaZa
xe+wTW5P6eKEa/zE8mNh9EdVRtpjoBTBjV0r+0uJsuW6jt3siIO7OqRpDoe5gLlP2hqqR67GSzsZ
XaZj3RwMs9uS5Ooe0BSZYHhwDtjaKvIf8Hz5LuqpOMazwomELpRjRYfQjoJfsJn90r533OwRGImK
10bs2l+AH52qwaFDp4V1spil+b5KPI8enQTTX4GLSQIQJjBvksESFvGpVz9gOZPe+nEGUYrO/vAR
MGeyJ4wsV/Ei87tAmgXcAvr3TPQml2nMSxwdRx69nmiSZoPio++0HbzycGhWXWad0HX/H/bOqzlu
JM2ivwgd8OYVKE9W0ZOiXhCkKMK7RMLlr98Ddc9OS7vbin2fh5mYiJGoYgFIfObec4+JObmnBmgs
Gj2Uvq5X1STV5sUdgo/y3onLg7tM8uTGqj7Ca4Ut2g5QjDgsX2UTZEePkOAd9HpakV6ShFDP+X3b
Q2pQ0OAjq2A+r9KFdILWKb6Q+DY/eeyr7lqzaiIuKHM6kVL+MzltbzUx76h8u6tOoLaMgmDnyLza
xwRCnBEYlmSd3I1xPH7RVplJ4VrGXa4T111jbeujcmJYVuuj+GZJYNh0AZtJn709AP15O5aQm7Zr
AfxFeliowhYMXQa6dWlQEi+gX/qm2INVItpuWRwvEuPsrlxUInaTeNkCN2NKqJoBth6V6FNCb5ZT
NLPDK0VCHIbGeiUsh0pd4erpznSatIyG9iU3C4pJEIHWNisDD/MSvrQA/3hUatlLASH4WKJb2eI7
7UIzLxoKnlRdxU0a3Dnww489BXEVkvEj7zKpQczy6ghFb//m5t68zyFO3Ookm0EBIBviMvprRx1X
MPaAxrlbdNPBc8Bb46IISXsRvp1dV2r8ikbHPfBGVBHs5vHSJ3bGrTTl130OQksuWnBdDba4lXnc
nXNcGyCcs5KYjqrdNkYPrSyA/69oyaibOuuFPbQJt4zfUsR+s0vn3PyuvGQ4T6w532yrW18uILK+
MKHNnqRpgLpxM2BoVh4kezIJYMwvyRRpRpzeGgaLFKIdHGhL3fygD3z1deqozbJIeIuz6V/5K7eW
nSk8RoAIEzeaMRFoiASOKzvg/EisYV8TgrE6ztqnciCQDsMw3UesbovRsrftiJeQRkRXcNK12ibM
Zd65XTNejDExTwGby6+AjovNhF0cjx6v24xH/Kpn7npAhDo30ERE8Fq4brap6kn/QncSHziZoBVI
c7OYrnOrhlz71sIeOLXSByJP3NUNII7y6NgaSdxEM9+Vy+Q/oYCMd4be6Q/pmMHhHz0STxaidnYW
OvuLWACgAaj8pquB458lr8LPONsMOsBfbxSro5ApyJVT6yY7vJr0D+b5zeRU2uqPJtGsKjL9Dr3s
iizJ8+RxcChEwnwgPSiqrUDedUlXHpqURzqcW69gvsyEpA692O8+A6J2jmOZmuB7Ju06I8mHJKTq
dhzr4iCd4dURThJy1kJF94dpeC+k+4qD+E2Ph0+q/Ve/me9rA8C2piZEBFZXHQWg9a3oskezS9pT
m3re48iI67lgnvINqur8ghT9Fcqvq3GrZ3AAilOLilsfTjQ33Sj3JUAs5Z4ptSBwh0RF6842w2pr
k7OQpdez6XibYZoH/7aT3YJ33Y0/B0Jo/UM5Tlw4QvpM7IajgujU6PthoerZV6CZzxku6Oa15QCl
9lq9qXNc7Dp8qNXJ14CVrpKWDUVecWUkS30aROa9OovTfWU3mOS3Mbv+Ky91DPEIZzCN96UqSlVH
RPEQtUCf5+Qffjr32pODBcXZGukYk4SiETqFJh8Uaa3pyx47Qb0bYSD25Hwj94fspS9cSZnYL/B+
p4ObMdhYoLtd+JPzLiD8msFFesqEfT0EJrx5XWucsCDq65nADe1ALfJUq7Tcpqz3TrxBtIdUyxLS
+sATQitYLiOTz4vgap6UJMA+zaY3m5T7k2D4gTlCG/ZGPTNbGNZyy1LmEMK9FVdZdmThgLlg2YxN
LPF1Ar8AtYMhiYAdjM/2XaXSfpN3WnJUdiKPhO7FJ1GZ2Unq5NIZkPQIv22v09glPooR1NfBgp+F
Ew5cZDdmYPX7gMmpHm9FVtLNxjYddpNi9ZXYmyLoBP5h0OljZWlWe0eP9U97wKsbtdBE5iwEUGt8
uH7t+i+9PrCD+zbYXlc4T3FHkImM0F1m1V/45v80cb9r4ixWG//UxR3eprcs+6mH+/Ov/ItG5dh/
+MiYocj8yZWiifqriQOY/Acieva+CCId/gjt4l/bEdP8A/0F63IWI/aP5u+/tyOG/weQJEKtTSRz
eBCC/9d2xPl5Y7fSjH06K4p3VP8+M5VVHvo3IQDvzVLlOAwfqN7IVWlVxToCzx/Tc1VWwXVrJ+Iu
zUrxjaPUfEzTQrs3gw7ZhK2hoioz34kYDlO5wSqcNvDkIhlovErnsX1F58vPIYXJTBh8N9ltTmIk
8sPWsY5NOhe7AQkKqVl5cM0wdb5NgxpuHiLifWMuDGJzYKsBL5owJdXyO0EnsFVTG6SfRo7szVyX
FCppL6c37PXLGyCBJdskKV9bBNQN+ZgoBDlipd6dnEVr3wczzd8wCiy3WrEYGxNP2OvCxCMKOI69
yFqU/D6KxAjNtrQpJ3XjLkndO0NqGWOXsjefBmtWxeZv98tfffXf++gf+6d/r7R/XAKXLDSuKox4
6OgrMexvl6BCVJprce8+KGEFR8diaQBTUrghqAKWnZbZSS/kTRXcsuQ1r+mq+NVa12+ciEaTdjtl
hYygqzkGahjPCnLmha68+WDjrL3UndPfp+uO28ny/Dw4kmRSP5Xlc1nG/j5JRbsbIK/e+L54kqXl
HJx2uuagNh/N1Nx7afDBOKp7/+dfOvhFnQv6e/URUFxAsCUp4FfpQ8uqKon1FrVLU8Wvxnr1E7BF
XzBdQE3EwYBv3RJHVOCSfUBNzGiFlXXXW7k6z8Osv7eFwdcQONN8k+BSOk2NxRR34X91rJ2/m21j
XCW8XG7SwTWuLaqvW+IFnpFLmvsgy8pnbF1jRK6afsjqqQblJbQ95ZS7WRoht0oHwAqxRR+vdGV9
1O5wPQnTOMBKcw6LL1A+EDy8yeal2M4ODEq9DdKdk72WbYDFym6mb1naWGEprelbC3vjiDlcHISk
V4zTlMilcdgBQpnveSiLCy81Hqa+gIVsfZCNkgt0SMLtN0WuYAzYrEvokeZhk2V4b1guBHtdCVR0
GVW8V9fzPW40en1MAPm5Sq3uGgupCf60br/7ZVfBRpvEGlbpBB0yLs/ArNX3h2Busytk+vo5pue8
9WtjPDtFxy9nWkNZbbtU5YdFpOQq8LIz7wEkzTe9NPhCMe/vENyqA+QHnk2tUHfVOPUvdsocJkCy
d23jgmTmPs+/EZH/cmY5uk7v7VKUWIb1QyBn/fzAmIT4xcnoafdMmNWdDFC5aviXntFcADPxgNVi
eODeEY36Npm+inpJaxrZ05J+5G0zX9aZ6amTevfidTZtT1rq+85vv8yBXWy6wa2eGPMEUTEKpwxJ
Y6v3Jdf+uiHhNNRlorY9FfZ2qRrzftZFYYeIW4kVHbTlbKcxFnoQCDvczVQVrWqKk3BaaWwdqZlb
qj6a3nweyZApGnX347Zt2fdGWeYuZ9E5xrXRNvFnU/r6F1+reqSQRv9Sk/V1yfpM5ITMEL22Iacs
e6/1Yt81QqsicDsDjo1hcPf2oshbIkTVv/F1+DTbf350f8j//n1erV+/tXrfdASw+IEwwf389U+d
0ROnIeJ7U7Bc20gDoMMiOu0hVwG/gZETG+h2vfaYLxmaGIf4i/aMRzqd90Qk83qxeAYH8vq6+OQT
OftWjC4R4kE3MVIgQCd+FfbCL4NgzICTOmi/UX/9b78AWYV8LBdxAdafX+6fWhW9MNLEuy9dJbdo
a+YL6NVk1wHOYWRYc87EiMJv0UlxxNCuaVvqrZYeQHeujInim2fP4mBemjdr9gxGPjPzJ7Md4l1X
+vFj6XUoctM6Kf3fKGx+4WT9+PJhVDJxRbsXmPavn32qRCaUPTn3DUuYOpz6Pv7kbo5BqveixIiW
qXM+9/NN6Y31XlaEKuIgrd2j32bjqal8NoRkEh1LZxLHxuu0RzznwR5OLumoohvqG+X32PRMfv+J
dF7K0H7qP/HytlyizH7v42k4ohDwR+piNd8OrNzrvTd6Impzh/AcU3AMDUP8YsJEPDDR8094gUww
Gp67K3sr2bVlOr8Kt1Z7MZHHmS2p2Kraq/1Imub8HWE355VZ2Rrb3tY0tspq6a6b4t3AmUPyZ92F
VtG2x9Ie49fa41GnJphvfzx6MTmgHyImRXOL/5aPVxfgdEnfuwd4hsauyq0xCswu/dDbXhGCncav
3HnkK5bVeoKsX03uxaeBIKCzrSu+PpuYlvs2EwQgoYrGp20qWsTOzb54Vf7NInbo2CXpfMQz00dC
mCO5VKV5DZmr3zheOV8Qb/Eu+eenkCKRx+ynxxCwIDUD83znRzn4S9nAWY13HHvFPb4xSfuk84CF
P85mQJ0dYb8delJGcFlI55bsKMXaN9eU6k4ZnEnbpOqPKcLsDdvd8tRlZT+tMY8ZKcDEGVbMeeqd
7Ir1cTU8/X1BoPm08vHezckevw+ZZ2sbsI+Vt+lTv2HkQjl2HgFebVGsLdwHdk1SfUkwV7kj07rR
QwKOh4NPLN1mUa13nO3qiWUyKdBe2i9lpJkgHTpXu0MNvUwbYqGGDxA3HJFFvQr2uuYwG6rf2zy1
B9b4a8m5XldWXPKln4uDoxXjspnNTG0Da3kx2rYmTIl5Ap8nxT+f80AEic3Nmps9rHhWX9/QqQId
H8fi1Bi5flAB0AeY+arbqw7Ayhm2t01q7VCQsjpa2XOv5cx9Wauxfm6yKn8h/YycwrLo3OSQUreA
Ebc4DcIeDzxzb8+418ZpLXDE3Jx0f+ZVBXiNeKx1U22lg9zKOa10ft2CI68Ew6SDaiOaOYwlDLKQ
zl7Fke/2tr0plVE/Jonsj7Fu89ZRRm69p+Dwligx3LYg0Uiu5U+w3CUSrtBWJZ3+XkGwhu7cwc5e
ONn1SKuVcZ04U3FauBGY6E2Q+TFNp03kGJb1xWhU5nM/DeouBy8Ll87L53tBbXmQEPuJwYay9UmI
kY+XXWlbRoUF3ic3RhShCzVt7XFk3ti7gNdcEXvhJDTuwgwja0NEr9jIwCkIPm9jtteWKj/Rv9zL
hrY1cihbUQXB8GEGWlQXj0S9W7PyJjYPuExCYrLU3Y8H6T+d7W86W04NhHL/IP57K7NPYlWz5e3v
3e2ff+1fza1h/2Hg5GPhuPqT2Sz+u7k17T/s1bKEuxAU84/j66/mlvQf3SCvApctuT142/8t/bPM
Pxy00Li76EYtFIP/r+b2F8m5o2PqxTuPHY1Ww8Lg+UtzywyXEPlhmC/1ZAVbnsO0DRsrxzFReNN4
52rOcqIUQyGj64VkC2CPT4XdM3Hsg7p7+dvX97/0ecbPLc+PT4PTEusIFGnWR+4vBzYeCYhx6YAM
tquNS1Kw7QwHr0F6M48sIJAC28Orh9qQxrXyZRd1ueCQiFXv2REqx/ojoFK/4WekJHGWpfGEv9dH
PuM68XeAosb8u0KJLfJPrxi+PxvfBZ5YbJtU3b/I5O1V1u0Gi7xYGDGSjQvA6WlcG9odmwcGcuMy
G/kmY7IaqlUmHi6Fbu1RGdJdi7GRH4wGeyPCneFsek4k4lurFDeRJ5wi2cLpSW9xaZ2Q3DFS8+iO
n/u0uyrKyZm3kIjccybSsdr/83X4n5cBPahO8YSpHsnqr9YHb9FIXG3L/lLLOHhuEt9gGFww/g/b
eqDomUXw0MZG+eWf/9n1Xvv76xoTP90u7ADmNut/rR/rb12+o8+J3fZJfal9ZVyMIh0uNQCQjKDS
53/+l34e6TAx4l9i98/kCGNx4P06T2hrGoBOpM0FKYr91k0N6+BY+osZFm261buhVJGlL4jYczho
1e9ump9tO+s/v7qHIA9jgHQ5HX65zcnpytKkrrLLOpR8I2vGeSvK9TM4zJa2yGGacNG59Pup7H4s
iBvvuyyD/jgROnM9Q/KBIDPlDYHSHqnllmhNa5P6y/K91cZ2o2uq8iInaGzoOxZuid8VVv/zQlGI
cmxgy0BdgYzi5wulu4NTO06snY0hrt4APUL5Z1sv2auwkq+T0wQU7j3xg/Z6Vl0KlM4m3Js1kPcp
PaWaaKG1iIDOjt8zYXkfIzga7zdeNLzMv95OSDu4idCGcLbydP7Sw7iCHalAaXjO7a6NA1JmCMPa
z3K2gp0cQaaJudPvEJs6A6zYlC2gUe97OrZ9iWYjKpgJ3LclWCkMHFPyMuVUsQvyACClXfsEXwzH
NOYjKEvIMULinfMpjPO+vkyt1pP8ynosSYyAlC0VE19ojml1cFzkfUSz3LJKsGZWiF53kXH3KE0o
2xt3ZApoZIvJ2WAPCo7h5OfXAFv811gnbj51feNakdeINlhPid3k6cpQBAjSXKcFzIDBpGGj8vkb
RmP5MOgaMrGpkt4u7rsBSYFpPnapMRX72NOMbOV+xu8BeyIy1+tO+zpUXoXirifTFF7g0eiC8iPD
KcZzb1XFA4zs2QtHwi5PIhZDxBKk3WORC266qZq39iS6nWHMxrgtEcQk0TglfheNJsacCrrBZmiD
G6ptBMcGCPsDrxpzimqyM3CFe+WXudLTKxMs1INDhPZ+QGZr7lh2qjffbcQWIQLcTGSpyU4jBfQN
OPP02Sdt62BllDrCkMQck90sczbR0zRtl2Qc/J1o4nTDiKk61PxRhJ02ajN3rEbMOEhhIEvGKH/x
087o1GQZR0Af6movXOp/e1j0u8kybGQLQmcmwZ0kdxYW2J5dnDdfuyQel/HdMHVAq8IlA00qPtI4
NU312k/avKYdB4KjvPlmArqU2FUGGr9Wv8hCVsVMmnan9mMAzJVZTIaTMDfL5kH3NIuIJMsC68c1
iKEtAWbncpFMA+GNFJBIlsXU0b9NCfk4+MLiG/xyrkee0+JN6QYQcyCx2UiLO2qKWeJO0cC7cOdq
aR7fsBK1XJhHCBa44ayir3ZMikWA44aXV7ydx8yNtBgDCwGmsV7bES4/RD5pMEwxW3uPwVcPNLfY
rTJlFfnK4cSsSfgZoiqFZheO/ZL0t8R3VwDiksz/1IbRy/SN3phyn9n+4F8cLU7iU215Eu5aVENB
Usuh1znd0m2LqbHaxv2oul0giOzbLaVbLQe9JxcJ0C+JxZHHvqjci6zLoPO5tvmCw1FhkEPlV234
j67dlLmu9Xzldf2SV1VQHS0RyHJbpNK9V4O0rF0OANK4SqcULe2qH0zlPsY+Vj/wMrZORLGajOBb
PsG2kSVjLd+Y4WwxFm+nc+Uv3Noaj4rYxAboMmE5TrlJYisZmDiOXM7MI5ILuShj+u+wgwKkGXyA
amMtVdodDVCyhyQj9zsyC6Bvm6zJ4o0iyYkY30m0wW0eT7kdWVmXK4ZaudKu2CHYO6ONE4ePG3jt
1sDD3xzTjGCHbRHY6RSufy5cJVQ1t09idVi4M1LqoeJowFuWhv4NhKNvXgxVZ0gg/NHWrEfEsOZw
cdsAoVVNEO/ZGWpeSUnvFfyFoAJCs4sJcahfiYur01O3VOW8Q1WtsisDKvOjTX7rmzPHzHV8g5t3
N5DNam3JDcj48AMwrk0JUq2PQFIB08q613KaqCzyJB8fesed3luRWofRm5J46xcOItEa7be1c8om
n3e1GGGFza1l3/X41h7ZOfAnJjbGDEWMxUP2YVZ5dhCzaSJK8xJCPDLNC55rvVtvzjzv+r1X9ml/
Oy+29CO9m7g26VTzwZqeQ/eKN1jwjA6Hu7vilBQb3wjm5sg2MjZZzAxFcW/6dWDTmAPHOMtZrsXn
OhamW3NxQKCLmI5No9TIkIcgx71eeOsvv370ifOJz0US9sV2an4LiJPrCAz0Muj5YuTRaUt23ne1
8HjkxUBVkPD/caZiBE9vOjz5K1ytTXUuN6iZ4VxpkELCdV467+Z1w7Zdxs5cDw0epojfiANkDoy1
TsZK/hybVnDyxyzz2W4ww45mwLxvyGL5GLPIl3tLznp/lVDm5ldNWxf5g8/bYt/XunHpgqR7JfuF
CXpqp5l5anySmq7ilOjpzSK8bqLAXax9a/K1RrrXLd+KsnBu56Enh77Tl7F4mdwq6Q9VrFWfC3ME
zhA2semGPsBHMAPKod+1jNpeND2udhWzTrCPNsfcIqb0PmtQGAcVEUwbxxQmfpQSBkYI6yh4Frk2
JltMLTwmCgpdcLTrxui+VxzIy8k3uKW203pib3OHKfFuRgew5SUzdVfkIpGEBCNNjrxprVGn9O7y
ryLAWKrBxzZOKpDC+JA9kW0h5hxvPGaTyY+aKyPF0TElbnJsuSzoWUiYxh87jvI8L175kI9sInyv
P2DDHpF6Ti4Xp9CNXqGKLJrmXLuzfa1J3cYK0NXVeJVAGYXF7vRV+kgl0n/oweov5+js1xwm5ow4
cUe/4y2wdA8ISI1sHUZY/siog5XdUwu/NeCHIR9DAEWw90mL2+k9TRDLRaXXu0jf8B/fIUiIGS4O
RLRsMzVwk2amzK3bGfGCc6nclhlO1466C+Uztedoobrpt1PactUmv0Z+KpRXcXb0PaCB2QLvPZam
L/bK77j7mSsmHj6EBakWK3u3e5mcxXjMU8G9xpsueOZer/rbOqgNDliTjdDOr9Y0vnl4NZGV4Aor
itF7csyaCKwJSot9tuM1g6KLwWbwcueO3mLI5mrSOCzzdWbJorn2RJtatyZgG/cYzw2Dp2yeteRc
CI3ASSgpnBlUY4M8s9vj8wsQjjvGc0W6gYajHxcwxAI+vLt6NeLU+4/S+89I5N+MUlhEraOF/3uW
8vi9+EXo/ddf+WuOElhotukJKTlcxgOWTSP+L5GA7v5BkwqzjT70T832v0QCKL1Jd+H/AgXCRAFQ
xH+LBEznDwg8bFVttjV/Gi9/UXb/k9LboLX4ud1g3eDYaA0ABQCJYpTya1MkARx2TaMf0ZGJl1Hj
bOpL4G+zWV54NrttygYuJCipuPcm/4yYYPzijnn30DYYInXRnwY87IQ+eEzVm0E7LhCt4v24jgAG
qvO3wfMa6tdG7w4wwqnsHcekxoIauFh3tp0VZhWSkGl4R2UI3u4E5OnNU1/yRqAHKVTD4VzItj37
rdBX6PU4KYTIaJ5kZUPpKXJ7p1SieyMwJyG6J2BoEqwCLWZpnLAquWiVzTiQWy/V7X6XlrbZniR5
nKxA8rpgjc1bb1kgZVa5Mk5es5jPNmVgh76sIZkrkjb44D229cU5DlmDcCcslszLH2MIqcPIFJVh
/SYlw+str2P/I3FzThFl9rzOtrTr+ojSu6eMfJiVyFtiAkq73xOmYF5BwVSrfy1Ir2KWCWM0UVX2
u5GAj3FLhMiCnbrJD+S/tq9znckqLGtLHnJt9rFi+c4rAbd2CAA+PbBCfEjKkjcrKJxzZ9bNAXfg
c95kuE7llJMNGuA4nf7k/STpC5Ij3i8LonvPn8903dSTw/DSJxUFWIkhvZpTisAx4CBP3G9yjpF4
DdMrqpI+wvMVFbN1TObimSHXass0kOv79nuCuWlrxcXwoPwBTaTSKnRr5rNm1U3oePjByYT3dr5Z
70n4uifu+dktTbaimbxC4DqFHG0XlXZexHH32lT9iRSd+lDIrN2swrMZWH7YL6171bbgjAVw2hTE
d1iYxXOra2RxCq3ZFtX43c1q91y5Kr6dgsYN6cQoCNlf4ZaKN8UyFHt7tI1wJhjTzJEHjOM4M2/H
+GhPY3odD6U4+xIFgOfY+tFrsmxXz8oJBy1BMNx3/nuG5YmpmJO9+2k3n2axLNu2c7R7VCs25pvk
e2zFzY2jyQdHZvMDObUlzHUOcF6P2aFGlxkOme6GVrM4Wlg7KAdQ9Rw5F9IdC6dgl5AVgL9VC/aj
O31vnKI6ylQ2m5izA9kcyyycD9l7Y9lNBESXrI+EwEWss/2maVa2cC3BeCsNgYA+8spDAhySW/Ro
IMPEYwDYqYyP+DWnsOrbLmST/eLQOrGGm/NT2jlBpJGL9ol0RXwdlBflhsRaOdkrZqDDv0qrCfxg
LIYrl/CI2wHrVbexsJh+NtLFkTiSmucga/D1ZCPyUS2oAWftgBByuF+McfIeSrtob7GSo+nuYpGt
/jgUpU3mb2Mv9vrIKIf8kX5aRlI3VLLP8sY81UMiKt7ukn+NG6tQYTzJb2AsrEiPx/EWxKARjSO3
RRIgqybPfV4+upZDdZt49nIaZFYfTIIqJsjh3FpzRFoaK56OT1uETQ9Mweg6qIjJFLc7F+5t+okI
OeBZm4KOllvv2uliUvG89g53i7lWl2pnjJUOxTCo9lPmgybvNHOvmw2/WUF+85K7qG4aTglSJSOg
cNrWsUboMS1rR73trG0cKATkScxm11dfZuZDz17Wzpcy1954pF5Mlekh4WMNZmp5klpnX3K4GBtR
UvrWWvZB6IvYZGabPVciLxvMNk52NsUykiE9EBKo8G/fssJ+6kqTBREE3lUIVjYnI2BC4GFyGIes
vYcbpT0wL/fezMpBeVUEXaSqAInCkKQ8xhPNyjZeFZ1LuehnN0ahLmPZb4DfyQvNSrPl59S75odI
dH1qCzt2EViONGMdM2CNApquZsT3aFPJLf1hIhmPGofQPN4lyqd/d2uGGMsrfhfnAAc/+CbM/g7M
M61iX1jjwfLlF3fJKzoJXdtC8TnapeFvioFVVyhJwf6MG9veEiujXS2DkxIjPxibWldAARrklkvC
TCa2Dc4Df7lkk1/cKE0fz7hLcsJ6B2+T1bMZzj2TmdEzh620TbzYgU3sAeKTKMhzVCCG2DN3FpzB
8gzS0YsUs8SQuTt3IvmiRwnyNHQn4YQJ3igwrwxrfba0jV3h3yN+5dDN815buuAo9DGGJjJTy7tB
9W0hzHara5aElQGtpcWmuGGYR5MFWKl/DEhb2Vh+QaAahAKm8N0x0NjhUTF+zp33VGVesyUmd9jp
a6oj1H7F+not2esZi+ZQzSet6D7GQp1LGQ9XxrzuPyeni+DM1jcmlcm1Oa/WA32B4pNJ/agg2R40
OE3U2DVoeFBlEDwL7DIMccOhwNnIHp3zrnO/KqxPNMKesU0L+dVsiuKKvSDO/oW87tialpCcPpKa
8YDtydBLo6koPge3DHZzq74mLT+1UJhtQpJa4zOjoNgMx5yjn8Sdd7gILA5LKW7jwozhxhv9ZbL9
kZc7Pn1XT16hyX22Qfcd8QNbaoeCYZztl4r1a4RxpnsufX6UAucetsMsPwV6xYjBGjnxHKKh18PX
b5wyvwvMpj3SWarrsZB8DV7BuJH1JocpGACMmi/+Qia5La0HZD51NCZAq/LZ51x3s/LdrKUJJgWA
4AAsYpePHlL2QKt3fa6qa9MwIRxA0ccSs7wTu4lAk8wfbAV8hglqN6b9zn/udRM/gIU/nrfpSg9I
vYGg6qlo+fgj6b6vPPaFPMup9h87zC7hxBbgQayYo3KmvyuD5G5g7njryDh/xb/+4LjuxBg2udhm
0x+swU8wx6b5apSI+aLTLLWf2OVO0ey4rKqlv7VVjMuuQ+jNlR4nKLVgeUgbG/EOJ4354SATcFDY
oco3W6O5GQ0lD7qavQMDL//rVPT666DP33LSem6Ubmn5dhzT8QAj0LpxKnfcGkyA65UNIccQogNa
jjFgWe443BF6dd9B776f6Mz0iFMTPxgeBzNyQBN89oLN4/qgJlxTtk3sITzh7tvWcHhkyIXAatUj
oYwGc1UBJtZDC1498qR+jYoxR3Uf6O+g70/llMaKEGYc40ygPrD1Og+1m5nfjCRHiqXIFEXkmg3z
sWX50oVZQdDAhoHe/E0v/XLTNkP/oBgoH2MOz/MItnwf1O4tKhHcMkwMNyOvg/lgaCrndnZH7yNO
PAaUZu/dBNLJXpxW2OwnMmcjiIxC2Wm1Udu0qtyIjtFiI63mXli2IBuEr+KC6dFHTxWzsvNkO+B2
ET5QhXHul5sadOQ+MUS+i71J7gzPQJHL59pL4Wr73CEFct8ht3jhNCteeMUNX9CX6A9FLmOiob3s
qDsTFW/cuaeuRjsCjK2HLLS4U/mcmNAerkaNEX6gyOgOwKo0YapPBd1tGZxM7FFRWs0GZDcS4Bhd
JzrSy17cSTXLF91Xwwdy1BFcfhNcsYqQN3CSxRNaT2BwXt/kcmN17qaoHPZ3VFfqORCS7A3ah356
ZEFhBsST2EOwUUFrwRQp22XcZjnPwxUaVea3fly6T1PsK/dLUmiZ2oz+zJvVH+yAB1EAIliEOydb
BBdEC1hF+soMDw9B4w0PWCHYdPZprZ3Les5eyYWud7iGCPGo1Fweh6HWN7mfJ35o24Xmh301VS86
6Zp3I3/0MFccr6IKHlhj4M4nxeq9rmpy9lIv32FBSq5ETUkKxbYjnacaq0eDYW7IdtPcT35VXMOn
63YYJ9JNg+klajVV9qEjWmc3GfV0R/qnEBtHxRUqRpKMxtwYrquanZkNOPMwkHl+a7ZWvNz7Xi6a
mxkZk7MJklnv3CJiTWZSLCA3DJbeD4fBNJnZUG5m/pCEwBAn+6GRiVugKx2WxvdEf8iDtMI3SdiG
usLVo0UY2Y1tqdpabKw+5RyFq4vdoXetg4TM9WL6WUUYLoEJ3kEg6jLewcvGbPnyOLnOxhFrD7ew
yP+LvTNbjtzItuwPNWRwAI7hsQOIkcF55guMTCYxA455+PpeYEplkuxeVdd7vciqpGRGMALufvyc
vdfe4gIZA1pMA2BdzWFwGEO0Og+dpg5964m7CZW0X4ha20Obj4MB49epps18bHgmA9rhyRl9WuKH
Ru98IQ21fugl8egb9HQdsIdCPbSZFyavQqxtfssbL7tVteWidZGQ2Vz3Z+Wq6GD3BSW46GLNx2fr
PC3pqG9Rbi7wWVrAEK3RLu86hfXFODORybkfo9rWse5Z/WlByn2rVKJe4skq7mgQY09RyegjdlOB
jAVIChEXjNYyJLiVHlId0FPeTxlO/4YkpivLqumv8x4fW6pItEMTylzSObcRZx3FeT1vkbBh7cyd
o6bKIai4uN91UeLtmkw33qU1WYciaxQZ6+xMSINc6BRVvE8ic0BkJd2zmRQ2X28bjx+5pw373LCu
zQkZuF421wPvZNN0uuEr0kQOtciBtPQ9GW9caSf68ta45bmpd8rDDlTPqJRQrq5YmDSJ8boUhATk
HOMhyva3lpqe1ESnOGiEUgbEmjExG22oMET6tb6ma4h2U3rkVYiTtfQc7boD5YjiKz4AC84vp6zH
QRiVTJ6Y6efbHCT9T0Xm5mUYIvEOVB0dQnRQVtay8fcq9aEzEuPX0Odrsm7g0BnnW1TE3tUwRdk2
LRP7AAVObo0c16reVtUp0cWN6xYDqqd2qvxeRe9MU9KgrCB/UNjV7lWm1Q22XD3bijy0Nmnuma+R
J5yNObbMRoskLl411b7WJrAziL57rNtC31Rq+NQnDlZGuctxLpqcz6/vk80gu34zoR7158yk+wCL
NyA/5V0C2t8OfFsoOqcX5XKJiBB1LfUnAIcX9G3r89br1ZaZUIbUyjTRrdISzJltntKkZRDfEuxb
RDpRJeb8LQWb0nzbrF31yJrqc2WnJU9L6+wFzX0fBltyzqMou6H/oOtBb2FO2g4Kd2rbUW+n+oDf
dW3/TG6rjl5d59tlHJZDlLr6z7HkipZ26XAorK4PRq02btMO6kSmmh9dPHUneqzpRnczIsyqPojj
WSFTtWsOYC07GU4x3C4Z0kVCyD+4r1GKzciVAmtJi2PZqyHzIyZxz2Rvthv6PZcmvf4nSqmHRKtr
n1Af5yK2zdEnppXCscLMCDcLM0mvNUE59G+eqC9HhjmbODWeCHVAcTBYFl36xvVHabrP8SSKDYbP
MvB09K4G2v8HJHMS3kpmXJRzDO2wfMX624K4iu8bW3xB3KP+m6mO8HOX93FlvJqxyI/mUFqf8Aua
QI8aM1Ba8TQ5rvmlVKEtAFBcG5SiGim+J4X4b7GLOxJw9WhTRamAm+yGb4PeZ4xehqGhQTGPdzUs
rWqD3hgbBw2IkXwvCwMMs0DBHWeSoBJM765kw2Kqb8rK5tcLnR6EU9xhyWQN2HoGVKyklFzgbXLV
CQO+KuVcModQ1+BVKKxFplUbg5gxsbGNJS+3g5uLdtvrMQF+aK+O/A/+U1a6XwY6WaIJ2DzcJD55
SkdhKDlcBRaIMFN9vc/o2W+hHqCYdxhMyXw6LUwIWeriqeFI8pGyqk1vrL1AVUb+7IG0coQNQ0F2
VHmJkHtDUgkz/2JLIB14GA9pBVlmqN+gAJ0mHnhMSUo/ZpF2GQK/hlgm621aOyds+t1uNNHGM5PM
T0rS/qs9evglpT5G5Ak8hFWfm2i49VKGEwUT3T6c5dabylt8AmVAY8Y5YjYxIMZ3MV53zNnOUmjX
o2E9J8JqLzqAyMHY2GSy5tgGYgKxtklViAPRulrQyL49ll2k07noqo2eyU9Fgs1trzFFYhqKc6Ca
37JI0DnrZnPnZHiNGax/hHIQ96MrMzRY89j4sKhx6bfOcM/eZ2xsWza+g7Ln1NQ0o3SR+iLUrMu8
cTX6LElibBuddB/PLi+RATC1WEwLDVkyev3WiUSxxtXHSEc5H4W3VLssmdV7K6rqFaKeCX5LW5Yf
aKTCyRdzpr1XdtFcO2ReHVIOvGZjOs50cEnfPTsZVyTgI2kcTAlSCs2KtmYxzx/UWSytCOoYLDb3
uhrN8JKcsP6HlthfUSNmtfFirT3VtKFvF9JefZk4Y+mrRB8fcU/2N4YRW8tVM7mVwu1eVHu6oKsE
oTNVsCwMp0SVCIfheDIFivR1xFVEFu0SBbnTIkP4SiSNHHzJYXBIwuFhjuQjFYK8r8Oo2kX13B1Y
BzMSpZaESs99Gl2QOioujftIz0m3jM1rV7ThezGR9JYWoetj4TOSAM5Cpl2g/rbNc46ffVN3Q3xB
DdFNuwjBk99AoOhPFrwGovs68n73UUgcMU2iHAkLvbA1LMAWG4zFKeUdKH1wSMhCnhplgRCoXSZg
5NIigEX14u1nlYb+zL7wSga0Z16NidQfBv4CBvB1vzz3WQf9VDlId00a1GBJme5dmr2C/8XTU/u6
Grs9bOHkvCgyOQIOLG/TNX1ExQQiYcNMtiBAq1srIXaZV/S9zpvVxOgpsj7tDsqNqw28pZqilZwH
qA1k1ZHtaU73slcdzSc9UzaqHXIXlKF5T2jvo08ZR2kUlMTPTwE9tfluzoYpQ4pWJNsF5nJCQb9y
rQ2OaErQQgWDqb5GymuYBfXtDEsGK7eNAT3DWitVD8wpCevbKRqMZ2gX5RRIQG/c16W4aWuAq6vi
w71rZcN5yl5W3eSLNjxrVkIQW1zTlykWz71sZq17zpSmX4ESnPeGYjDO5bU1b1vcL3eeBtQU6Gvo
XZDUYAB4hh7Tte5wbxgmzVC8LKzSqmRb3RTSLQ1qxjgOEtmmLMoRCjzebbqCG+QZUXpFh7/jPPEa
M79IhTHLXWePkm+6SLdh10SgALL2hqRhoAz2rIytSRvqQYdAcEottsoyj+evnEH7ayhaCrXFJvOL
TkdzFXsek8soTern3pbAqjVO3aiyOMx4pAIuO8lWj1pYMNro6htaoxcNmqfjMMICYYyZnZUoy5bK
XuhnInjHxy4l8oddNimCWBuRzDdwJU3YDbcqq9UVUXTuoYhFtEXKovbQVFBzELqI2bMZu0s3L8wX
urcah9ioHnTquzMy/nHXd1T/tDMdujRafDfH6YC+lUn7xCyDtOG2uOw774c2CLFlcwoPdixJZpgX
cekNLA0zNeJtUq8eUuHelJM9kTYph5OtOcuIby4PrI5bR0/F6NNvbk4t0p5LrXGyM3LWj9KdxHZg
ekvmzPxORm/sGxYJEKGb0lYUYUGvrJmftMQMdw5GIdyYqN00HvR9PODQHpoZDVlb0bOpshJZpYc4
LTYnEWBac8AOV9SyOIRek9yafa4KCxa6ySbhTrT9DanW9IGFl+cBcQ5DfjfJOAnmmMMmRUpFHg7W
gLPm1MyFGd/QYxVUGlW8ExlRKV61XOGJ4N/r4W1rTvP1iOVvYwzZk9caL2bEZi21cpvAMF21cu9e
uRpJyVIIxjGOgpYQ3KB0tGpniMw6jFaxt6L0biHNIagsKcEL6svK+LgmUR73Ylo/o7ZLb+yoJ0Ta
OFBYdfthsYY3DQubb5jai6kLHTovFfJUa8leDRzUk9u/F15a3459fdtXRj5v9MrlaBfrRTDOtWsX
l4LPvJooO0gPZ2vQPi3N6S8ro4R6zP7PaHtBEWJ51ks3ImKMiuk8KDUdm/x3ZfZ/LQD/Zm7Nbewf
x9b/t0ngnf9F/v/rR/6Q/+tAfC1d4kMCNIuLFxHqH2NrnAGEVEAFpl+0ossYKP8u/zcdyL/81C+B
P/+F9/A7+dcUv5kGvTT+OiYoWJv+Ez4ZSQl/HVpjpkYXS3YAemRuxIj+/qrkLWqHK1tmj2eRKAK5
UWKOhMByp5fMmdEADa5RwNpzuqXfM1/OC/25I3NDECejivaBS3m3NBsBa8TY5kCo1Zj6uOpq5d7T
xGXHpOfOlVGgbRppX+0sc+S6V5bezOh1HMlHZIUbxXBs8NK2UCuXDualuizzOS2ZIyZksgD5Lc8y
TKcTXPJBP1IpzJezFYYPqVkrojPsF62thv1YDU7k65MXQItR53QNwC2IMxF0ulZfvp2A5UjiflzV
bKv0y20GbwsTDIEJWM2IIQ+UkbslG+Q7DjYadASgDJcJ/rdmizCQeIKGYQw7jEmxg5tryPeEGedu
gNQa8FIR1c6V53VD6rewO/a1piHkttXc0SjMGE9pawBqXFjZQYG23KVL47DjkeeNdtVKKRyLIWSC
KkMuTOMs7kY7Loc98RldgBMZHjrDUGPyYTMvDG6Kht2wHl46rKBP4VKRsQqbiNVP5iPuqrCR/KIW
umHjhbTX+jxK6GqtYTdbS2RY/yJVi00rmjPeJsFE2HLGLcIGmoRJRrfSDlvnyUsR1jDdQ+9Kshza
1/hbBzvwqDMtXNWxdMG2xrdi1lzFs/a3jnbgDrtJvtW18ltp636rbpEwE4VjD8WhXkW5FCXoc41V
qjuuol08hOh3Z2PV8jbfut41cfHLCRMdDK+IdplkNe6yEGIlktT5vVi9MzuvKRALV5O6F2UTX1D4
5C/wlexNqA8MN5QWdTBgEEAFRuNcF8WMEHmVJKMnAH6rsAby0HyrlgmZoFXI4AHlVONdTxJ5M5PU
VU+H5Dn+Vj8zCs7ubRgAitZ6n3/qCEiPDAOMY7eKp23phG8reQfcWSq8j7AYqLFQjQ/ZPupq4yGE
Rnccm8KBo0l4DGyysL13reGHvkq3h1XEHX7ruVkBCe5ThNfUsaviO1rF34VNJlAWIwh3kcTshza2
QZsSdSACOSD1bb915C2KcmnlzVVNpNNH3hVhgBB0fmIiWRzCbzW6poEx3tANNWlWIFefq6m8qmWK
hr371rMbQ8L9YhW5izisHu2I/uqoeeWxpIR67uocXbzbhfldZjE9aJdM7dGRkB7t8hw6odVvpJXp
tyR1IxT/1txXpUVMgCtJ9UZx4DIClZ26RhDmofLW858oweZj7bUVA5Q6Zcw0e5sy7H6kqGQRzMKA
lS56WXpHHnl9xjuNqWe6BZLLaUTWijcYToM3nYCMCCStqmPV2zcjOjd0l5tM2v3c/DJC/PdU/Den
Iqh4Dor/XczFwKtq3j+rP7vifv3Mv45FDG4W7DkP/wm4+dUB88exuJ6YgDJtSdiHB7YJW8cfrjjx
G7EJ5C3h2RHWX49F+zdcHqi/bGCfJtW395+ci9/hJn92IiEIgzbi4Qzi5aifVmvJn5xIOmAobsOo
rXnC69SDf+a5c//CeWGVzSnVC4eme8axGqd7p+1oh55N9KwjlmEKCqcDSTxbKjqhpXcz87LUDFO3
5w0dkUhPmcLkTdLuGfMiBdrTCZJJcpbROHAPXfi3pHCFiCg961GX0BjRNER90U/xmX62hFwAuRl8
cwyuztcGbPfFCY8uUt/MHEk7RvwRDvorRSIRkxW1vZrv05odwtwCyRidW2hUfexdJ0nHvushqtwU
LrmGOEtLkjfynthicPuzFtI8lBUegf+umv8vDaRDT+efVw2ZLD+6BMT3XxbO94/9vnAc8duqVRS2
w4B1XTcUjb8vHMf8DVADQ1lMoRYUdpta74+Fw2pD6WhwzP5Btf2jnrT032Dd2nLVQn7Xof+RndRa
ZZh/9vBZ2Pew7umGhaha6ljs/rpycGbA5GWafyDdAX4QWKRtTDC6L7vuZbazD5cks42qgErgJKTP
ndrI7CDEnFyRKYQe7oM7uNlJy7sMiE1+HlyrpUayr5iDctnSNVwaKafhTKOdCWS5UFLiDQcrR4/a
rT2mKhqEWhs2Cf7GW8VSCCjgyk0KQ2YramdCPsJr4kIa0GCVvKZec6/M2pch9yDlEUpQq4qgYpl+
2JrSg7zgj2erpJD6sjmqoXkRbqz8RQ7mBvSMti1C54lQxrvUFB90nhN+Vr3kFd7hqDM3U+XgVbGN
WxFTzBolv4+tpm6rN/WLDdeJrhLWk1Hj1yvp2TIlYSI6aM6xadxjVJIxDgtb+QO2nKgrCGZMsy/y
T2k6oB7dkETfBnrNX5oPfARWFj3yK/Ax6O6xSNo2wM3CWarzHgZlAcUMSUjrY4NmqgXWCOVCHtiA
Gvwhs25XIvx2/cnUwq+aeOhGF4MJXzTzEajc7AC0iOU2qvJbb86xebW8JK4YeSGtmrc/msa2r3lD
prKzgDiax6zFt0RHHY5mVX7NJYSCmnasL8MZ1mI2U7IQZ/MjzDXB5+A9eDqNFrNcW4koNymWsXzh
1YAkwByFJqHXPoRumJ1rD2wsQbnLTi06gB2XT8+kP0NHwDm6QiM6gockqZF9zlbdBsrhOWCOAYAH
vEejew8ozBlXZPyj0OXtkPCmojSzjiBV2e/THtkf9+mT43UGFdL6FHX8We5lIGYEZUbVImccyCmz
QxtrFoaADVcYEOxSXvE8f01eBqaRq9wmH5MP0wLRZSz8vzSkpz4IrQzGzm25LFX8TMGn1ArosYaj
lku9bj0fVsnL9/ddRHQPB/ihfjfy+0aQhjYE3/HV15wXve3mJ11EXyxynmpOA2b8PJ2uw6NSrWuB
wm1+zBmZbmw3/TAFb4SVB3WSrJKrno+Lyv9hxg21HWvWCaSB8MTkfLmMYbf6ntO+OBl/oe3wDbs9
D5PLavz+MEq16mw1/iiU+4+iQuAZYvw40cqUW4txhp9nbXiaoe7eFW2qfIPrIc3cefBNdMg79Kd0
3bNKD4pmpQrpA+8hitsLt9WmfYQ3+WzWsILqbjG2mcOihKlL8gGYfvRePGUl/3Eay+zSNViodEn1
wB1AHgJvzLc660TPh+R2iOXV9/ICjLUcdNEb28ni1tZzT9pUPdhkIqvawIq97AQardxPwB63AN5Y
hijMcBfy3RJjZW60sDzbA6D/SPAIlArproklwv9+yhcnW3aVarw9fNUM9BEKLK5TOVM9HufvB2B9
wlnit4m1lHtz5glFew28a/EWlMl8dV0/orhreIzQo3SrGCF8V4nUDnJlJi3YffwSDdsh9EC0MKr/
gHDJVyCyL0DBpFaYrB6dqBoIG53nG6UIT3rTl2ck09OVZN7ljumHFlEkoA8oz2i+si0kSUKkFl07
RJJ1WnHVOs9Yy3aOzUNWFmZ51lqPVy/ZvhhJQWxnc8A6RvvJ2pNnz2RRm/jLBLAwqzXtVQ5kBrge
6fIz+TiOSANWOxzBGEmhH/RK0irMIzbFSLC5jXx1mpN5+7A3bmOi+PaLKEkcwbq4VdbANIJK3g8H
3sLYo6BniVQHKhb+4eTmr73J8CZj+71oMS4Cl4k0hC2oaGXDI9FI69aY03lvh+hLJBwBjh10o3M9
KW4eCd9fRcsP/2SJt9qarnon+6KM46OZWQHfn7WNhgsJzSrMFXyvVsm1l8SONtBcyRa4kmidXAtv
DLingQ2oY++G9Vft8K+LPt2y6BVpn+wnlpYnO9E0P1xdk9tS4/JZ1c5TUaEnzLT4Rhv7K2dNzDRH
NzrNyRSh3c/bnM4p1+2tQTI5s4NJs1GE5MtbJnO6ijYVgb0FnNdqmwVl/IeRVlMAAdeDf6cbDxJp
YUCOtkovkeP3p2TU+QpNHf/lJoyQXWxTnRtXXCUdEnDLDoHLixxmedNOdDPmrNO33MaadgtXWAnQ
VbV2UmH/rnVV9dl6ww8r0SsakOaUfbm1qS00kpiHtSTcTuOhK5tqh3NrQgDfEKQIBalhzad0NGER
GlUAACO89EYSGXaMBMf2ijmayxjRs9rigKyv017myEIG1UdDfg5jz2T00uTC9pFP1MmVHGxj3kZG
GWoMcykfYsd++FMpdvOr9v8zgvBvZvK1riEHktaW7ejQHv6ekIXMw1isqmGMmszgWpf4K8k4XEyE
gn0DxE5yCfCthCf9n193bcD96Sby63WhX2Ksg5Fp6n+rp/D7G7PXqf4gxu/NjjVoJtlnSYYN6N7s
659f7W/G/l+vhrWf0AQBOMn926uhMWLys5T9IZ95QNZKwMtCbRtBKP/1e/336vxvrs4CMBk94P/9
7nz8fI//cnH+/Sf+uDkLLsFwI0yYqNwZQaP+6wKA9RAkqimwISEAW0Mt/ij/v4PkKJ14hlDyQW36
VzvZEtybuVDr3HNhZGER/U/uzVBo/vq40svWeUZtwitpAUK2+NsDlImwpqQI7SsZW9oxCokvv4D9
PBsMh8QsSU7CF5uZ5WnSPTu/XxIlvQ+iEn/GnDv3DO9M6YuKhAtbTM+EFCUX3PYRGGItRK6tIPqu
Mkkinmk/LnN3RzYWJtE4Gsf6US/rEOvHkOQm8dIeN+xhgH995RixVxNUkLu7hEnpkQRGgFrQsP1i
Fkxbi9wCSODKHR5qCpLU628zheeTgf8YnnNTqXNLEM9+tof6ZHjN+IkB+s0qOvfTIkQLF3Pl4EVJ
1FtTZLpvocE92mb7bjYpuKfJjWeSLwxak8scTwddVdaOL0q7KkGaToHjILbG2UYMVuMZ0cBAVPWi
GJCq5MxkESCk11ocG8+QZM5WzyBfJBPlcRLrd3NbVnddT9ra0OnPuUy8x0ky8CIxCK+X4T1P6Ke3
g84YyRyKWxiqWMf6xrhqigJ6qGuGPulSCbaTajwiCUwuPS1/97qaYZIq0TBTxl/UBWdzXmnDR5s5
Ia40ae6yUuQ/YbsDpUtd8XOFIdY4s5rq4BnJT2SQzdYbk+lFCheseJSkEZcqFy1wkbtvhtFnW+kw
xken8FwkxXOt8dIMDQBexOPwGnYcjcAbK1RpCSATtcYUUK8MXHLwCAl2QI94AyZga5M3RlbOE/lY
D629cwUWdTJz8+yA0aAG7OY4wMO5uQWlRvDSXh9MwNXMOmi620Q13VmZyG7muV2uwzHWfdLV6nNs
QvjHDTFJXoWYLg8Gyp4AUhCMYDqSeyqa/CwLNZ/j2TYvCYpFixqH4w3KgWZXMlL50RHBUG6EvpoO
MowEXtsyTI9GS+wLEPbnZgmTwyTL9twhrEWJZo/RZ0yarJ+DqTjEoiujzdwr50JATa3Aizg6FvKZ
pNMGb8umKQ299Gt78IhJavsn5pz9SAjebOwyM6tnHz94EhhRPOxwSEsEoQW646owvIsBSW2K+MFC
GYhjsdl5I+7ZmjdFFIg6tcvcPkbcSYvNwDn8VfUESrlu7nH0kXbVSO3TXiTGpjhOqU3IjGFsr6E2
nRYQrCZO6J2T6t5zMhAEMTTOhQrL5AZyRbzLI6l/DJQWO1Ij7R9ZHS6AB4sBCNoQ23sgaBIVQTe+
gK4xb7QsdEhhgZXfU7NFtHnH+aIaNavzXTesTkhPRhXgJo+3c4+w35HUUAuJUUy0pzKg52wcWwIZ
7nJdUvnmY/8kY1ndJkkZz9zDMkJivSi50JQ5b2ThuQUjdn4laDXM/oGpkQbpjOSzNcOMpn5AAtsR
DoG/ZXkcpppb3FiLXSxRcCD/5SvB3ngZu2VzY9t1IGjjP0AXtu88sz80pblcj72OV2ByTrJnWSOC
NKZjEhbjwR3t6gZLhrYVoyBGECzHfE8qibpkJmY8GAaGdESWOLTsDCDW2IxHd07i8FhyH72f0trw
var1TeT9l4WjMR2pxtvIqpvzTJI0NhSiRVqU1n4lSyZuRULTX6+9IDIJpFhq8Qk3xr5CSFMeDTEY
x6Lt7U0i2sKfSFRHqB9G+4aAvyBM1IPmKGIpZ8Ps7hcvnn8WuqIZojnzAQuRdUvexmqrBnMPicOI
fZHIbI/NQgVJyEaOA6O7YAg3PZa5bu2wv0RgBgf7UkcxtKkqNiIviscgpLv6alZ6fJjVCPkQnsm2
sVAsB2kr7VcOweVgeZ72U6S1tpnG2PRn2+q/0lBDAkwL5K4lZcRXSODg5unv0VJEW7S4eWDgz9+7
Q0tYngIA+Qqqsjs3RX6HlLVnyoP3xGwadWHkUXezlKtKZHKXG10k3jXybLKTARwvWwvZEhk4FVwj
c3IDBiVD0Dux9ROyz7AdnQkTHQzjjD0Tm042xn5jS+0ca1aNrFWOz2riRmMJtdzZqJwC/Aj2a+/G
rA3TRq0liRqETj1dlogx2bCIBRhlYr1l+cAV36HqFWFZIrCrxPtYRFZAmsljSFinb4yzcaAkJoxb
10KJnUag9tIXGkJefrfo4kj1AGuyMYW9zfSZL7g0pIcndLgdVRY9a5Nk6NsXJPfZZXyT5i3Z8Fod
jU/EA9Ynz0QpGNECc9lBQ+/Avqn5LRaQFmzN3bL0N32UdKSl6vlFzwfGFKnvId0axSmskg1LAhSm
J7hKL1F89FztLps9HrWxqbiUmGHkW2XkHhJEkLvIBdfSmn3h6254TjOV7Su77aE7pi4eHh3NhipI
12KityPSOmHIRtPKmPJVbxsWMBwbtu8xHN9RjxBGDdDgYhla54cgnOijaZV2JdsGmUghcdnScJ8t
bh9eyLh0NGnBddqyd3un39bSGR6hMvQnaRfv6ZJ2xxjVMUERSbUf+jk79MsaQQhroD0lRthvrSSy
7qCZVTcLjM4AfbQcIAjdikgZryTsjWePUxktmwiHZ5Ek2iFfBnkuVJKejETuoPAhQzOg2dnW04S2
CBlwkW+T0gw3DvegB8+N1L7HuHmt3E4QOKHMnV6HP90sYguM4njvtty4QNvkh7bKl3NsWeOFgiv3
Mni4V512qAIMMXXAMGb5knX+EBdlSVMsde6ZsiK7Elnn8/7mjZ2alwO76pYYprewtbQNN9b4GlT0
OR9hOiMwOs+hsB7zOitPdUrkiqU1wz5paCQkUxa+Nf087a0pad4mrbRxk/beFpnPcHRG8hUxCL2h
M8aRpxeCOPCVIBEVcDPjd62Xc9DMJmY+1Ecnz2M4kUX5xdRdOBXYH6JIiuEK62Xkx65e+bHu5I+p
Zpf3FFXZRVm7HPVSANlMxsxNr6uqE3uPKNWrPLJ2hW2qvTvpzeVokkZeTlLbx6lV7DBRRmcHuifa
77Q/RGGaQPMbU/umlgzZYyySOzQ8sCLSVPokhr3RwEv9yoFkvR9HsVyrEZM9M2txqpDp7KQ7Tu+E
mbr5BtIRRQqmEAI7YHiUqNjIAZbVMv0o6bW92XTIdMrc9yLywoA38lX0Rb1Li9KDnVZqzXFuddcv
0oymzdKADwIkV2BMJ1TsUk0GikGsONtxKADcIi/9RDVnBFa5jBxpdsN4ytOnuyxLr6l7/S7Ryb8y
7GWnh4oTdAxhnrAPMGSl2owRoxxCU9O/GJrJTUffF6ASYjlGS9FWJABYKT3Ac+XZrXQWmp4tmt+L
MMReVpdGetT5qt8AUEUHSLHh1kGWvgYftzC/2771IxStQT3mCJ5rbMovdayvDdjekcQE67cOkmQo
P0g5r8TYiR/E1eTXYAvYEAYj9/HyGruwRHQt7jEl9SmhzgPSyx9JXyDO3hRl7hUPzoQF0DqFzI+z
i25yvephnGEJ0Gj5nDSmXV5JpbxJUacvJumowhlwWaygGS/JwJgA6ws0hvzEX0fz9FPZgGtHj3dI
jSBf+JnqDWIiyVjGoI7hHE5IYvBIBXrrJqd+cOvLWvGnsfRUryYrz8zmZscrapeZ5xFPHM3GPnGk
wmStphI2sy4uq2Ryj7RAF1Yw2qArp7cfFjq7m7qR9icmrTbEoreoi1B641bi8Lxr1h5liu74pBWq
uNVHNJY2hnjEhQAJDlbeuetuQG5LTd5rZVHCGGO7coyT7GA35AU7uTQu9LK1To2OKA7RLENDUNSB
tGcayI7G66FbrR6nZLCe6YPTy24RFYC6EBp0CD0H/cMndzeSqeEneTe/jjK8xuvAx6rn3nQ/jV4U
DCmqVL+j6Xg5qwi/aMegArXnShWVrt3TlFLutcspvMoAINel7arjbxWjzqlI04cI98trR+nJnYlA
q7lcovtCLi3OZD5sLDTpXvM6bl+SCLwrLRzGBvnphOqlR/eO0rS+D8NC7wBu8Ud7vKCoFZvV1+Hh
k6lF/dTEjXihI1+/lFX0FAJsPlu0r2HmlXRKTWNNAik9MqX6Qb9wvELdD5A8SZ4NVelcMqy1bsu4
fncw0iCQXrCNbbRYh5Q26hz7yRJZIx9IaF9n+Zw/pwieH910DIFjkEXFdEsYe65C3WPW9OPnoIGA
VoRjX7RFpPDVAJ5Om5RFCDMef5bdyXnD1YNaZ02cDMJYjh8LVR8Vv0Ybtqmm+aZ2VshN6eXJXRN5
VGL1gr1pSGmHt65GtJ2zeMcxs5JjvCzpWZJNdSxM5h255ObgTDjGbF37yN1qeaRJGGLGFja/nIm9
eqvLbH7O2CrQbSKW9ZfUWa61uVqCvFfhvltVnAAPaZgtPFfNYqGgrvXoFBqoShWVL2x/rzqUaSj8
lGtZxf1zLWSFbM7SpLhOSl2uO1i09Way5GMeu7SoX6qOUcW1yNLWpFtrcxmrGbPpBPjB9PH72G71
ESGKvXxqc6mPN4IcRLSyFV53jJjzc1dOanpYRi3lfNU6LrzdTa+3IPG3fe/Qaqan3kzjBR9J47o7
LISx7ZvI/onF+z+Fhf7G6rTpCibjPkSQ+pAji3n6U/vnf+g8Iun7SwtQd1dGMORgh6qM7o5cW4R/
EiOoehrT3BTjFW04GWgeWn1hQIglgFCDBxhGb0Zh7ofUOJmZ3GlWs8Mmh8UsvFQ9OQwVo9ZB23tL
GtAr3f/zm/tbw/DXeyMjAB3jCtr8Oym2EAPa1NAYr9DIXzmKWjE8JMO/S7P4Hz4AxIkr8hicu/P3
D0Aik/h/7J1Jc9xWum3/yo2aw4Hm4AB4ETXJRHbskj0pThCUSKLvuwP8+rsgN0+iVOJ1jT0oh122
EpkATvd9e6/NoXcYL2JTB1PFEVjLtoVTbr/+ln9Kkh+UJFGZUkT8zxVJ/zUjwal5/VaU8Puf+VOU
YFOS9ChHUg9EmfBVefCnKMFGr+AgL1j41r8rdv7UuHrwl1C2OjD6l6rhomRgHeuif//Lcn8TgsBc
qja26VokUPydoqThLaDXb2voHnoiNjJCN1y0Drp8X5RMaNMaM6kuk5yiR+SUi426stgWgsBBbeY0
ebet6ukyK815XC/HNl3HhEeqY4XBOS5og1uz8RiwqYhWBbCZNQy18VV1ZHvQcEzIYCRUdjkvFq6m
wfahPKg1THYI7rZFiHqS7Wu4aZSHCIibGO+xQds3wIToOHFuA0tiE8HmIizfO3UbiHWQsIqjlU/p
UtJvJEU7IqGN+RqEZHOqajpzMic8gKNashv5cmR6N7I6OHMcHEqt6a6h0LOKt/FT4tTaY5zltMRq
Nt6s+gVsVTOEsUn3vsKVyH6KvkWu2qvBxYOipfxI1lB8tuYV7Yd063msHJNNbHmCIGGnh+lb1ViU
MHQPgg4gEIQBFdJMvLvVlmWlu44G80paiuHqgFMo2Zdgjb6KDfc2GPpzjCLFKlLFDeIm40zRlyIe
oBhgtbDxN938rJzyM+FWj0GOg2A2OnVCS/eJnv9BktlIZIJ1lU7pU23TjnbKkhKINn9KMzq2FWUp
P3WrftuDHGRVwf3qeLfKCqDgIApNA7l8hXolbT7aqymUOrOjH61U06ACp+VN2HrZfYm+5B6sHW3a
RYwAScbaQilUSII76s16/tbO1SVk93kfCA0I1lQ/l8JobikcY0SKQS1SCstA5ZnVZTbae4p8LtrH
rj5OBIU8itS9lS1Hx1I18c4AlnomA2x3s+MZeyIe3A264jtM4Vq9QjN9x3qLmiwvW4euaZtfmYQO
fNF0fJds/XXrqjMz6yKPgfv6oxmxly0x+m+yqLixgJ5vrAZpLJUP65qiMnJLNyD3wWIpCxg5qyQe
4sVxMKyHXNXerqmxqBzCyjAo3U7lKjFsd9VRpCmxM6r+NAyxzWyXat2dI8b4FCCH/oSVa/DbiYgU
HKs4vmzuZbk1XEjBK4qTOmbv2u4OJRmm6LGTbnrTCnBKOxfadfA2ec54npmNtTix6J5noG7YRGek
3eSJcfPPRF90cTd9MNFbqPBZwP/zTH/7igKtbV+/m+r/+FN/zPWu8RsaZgdtJlIyPuyPed7Tf2Nr
AmwbSRrOBP76V/cJBh/KZJqmwiTNgB0b+5c/J3qB+AyIuIfEDQUaNIm/M9GLr0Tvbyd6NseLNpSJ
3pI6ksxlJ/XNTomIKUuLRrs4aEPKaXxHsCps2U2A04CQnpwuy2pR1o1nHZi69YIC8Cm3MgOEgbOv
cxEDSQnafMOqZVy0tZC3KsWyLmOdoPUQhsl6bKwNyerqMVeqrv2JRMNnjzTNAwKUbN2Ttbau2Rxv
OMm+9EXVHQarDXd2XBAN4EJcNYIU4hkmh9006FQ0WBzL1eyplj1bna+zwgXXk0zlo6hq97lo2vzQ
q5CTeSyJoHOoh3eDvh6Ifz/SMXL3BcxpQuisAUt8KzryUkxZPkYGRmJz0OaTFlFb5IemlJ8JF6po
ueRVVkPgDMPzspk4XySdewZYW7+mrGz6ReZcAXfyznW8FdSswvApi1pk6lY67GenH/w0rhENJHqz
Q+Vd7MeY8M/Gmq7KqqReVpjFVsIhRcc6GMfC8U7CIqWyodJLzaU757DhXxmY4jZZ2JaQjmr7ptGt
Au2R0Nf6LMSZl6j20LczKhcNiqBII+0ka+lGpWY9ryMtmf020cvzWkZOtKlZcNEUjf0tDhaxMQ3b
OQtZXXeiMnIWJPqJ+tzOV9VgtudOrEEc7M1bqXL1ZUp7uWlH+lCBk7b46AM+aJLZVuIm8LVKTdci
TpzPPc6MqpieMGG2O6Oykn1PZvDOYg6+R01WbpMkkC9uLNPpHD5fch7aEKkyt1I4NVUHPyXPBj+m
kLJvZdOQocX0OKF03tCtNWnfYEVtSEf77DbF+BbCl9oSEa7cdR3kxYZxI67ENNJxoph/F8FRxutb
Ts8a2wM0d7RizrUyHU7dBYdcUo2PUO6R1FzRF1qRe0V3Yk7dk0CXxdEyhvI8G427SGlVt9IsUe/d
vkyvVImiwy0s7Cd5452KOkbURsQj/szY0HJn32uk6aIHwXoH+k+k6Xru1XiCp2abFCZdqFk11jYS
lQvnn6ynFSWGfD/1JHsvqKVwZYqehhXwBeAc4wwUIalhO7YGzQJlzvmlptl7zwYVGeFkPW+k+Vxm
FITOasoC0WllZA8SmMh1XtqctFD4Hdq4B2i/A+2epGCAvbHwvsysw/GGCO/5OIPuuaRv6+ZfPEqm
85koOLG7XX9H+c66bFxK0/0mS51bEbTJxmt6nJRZ4ZGS6ADS9II2o08Yyeq6UhoZi+sYZ8i+okXd
3JkZ3D6KInpawJUpwK47JwWVi1bzc5tsN1KqJfc9Hypi0uBF4LkpiXL8BIxx7LAWa+FFPTm588Cx
D10rWXmTcVUQTxe8kMBNwG08e8C3PEI9hSY2el/e8ObC03O9nC6f1+DgIREFEz9Ze17y2cF/q+3d
YoAMbZcUZJGF9n3qD/3XdBQV9eJ8RJp+n08VhIsFYISgkub3wYDsgVWlJsqs6BzxMgkoujszUAOx
11Pt0FnWYlBNAOYDb1PYKZecs5AzfK5049YK5zJH/pahUtLHKt4x92Gs6tKApofpUS/3c7q/0AuB
kZdHh4QNGAtTX0dW9zXERAeuOGir0FFOuNGjQh4VZeYtJED+EfVesmps7vFaUoS+zdhNnYJcwk2f
Ao2iypB74y4RljxHKlQf0thj3Cs78O00o0to9pazo5IS7QoHpEhJL+KyMDMSFBbySGPY5ZmKbICh
VeVsy7ETpEstEplFQ1BRlkNqt+oSaZ7A7dlhGU2WsZowf4Uy3uCVtrQtTVb9xsnIGpdQbQzkgKBv
pFYUF07Ul9fu4MiLTtbDJyBR5rQyLe+UTGoUY3Vj+Kki07v7Gu9N1wQCTE7v9Us91Z9ZoxpISkLC
SQuojXyNCTcRKt+EsxHA+k7cO3vJExdLsri+ZIwj12qP5ZI7nmmTfjJwLP+CeNe+pCzvtw6MaqbO
YJ/zUY/Yl2O/peP5aTBqos27JeUcM5k6ZS8MfZZTGVUwlfoVruynyLSME5t994UgNB2vF6CYbglS
78B2kFgwUOxPlqR1SfcUSB0CSCz+dzPV1QOaiX5nUKTaYQRDJJcY2Hjmlq3muKS5Ey1CsHujyHiP
LaZ4D5mKz9ECPTTXvyFs0l6ZSz58SPfxsloy44clPV4k5MhDCne3wPwIlzdGETE1zuLR+ho+P9jk
0ONd7M4NZzZeh94st/aSV49AxdjLtrZocnE9c8m1r6hNb5O4qjZN0WUXqT7W9xSS63OS15tL2za8
M9cxivUcFclZGimcfVY0XKSlPa9tM5NL3+apduHATCKKHoKy1y+CwPD4kFayE8hp1/duqa/L3KIP
qyIInDEj/9JOHLXzTNk8u6R51Yt8mfDc7qppbZWvRO5KOnatd5XKaD41krT8PLYhkfdwdJC4QhqO
9PAhaAq5NoocpkfhOCuq2QtKPW3clW5oj4ozLNTusj5XeC5PLail2D3wCfpKo7gvYHsnK2V0d5pJ
J8nv27BtVwK4uaeNFFwHJb11TaDNGgoA9AEQ9h0iDgi+EjSHNED/Mu7d2SIMrW+Gzi9pGz2bymVP
ISJg7I6eMBM0TepBJxo4fjs3yGLckCUvzOMwum0x8MdX/+zv/y/7e4MFnyrKf97fb7FlxS/P3xZy
/vgzf+7u9d/4CN02CCQT7HK/8WW5zm8YTiSRaAT/6N7Xzf+fpRwkaTrbbs/iC+gmSsm/dvhEnNn0
q9mKEz4iTWSyf2eH/64SCsobNxbKNyxe/C07pO/39+Go6GKDBtwjISLGPeOtytcCedcijPJQJ9tN
cZZKgKm+B0TqAykmp5tvy0j2YmrhYMP9QVwHVPzd6aKuw9kbYO7tRmDFG2fKJe0vM/MnJ8733zyW
n9R8f3opzkSUmQRiE/nuUo2VAHYASrSjpBCDFwNcBhqu2uAJr/+LX8Wt9CxJKhX+oHfV5dlQKYhl
gUhKMbMpePp+Q0biulNOf/j1r3pnNv96Ay1+k9AtXgrc7d8/PujWfQpBtCNcOiDLbTKviqaXb6z4
flgEGMdZURf3WrquSERY//rivIM/PD1OYwIfoskZ8X0RmQjJILCqrttpJbIxI1HRpjDQev36Kj8+
OJtiuIl9UEgTkNW7u9mGrgXOOeh3jSdkw7tZQKmzocgOm6TKsb7/+nLv5JbcURttNF2VRWFHtWn5
0d8ceLF/m6zBnCZx6HREiTSvjmW+uSH9DSPLT2WQ/GHe+6L+X/ha/uTN/PE22qaJoA07GQLPH2qp
QYR03rXKfkcdB+ctuRk8LK/c/Pp3Lbfpm4P8199lImP1aHmwxlvLbf7md4k+MIq0TvudhYpsZWna
Gb2P44Q8E11bbq9+fbWf3cVvr/buoRHPGNahnfWogkZjtWhUwgG4T4XcBAsNrbImTT//+pIm9ZAf
fiENcwkjjRA1+X4qm6IU1Q+JwjsjkuIoSgEJVF84s+Xs7vsypPBbXzv4wdc1jPsXkEguOC5rD657
0Zt4w6ZX2Jqb0am+KGWRFiCFtzKDrr6ZkSlmDuRVg/ThDyYm4yfP39KFgwMRsM+SqvD9k3FbbDll
xzCKR06BKwGxxsHAZw8bTUOigTcKT71bjj6nMvZXAC6f9NlR2Cbc6gKMhAW8JvSOECPCD8aC/dOv
xvy8jHCb/737aomXEcdlZx0yvWjDftH2UZ8sJHLZbdo6bGlaW6QejNLLfOQwaJALaFzkWg0pxW/K
toNeIDtpk1VNr3BlEbLkBwXNxMIMp9OwN5sLRBLaYcaD4dcYd/yRnj3upIatHglL993gBmuPsKZ1
IzRni/yNqozVuBvqCSdd2rS4/LJ+3dGxX6nMPo1EekfSCYIjAWFvsuZ029AywDDUHWE+zvs6BhAx
CVwuKsiCMz2a9AetqYcdaQsatdvpLZ2s686FsoigJd13MuqOfHKx/fXb+uMAoRLBxoBRzxrsOO/W
XdXiDLLH5aG3dNNTCFSxq6NOU7f9HFR0SnPjbw9Jrkh8j7SRlC/zzfevmdeowfXmtNs1QXAwWrGB
0sA5XpxxNqDg5MnHX//CH+dt+qvMNhjLKSFSqfz+ei1w+4Jn0+2SKatgBYnxEMJf27gg3/1fX+rH
15Rap0nPlLqnblny3Wsa9jQtRpI/d5472KelVhuHcoTh919cBak/2xSCubiH3/+gHPt63o3cQE0i
5UBa42l7GBDu5a8vY/w4j/FrXLprS00U//G766QEixmyosOllIEmyGhRQqucaifSdOgjYDKVxYuP
tQXSnftAbtOuRNX90bRk8XO+XzBI1gUlYAPFWdiu755fXZdijgeH6GuVORQTvWxLclq3FWNHUDMx
CuJgUGCB8Ve+ZuXoXMMgh41mQ6nP59k6ASsVfPAEzJ9+J4dqODVu78e+fSg0TQsiq90VYV8c9AZK
ok71Zi66+iJoq34dOX31KSM6bJ3V2nTsYWmvqTWbvudCOHaK7DUzFAdNlETzPD715CFC1O2qm6kA
gVp1sb230cqeFFN2oendR5uLn/8ADzCAxZae8b88+29W4cBovHxyR25qNF2jCK+2/SjCu4hZbF3V
TuIHLYDU3JEdK1aTnxBE9+zGzm3bSO+A7CNYKxA7G/LKvKuScsCtK+bXGbzNieUiCyTfa8IDnGis
FV22Jciv+mBJMJbH/sNr8c0vePd2jh2FurCc6L9qCWKT2StOSLQp/ETT/W6Jq7d6OrJJoh+QSQ3r
dpEL/3qAWD99C3BS0YN2TcN5P9zdiblkAmq5S7RoAXdmrv2ZbdWlI1pgC57+UmaDenBMI/pC1m1H
aXlNLgc9TCvC9hu2W1NvS7+RAgQpGX8g9c2eQAwuuKP3m0D/DY3XqTAMpkrnxsG5ausJCZea9wBj
pdkbg62fabB/9jOBGdigb+TEhUJhLEwm9Gsf3PMft26u5DRIA1/akkbMu1tO6cihkM6EUCfZQxHs
nCHJfG2GFYzDx/pgn/iTaRvrks3JUzh8sP7uRIHmUOItNNpdFRZvQLcDVm1qhoKMxg+utHzSuzeJ
Ky0xzwKpi/5+Yw//Ei9GYPMmNeFtaljhQ5LNCzpj4jRhTymRD7rUKLNLI/rgFfrJ6it1QVyBZbEw
sfH+fhhCpiZ1KdEBhjgT3hj3Ujn1tS6Ct8zpPnPklR8sUF/3nj/8VhuYimFy4EaD8f0FvUFrVRzz
ynIML657i30PWVT+VCCMsIb5lXS+2zLOlB9OFZsbgX94aAmt19mt/Hr0/PRlAgbDygLC5AeaRNx3
Azo0xu/olp2vV5SdBPGqKy1G7WtHyduvL/eTpVmCuOIxY/f6UWhE/TINAa3wkKER7miAB3Q53OiD
M+JP769BJYM3idtLJ/X7+4uYMYR1XrU7zsjN2h0ULPYi8SAJuNphbC1G5wB7ligTBAQBphqqARmZ
rNrpPMuP5sgfD+VEYHMq5FCOwMp+P15HAl3mqIWgbuEh25DLTBxeM59PwxSuw9zQ1rAmofQ6HS2D
tNc/GFbGz0YwuyFuNvt2l8ry9/eiCwekEgXdxMkQ0efKWSxAYxN2xzY2bPI3ZCnluuz5gJU2gTNY
DbLObB+KDohh8HVRCoFgGkmIsDAzm13XG+DO7fbl12/GT74mAAW5GCNofqNy+v5rRpobT3Yh651U
QbPtBfGRoq09snrs+INb8pNLecyfoGrBGLnu+9oP6F/yoxqn3nWEErwJa3Ku5iJCZq1J/b/4WexB
Cd2SS0nth1kNj98MN1vUO9uMmyvPNuS2nJzgNGk6qoh/FRovf589vvVP/2QS40qURdgi4pZ7f240
ZzrxZc+VYpRQfoAE6wZenrlhdcP1pwigEyWurF9f9Ke3kvO1QIlqCGyu3z+1MNQLMr/tekcUKpwP
W40rVKOm3+hm+8GlAFfxYe9mTXYayA4csFEWM9b3F3NTQvvozvCKiEavt3KaOpqnkRhn386DIlvL
pjV9yZ48W9fWMGpbTo692pDsYuVXuWszuGIaat4haKfs3qwGolEbYvV63D+ZjOnS1NFzSYPpPEVd
3UICWdpubbH0Rwp+EqZWWSII9QZ7NKB469Z0amuRt4snQIMbcukiOlhpZNxK7HIGTGZlm9vEyJXc
WF4VmY/eiJ7/VSYUS8JVxQkmOlVRQ8ZbE6dNdNdmpTEdkNrTZsMrm4uNplfGCTkeStu1kNfbCzvH
fw9Au5+CK9mSE7zln7WRMFdaxxBShJdisiDsNjyn52E7fm9bZbLtMZ/cDBoCr5Om0Mo9xo0Cj1nY
mA3I6/g+hxu9xBMQGX9wQpIw1m5flul2gsIdbjBiFs1ZMnCchL3j4Rfbte3opT6hq5Pyy4EcttOc
yBWdukNemX5FFgqbqxgs5rNDUiqOkqBTawxAZXND0Jfm7AibTabLMXDgh8eCuIhJqz3nWi9zN9z0
tIL7A5tYta1dbFzwIEJC0iF+zfMao6e3K8AAlZssWMp/umbSQa3pD98lEREkKstLa90KwpZWyWL2
zN3+ijrvth/s6iGozOwx01z9uiskgfIQLPfaRASBVXvHPpu2Rd1uFWyW64D4qEFEpD4T47yDzzv6
qZfm27AfTqxhIjKjap8T3EMr7FEQABNlbXPLehGWNm4GeNd8h8bZyZZ4Dk/EcifgmkOrIfED2wta
c1Gpz04HHVP0WJjpoT7PtbT3A02qhc63suPsHuvtRmqyvrS9vNkYOlZPMGTzutdj4xThQ3RujTwP
Tgsxku3gXs2WTS/VwIWJl4Ho5OAQeIJudpL2bCrQt2WsEn7bOvNVmqlD3SEVB1K+uEHSY0p1SY2i
OUmVMv1ZT7F5dYRCJFGA1c5J89PRgivNk70MXHGda5HaGCPOU+Tb8xqIde/ThjWX/BP9Ogiz6gmo
iX5WRA6coI6UHKV3zZvU6mKtdUPluxSsdwgMbZC6RMk6RaAOlh7jK50cJHpqOEEQt43tygBOOT3m
JDE/FnGwx4p6E/fTI2nYSFt0b8l7DB5zueSbhWnuHobeKbaDVpP2bWu3eB2DkzawYl+GpQu5Bn9V
hjZyRZ8TbjLnhuu40YbLOmxgdfc0B0cL4/CEpylTBHhPGrKueqz2rtXF5FfmhN3n7vAmWhzkU4zc
AnjJEHeEBvZlXeBXWbHTbIjZLmOvu01LN5pXJi/PQ44YF096zTmCxZRJIgkJqkTbmV7UI28ZfV7c
h6lx0DGtEH3elcgiZ/eUvylx3HG7A9u0p/bMncZwbD9NUeO05NOYgRhTf27N5hNehq1O3g8IbJPv
vHM0s/yicA5VeytFH+LnbuMMq6k0HPdM0yQslNRxiVnIiOjUFguh3lKkreN903CnEBsUmT9jr7uN
qOpfmlkCZTMv0viAWavZYOGpsQ6ZiPdjAk8hMFOMi+JW/yz1gP0k9d1q48x4FSsW2S9d64YSK0FY
rhP8lhb63FbeiCEN3jyK+z0hCBLJyleu2Dy56o4+U/7WVA2YrClvjScyzxufI5p99Aqz+oTuYST+
qJ12HTuWW3cSyacBQyMvY0ZgeGfWJ3PJeTpWBWmVwmofqMItQtuWFMRu6HkTIsurH4kxqb/UlUi3
qdLqR6c2430C4Y/YDNWl23jS2wdgfWDYnXIkBSiw887v55bBkZka/m8dwlIopb1GiGAdyB5PfVy5
cBmizmvwjMMW3OdVyX/fxeFwXwfjknZvI9mFjb2wR0pdwDvKaQ0eqiLKlndQG09CL4lu4CVmpD01
vbltuZ3aPXIMfqJTpcSxhmQt7hOZDveDqfrxPAyC8Bi7NaghHdgVkgX3TESCT7UQkAiUbjdDR4LF
ip1IfYLVCpvh2FZPlO5MLG2lfQwbhuqmKPN5OxNysx1LooJ2pAaHR2JbB2dd4fM+MohqBhVPlyJ8
fZJCZjw6GKg+N0PYXIm5MW7bmPsdJ+m0m8kJ37kRN1UDpwvF3qyvKrupPtvLCXNdyBn6d1onMRAh
O97Tn+djtV5dGo2oTyowbmfz0Fafu6lqHnECmSh5nfpLaYRotmekRqRpF3lwElKN2PVe1754Y2sf
xVxrI2YVLzwqKJBYvSSA2pcZ/yRa48rEk5hBAkL8cmawLJOb4SXhWgN0V6OTjUAko/MJ4CyViHEq
ABvH2C6Du0pG4YW0+/JJkj3ld32E39DU5sAgRpRNpN3DVgpxjp5MjR74odYPp03Oj4dire5cLWFe
JDsTAD1/utK18NijSZ4B7NnswAt8AEdh1dmhSQPivDuPIo4PNDg4QdrAfwCrCf1IOGadn8wVXKCZ
cU4Zq2gfpomitesM7YsTCnsdBBMuZ4zzvOU9vFZ6LiaG5Twa7kXZ9Q6RNHzJDKHVtds11bOVRPJG
8+Y6wx80RsdJ5gUQY6Ccj1k9q0sXb/C9Xqn0Ol4et4lE8swGonVdi4ELpdq0heWATo5NRnQULXeN
GI7pkgTR6U2f8Q9ritxCtPRucG1CKDrUiJLOSMjhE8s5vWbLru480o9f5nFA+D0D8ow2Wk7ggFNR
5lsHPbTcFfUWREqFxOa7lloJ308QU4iQR5PBtYg4cq2qHvnpIR8GMp+jnjdpJiKJqVcK3jTmrOiY
pUlpkNc1l5eaheCSjmnGs9ZbNxoO+PrcYu213VuJAhJnqp4nKDPG+o0MCONehKSdD2NrvAIJ7Ps1
Q6++YraY30ozqZq1NIsphadn96+m2xPFGxAxv9eqittCZGbT7gigM5oVtg7jdgZLce11OrOZI4dX
hSvuqguQz/S1WV10w0SkMnqZK6Nzw2MgMRl1HiQxYEgWzr1oSWt3Gd8FJOaHGkW+ftVoxDgPHChz
+1BOJTfPtZxzzsTBtuoDfGxoCRzqpp3V0xC23Ke5dbuLIK/C3ZBlw15ITN81y+aZBTkOe68TxpdS
tNW2gq9411RDgMkseuvCkv+rJcEDW2hlfba90N6KKpsBA0xwpyzSH8E4yh2mbNwMdCT8tGsYhx2B
LNdG3qhLNiHjasFz3wMEEOtMK2+App4jLYY9p2NAx1vb+GPvJRc19R+9j4aTJK+aRZkkj/qYGxeR
kzNvWDPtdT3W8Epr1bEgjPNGBmZ58FRMVlwX5/PKKGg21hhjDnbcnQzTlPkxY/NcD8fmrAidAj5d
QU6AabEF9Gj/UUJ99lAOH1KnwNBbDtbLACC6jnWDKc3lLxbJ2YU0AMp14lSpRDyw39ZXE6lan71x
6TOVUL2pLB9qchXplkVsSIeknB5cNYbXehGNW0dVe4ka0/dGjfiMGIijO87P1P/yT2mOZIw1h5tk
4jRmoueEs4b4Q4JZkqbtIdVQqQ6Bho89F/DW+t4+zYNe+SIz8yv+xqEoH2i3fU20soU79LpvuUhv
Bw5OPHwiFKYnYigD8ezFnryXbZft49i5V4lOHvYQRuwD2cqt8sWqUMZjdB5DgSH+1TwEGGM+R3ow
bgfUsbgQjdl3497yx4HB2FYRSGuyUTfhNMlTNhfiIRH2rrBVuWU4MQGXCadTmAfezoM6/TagHX5Q
lTAuvNybUS3k4raKVLJW7GG3KD+Xn9Zm94iQnasJ6ffWHlpVbx32heBBmnATKlW9zrSaSIcLu/ii
TngNkO+FMVaeomJaqyaiePKkXSsoaWsaCPCOcKr0DjmjOECTZ5DscArHYt+ldUaKo9CwyyTqatbN
hy7W8i1DcRtbM5REemxsyJz+Ihd2cEfaMdsMMWxTpkAgrG4XX7t6M/tpbrmn7bQkYOvRJrIxdaZW
Yx/zyi7x04+eQdMiI39tKodzIBYsO7mrpQw4WZxUoUqOWWItcTfJDKSpaQqOpZmGom5FD20494Iu
ecxNIXdI6QqWHFWyYs0VJY0+1tQlGIT6bKKYvVAryWBc9U2SnsAP0q9tBw8TKrl9MHTrwW3TcwDH
5WlbjDiORZnRHCWLB2JcBxs5AVPQJntDad6jR8+Uc85zUxYE9EQo9WrA8+vEKSLIl0NnPKpJNIfS
dD4bs3wNCF15YseaPWVtXjJptdodXmhtaw19uOmcPr+aJDuWbGrI4cTqMhO/E4AlzHW1H8gviE80
qxyFPzh6S1BraqCwLYQsj9oYIogtJqc8Ur6B3WeSdYnwPcuYhMjWTZ7yPCmuzNrNr2RMHXkVI2He
JdHYvWStSZpqm0QvdaDP4DM1PrBGBXBiE3R4AxrOHR8bdjw8t5hDTh7JjFVCk9Yhq1xWFE9Vn1gt
qZ3NmUGCHWg/EmGC2Lxlf8zJNM0jcRKmqn0hbLh7wY5PEaGd+vwtFQVVhXbugiedeMrPaQSnfVWK
SV22tQqeEBhyCBdBrHnrag7aF80mrw3C6eBhYkrt4iYjUo6HFKmx3DphN5Rb4Y1UNLBG83pEZs8G
pyyy8iaSPXFxXlgGT7Zh82e8SpEB5yReujh+dV6jwiJI0B9avuUmwTbo+gUqLYdDDNJs7EuiaE/j
2e44N+rFYJBkh1M73LJ55ZNnDbn8QYyUH/1IeJNGRvSyBSCHjJ/EYco7SyId9oNscjateLJ5ShqZ
a3KdqZ5MuWaIEKD28UKyRdr/ZvY9V+1ri2DTkfCZp99vpk2KD2lStCdhZbY6yjTHmBHXcp4odxYS
+LVVyzZdUwvi1oNPK25s9GPFLosTyj0oC0ByFKkiHcKgCnQ0a1sZ286e7dOp6cobe0RRwSOk37oe
g5rflzo29ZCGELkEYzi5k7t8QvhBAlA3vA2S2uiqN+0qOpeaEd2m02Duir4oHshNcK5Sx6tB6BKR
eDtGVTvtFWX44Ch6fvTeHHS+I7tyvnVcBDw8OcHnof9HlvOaZ8LYpfYfTfAFBHdx0Dr++7kw25eY
00u84st6Z1M7tK8xYdBk9/ZNTQPDwxu209OYFItMZ/wQg2rjeSyo/52McavpCLs7dnTQ4yrIEbKh
iNLQW4HRWsdkVDGmOHCzCLN+rfNeXzI6gEDna3NWc3aMBgvoxLKFzJzChBqHNvDOSMgmqbNSP6En
3ezHvIcCHLoKjmQa389zNN6NJnDJr6XHf8zEH3jMUKItLYS/SsP+c/f8P7/j0S+e89d//+vidfyf
81cVf/kOcvjHH/tDhoqMdAnA4VzmfWUc6hRu/zCaUWCFZY69SxgwidCH8K/+lKEuqTn0qgltNzjs
WUuN+U+j2ZKa4xG1SNYNYxv32t+Rob5XGlHj5fI48gXibyStP6gNEpGBykQN3pi4Yp5RbwFZKITT
4dWICCX32Mg0JPzuY6tsc41lhl1Vs4a/WOxL1rUdHobppbHA+q8podpUv5Y0YIWT5LVuMsePEdM2
c70nCFGCiYESM07iRqMm4LJXRM5Oae+Fd5xjpT6FrmNTAyQXzzuyv+xwcJW4r6wNMIMF/m99TQKQ
I/2dT9nvEQGzQO+9JgFFh6gRL0ECaokUMNHoT+QLQPROVQTq+GuQTwQZoiTXR3cR/24o+3ZE/iRf
83/Y4ZMF5GLByPSH+PeYoKIaXEKDmAEL/TQGYdVvZr3+Aual2Tp1NV2imS8QlE8jAWSunLT5qSrw
UZz/MwD/TyJwk5HzqwG4ey2bMKZ98/uoPLz8+1/G73/m/4vAF6+8h8pvGSnEdPw1+lz7N2xH1AYd
RHaLYJh/9efoo/ny52jDDMrOjJGBRpBxYv6dwUa01feNFWoOEAX4MJ0eDu0juXR5vpGheCbBgUHp
ZnvLDT+NGDBWXctGgC79I9lPN82g7Yul8OrmxiMpMca2d6Yt4OKTbinScqw2D9aYT4d2KeEWoO4O
3lLWbSad1KOl1NsNXvM2BciQy6UQXC4lYW0pDqPp0K+1rwXjpXRsZRS2KzeOt4FWqE0fOtfQAdxL
IjGxnHf5aTESVE3RbqnZ1PWm1UzTn5ZyNVXldT3kx6k1SUBaStoJte1mKXL/L3tnshw3kmbrV7kv
gDQ44JjM2u4i5oEMkkGJFLWBUaKEGXDHDDxb7+6L3Q/MrC5JnZ1V1evayLKsJAYDgYC7n/+c7zhN
6Gwqb/CoDR26DxZpqzWQofAYLwK5RCkfFsm8aaNnVxb02C1yurcI6+0isaeL2G4usrtwG9TORYrn
LL2VaPMdGn23iPXTItsX6PcV6UEsif2wqRdxP1lk/mwR/O1F+icZyh59GQfUy2AA2mQD2AqZkrz9
W7uMD+QySIACKRem/6vVM2RAJz+xVSt2pM8H9B5E4hl2JcxMSs6XMUXBvKJlboHMeRcug4zO0ONB
2Yjio1eJa7AMPNpl9IExbkei64HAf3HNsJ3dJLlfd6sUS0mGspLf1sqOhq3lk4HVpc4+gaZMHnDK
gO1vjHYNM5RzqAKi+qhtI3yEcuycZTaxqTQKpz5EratZ9lVyqUnJfQoD9is4xYOnsbCzEvpgh3Ja
ITvHfVAQDaUOQGPYefCGgY1GbrOTz63eObS2r148sqH0BXt9/lRmJRUIOaM208rFBUzNsuUWOROq
yFQ1XE2Lls8EktomCaxOIPgg4DWWKiE0hMROZx7EJ23MHBO1X3p6leQZKT5RFQmo/ao6T6xsO2vw
0s+exQZ/M4YR0VCLgUpqsYeG5FpsxyKpHkVWiYvtjtVZLlswzpvpZ6VCtmRk3tgzJtksdkVqjNsW
pf9+cnpKAFqIcaul3nrbJJSmzUNRH+x2wN7i4L/e1ISbXrVp508TOvOXuvPso2HbHUWUTctVrSv+
TtyP91xAY81kaOlIwyP0AbEWl23Lj8S0NHUbs4yme4vQ0JNDa3B2cJqeN6+naLp6VHskQOUWLhn5
23NTOZRN24ABt8rP+YFAIGK9pTin3E49/ZMEa9ULtZjJPnGZbONBRnIKx4TV0ovb/ImizuQCVo0d
KV06e9HZ6pszIuiEXUVx8/Kbpdjj/R1xZ358blneQzRDMmSf6cD4CWP/QS5BJmm0xfd8OSmVTtl9
aFIJxNOFNbROljf+rhRhomg/AuThL+ZLF5jT8xDZ4JOftmbQ4NcdZPr5/U4D9MGrkUCkD05MCAYJ
RCyKeYLqbgD0ihYYpQwZUDifOC9Zz0O5DBLbQnoPtRPJY5WF41VwqNrUNbKAFXWePKieD7XrZAn4
azElWUD1d/lQtG+tFyeX0qxcannd6axDYV0XduJ10EaxjbkjM+LnTvg5sBCqB6eI0XfDkR/U+7yi
N5UZ1NbYeKxmbMezy7FTR8ghFRiJ7funVQwF6VR4bv66ycKyXQts0Osq5cpNnnRuhG5kuKKlAiAo
UMJkRdNrtPZyELTzzB8MYV98NPe1pWFpNul8acr40kNj6YzmQ685LPdO9blMkJQLd1oH/q3Vdghr
0X3cm+Ss2/hQpPV3ZwjOgY0k0HIkLS3vOjY2x/d437rzU1Q3LnHd0b9xmbAxvWHDBCvfUlO19q0F
osw6BmzZJtggQNNeOX58bEQqLm7PMzwTfrRxPWWvhYf9OCmmS0LN4DCmmwYQrV164b1ojfFOjJCA
/SpiXEozcrx3q4y+jKCX24mKjJWHseMAlFqtW2AA8caoxVsZjVB4rW+67KuzjhN1Tueu2ZYWFeX4
3L/Cwz2UvvPAMpmvs76zORhG4YsRWZ8aw/86dWQ95rIpdnmft9jRgI8ahT2BSZ3Rcaza6tfKdavH
jv3yGlbN/Fb0DuclBuCL8Wen2vGxTDt1CrxsjxEzXjvA5PZV4sI31F24SocpI1QlProTp2ZOjcds
nIqjSXXWYeAhvDH9Tm3HEjKtGXToQbPaUXz4ok2QfmNZmTdTZnqnmhuf8aFrbpw+fDFFodd0aqw6
MX2HIHZVie99SyxEaDlo87OHar4RWfahxVH8Ok2GveW7DpPZ1v7a7KjgDZk0nejXAqfazzPPA7vP
D1E625wefVp2Z+TdIHzURfMWT20IE9efLrgZBlJUEbPQddla5kR+nhQ4cfTyphLuJeeZ/8BtRcGg
G4p7e57kdrC6knLCDnBYVmZkJkmvgruz1LfGoT6DEpPjVFBKayv12kEQ2miwm5tU9J/MkH4Us2K1
DzjM48TuvpKNeiH8vDcnHX4chCLcAllh5TBgALeItaOWzseQ+MHa5WuItFFGn/yUdbhs7E2LX+hm
4ASwZZMAfNxz+quHyPExA63CHgKaBCN9dzoNbTgwEiD7P2IlSz+mHrgy2cjiWwME5xuCdX6iNtFb
CodC/BEGmqArh13W8G+jwt5SuWBevDCtHiDR4/OLNTsre7Fmqdq/qF4Nn0tzyj8PlrAvbktYy2GH
BYguAfjGt4gneZswvolLR69DBt7E2cc0uumZVYpTY4ViXMXNTKtToLudH2niqwwPnlp3NO5cUft0
mTGx4EMkNhvWkbHts5RqbqeW3DEl/RQVFE7Qn/PAMjh21aWCS3KSGG22oXYKKpN0+BRglr4i8Cbp
dm50Sb1KUBqXNvKdIzuFbC/MSm+TkdpKCD2V3Mb1+L2kk+ZOFFH7caiT4aBiTz+7mib6nGfhBl0G
cckb6P2QKlljeDxmBbswxjjGyax4gClh6UOFUXSt6jZl2DqFDJ6Fz6+V40OS+Revyf1VU4cDYFfD
vK3Dsqb1oqr32sJf2Q0ZUHZV347YYnCQ7yMLymHuzy9pXVdqk5Y9DpJB1+tZZGKVAHfdFdKk6a3O
5H6u5tsxiSmoYKa8sjqoRU7e9Pdzxh4vA4rHytX7dxMw/EedNpCn4R692G1woQmr+TZ41Nppd2p3
gXKjXZeHCkaEjtB0k2RDMRxfcVItyxDxygpaAfgYmdkF3QT0c3CebDXux2GkQ9meHyfX9i5jYpGh
9/10j0V576LxrHMBDaGvom/0me/tliUPHGW+7ZO0247mOJ6SXjS0xjbhkUKimyTSV2CDzsajfPo4
zS5s0RT7OLNFI87ElrnKNYALXIiz14EWXoJ2dHqqfVYMafRguyk10VbXDBEz9UHSohoYRsSSEGkA
LFlgRhNK3ZBPFKey/51vHLYq2TqNiszZTk3ab0ZfWejsXTam+Yp1u6s2hZtgP2yiPp6+xhnUKrly
7bCyDqyGz4hZD4YZ9DtwrYvm2g2PoTfPWzHNzSVKAUqnvSNvUfY+6dmm2F25V+CHxjqdW8hZ2AZo
m3fSO+0p50sD6mOdWuX8RTSivR3Ae+8S0X+rYYZuB8fqb/2+tzdA2ORJjpx+0M6ae5RW6wbFU18j
tipbcMTYdw0K6n0zXGkaaV6HNpoYR9YS2kEYngojgcmbmuY60w1Y+D4Z1yECH0ulouW2lcne9IMP
gUHZuZPJ82yz0UaXe/MskF1SF+AKYFLklfwaU//EUCwJTlM0u+U2FcumP0LD/GKi1r95mZNCVy4b
9vGNPNhugrsmDR5NUm3mSrOXMTCrtNlxnkMIJjNMjxuJ/eVB5cX8nNdmftvExVcOoACCK0t3qIjt
IpKWYbUB7f5VFwWrvqGLN693l2dW2La7rkz6XS3M+oXti7u1GP1d2zAAKGOLq52kzh3tUFEDWTG3
T6aEyupNM9+0rhye3G7ozlpRhDTnvU/ia2rzu6zUnoNlzI6/4MgyI5g4ybgrRMxSYAZLpRtHw4p9
QB74b35k8uDoI0dcGfb5zy1hipfZLsovMxqMYj5mS4NHvge8vjOH8kO5+GmcxVkTLh6bhgfj1hfz
MVn8N2px4lSLJydZ3Dli8em475Yd8O60m1HiWjFnqLiFIjYl6bu9p1ycPqjmi+sHINu7CYjd8+IJ
Gn93CNmLWwiZtv8eLw4ib/ES1YurCGDzt2zxGTWL44ix1g1U0oJzFm4ktzD7+2hxKNmLVylbXEvz
4l9yFidTvXia0sXdxC/2kYNfuPFoM9gZKR6o/N0O9W/V559SfSThtb9SfciQ/Sz5/P4P/pB8wHct
M8l3tedHqhfoLoIHgmE7uinh/7+LrdL+bRFkeKyQb1o87H8XW6mURBsK2GXRNCPfJdr/+x8/BYyb
X/73j8ZhBiY/6z8YipbUv2vRob7ABd4TNj/oP1PRtn3pJczWdTGejbTBBpNZ2XW0neytKPv5yDdc
AsbLaf5dZVOYXWy7qF/S1G0UQkVj3IvI4xsaq6m/B3ATPmUzhrSzTsbxa9zSTnKEUMg0JCw721gz
uGLtg1G4DQmTPU2gGR86lAc4upS6YXJJ/fyt7yfnpted/xSzUtcM2GqqaVoiFRN8XvDUrT0cY2yV
x97p820a25rCkTJwOF8VNrgo2LnfkD2PEYPASxqMPcNbLa/ULXXzputV+L215+IuMvrbDAw67rIy
SV9mZqWvsAD755FN09qamvg7R3HFqhY5aAr16N0z6AyKzTjZzX3qROPt7NXwA4AGYbMoDOOhKskf
rry+iC69YRE5lkuuImp8mqqHypY3VpxmyL3pLMipDiDYZ+I1h5xG8C179/iFHkUOLbZf+Ptm8fVT
p06XzyRwanVOB4GI/PIhGfJoz37JPzlMV/YmBd32Zi4K97GII6wQeNpzbzVNscUckOEk7iJaZajj
kVXwNmGzUesJIyCNLHnfnd2ghucTZvrUhRl9ao3AjmRVwISYMwbnGofjyuF0UfLsVf4FcweuXDwt
3bX3Cn2Iprg64ERovsRG6LfrICnyai1JUzzqfGhPWA2NdcU08aEKco5RhirzOwHEzWR8N6d3NM5X
LOWO13/K4Uqu3E62/plnPSDieJ7GZTII64xhRtjiChhSqjHL+o7qBizgIzWUKzod4OwPI2NyM2na
U5sWsA7deIzu/VZ9R9mfuoPZzjqhUs6uvjM2ziUy4kyVNXWB7deytl2QaODjnzBNpMfeLvV2DqZ0
seO5/asSgX/vDnW/qVTp7ALDrr0VEDd7J6oA+vZIeOxubpsofdImIkL/wGA0YeMlZoNkryf65DrQ
+3dPRcwk8jc+XWuQNHDWCdd2lCUC/o1JtrxCknK9IrxEDRUihahAPsu2B/Q9uEefjP7HyOc12IFv
iEg9ymaMtkMJPXDdCtGXh7AUywExBAjDN5ReU8s7TS3GRsa7BV9v4i9TRTdHlA3MQ/EggZ6tto2p
irVugR+lMXg5gzwKW/dgaYq3i02eibPVBlDTTchOYyWvLOGHfDCdm1nJcD2ZNQ12Zjkd3BF4D1Pf
kXaMXk7hpvRr7kBZavNi0NrsYj3uYHfWtJInbMhO8NCKbZJOHkbLYLjpsPFsBjqR9trpuhbg2qzP
AIW6Ey0BxXUSpaQYsXKdPdwv+qkCwHIxX8ysSr+zWfgoDB4DuZ+9wb2UG9wy5OIYkX4wOiu/5MPo
rZuSWs9kdMQj1iaeWj4M+1XQkO433ZRdGZ08nMkjH08XJ8u+y+4pLngKZJ2vI0xpK6OyD2kbXV26
O5BoRLoOOfus08TsndXI4eNQzy51G5m7XO1q+MCWPt6Y/RQcPVK0ZPZd+lGs1Lq6eNQ2PJ4os5S1
c8TUXOClDGC+R7Lpbp0gM7d6TGl+gL3+bOdSfvLgn23gUOSU08Xxyeta74PnOd1ZDW4+8pBqeKbA
+eBZmTih8dVkQo4NPIvmO3hCXDm8I/dzz7MxAwF/qAACgp4L2DAKIxi3UQOBKrRmQvSlWayxUBJS
SjJ9KTqEQDi+/jmrrVei1yjfETu+EfrSygl0uy2aRS2yuSgP2BCybThDdqUmI+dqW3bKF9U3guBr
QqCAaw5QERF2JBQQo/XfJGyq79LGB8VuUvjbl9m8B01rbk1fkSaVXrerG7/4pMlf3MdtpCbKZMv2
U0qrmOV0lIxkY3knesL9Ux6ZHwi859+bSbYvnojkoweT94E212g7CW3uciW7235u6eHFaYjElRmk
On1gCms7TrrHRNq0H8WN/Wo33NIgr4ab0dLlrS9Uw27NEXdN4+CpbzlcN8UwPUaicP1VYYgEu17Q
3phB2N80DrBuM3ZSeJJNtqH1iEdmDlgywEWTIBnTwNR5PudG32MkYUdLTteyVmEbzyczVxhOsrQA
yp2HH2O6JeIVhqHm85RYeHhmo09urD5rDpz2Ndt4MX4p4L+sZ1vNH+zexgAVpl7NISIBWwn1+CMF
M9bNTI3WzTxUnNNy1wSrRvvn1XE78Ug3msUQIVWMVKi0XXNMjZ+VVg0yjTvex0211FYuT3tW9PE1
xh31gcnAUnfrgsAdBptuAkvOSPZdi4OmfWg7zne4iW3Rtp9M7Qac6SaXNlXz08T8h1ktXu7kmdDa
omu2lduxEmUmHSJzFdNKUdJLs+0EZU+0sI4I1eY4v/lt727DbCrXHJp5BMfwjHoO0EO4iuKp2w9m
8WEAHrrHMEuShCKEIx9lDm2uzB9sNbUbp/ROXWSojcb/8G9bwj/Vvb60ETKr/J9tCfv/95/lt+n/
bF4xmPy0Uf7jX/5to+yCJmdv5lABihuUDe5/zUaFKX8z2QkTlWd0+vNm2fkNwzuBWrrRmacuO+w/
RqXS+k36DtleF0QAcWl22L/sjf9qr2zZvwTeTZKDAIhMQd4tsExHLDG8H/bKgdmUbRhq4yy56x5w
MBTbeXl2F8tT3Fue5yZi59V+f8YvT3uxPPd9Cs03UcZaMC2rgt0wvxe69Q/Z+6IRpmm5LpeVxFvW
lIzFJVL2QWYwU8Jl3ZEsQAMLET4aTGXL2mQsqxSWddarZeUKljWseV/ONL7Px3ZZ45SysAHYUXGR
Q998KO0Axxkeig0oufzNZKFk6vUxZeG0FdBtL+wepmBqr+myuurBYaHluV1cWaa7U4Up+cz2pW9X
47I698s6neYli9Pgesci4vuZLuu5XFb2dlnjAeotHk4u56V2DTYBw7If6N+3Bt77NmFadgzzsncw
l12EcrRzY9b+Ic+tq1p2Gihn4rZg84FYW2zSZT8S+exMsmWPojXVde2yb+GGoUJv2cvoZVeTDHod
4bBkqWdoPC97H88xvBPNJhC5l51RJ4EtjFY0lofxfevkLLuojO2Udkr0rCl+YpNmfRwKxz2O0utf
ymUfFi87MnOyq/Ci6onlCcZiUkPwM2JhnvsSP+wj+8gMS0aCs974irkZQOKqyjtj3nW4J7FkllXD
RBk9lK2EbHW7atlYX7Vd+pcgCkwDprm2R85CvR72hdXUB8tzxj0djSisCcHWOxrs2fnQAt0SPsIb
3678ubH7FUl25wZ+qrlOxZhkWyObabFlQSpIcEETuhhTYitjYwBXjuY9XdpzXd9WaZ4Y5EtIKWF0
WfGDGtj8qh9LED4giFu3fqms0LnWM64/SDhNlRhQOvHMUZGC6T0r9vTO+6RDbG/u+2EXhLHZzXs5
I9Feg2ayJvfjYHaN+Wj0k+tHWzYceUF/9hIGt3agGv0R0GHmVoyQboeknJTegenHWipyUzxXoH4f
hlHPxWpKS23taDdMq3VmROOGFHMQro2uaYItBFnjKc6cJNtYs4de3rrFeJsJ0/TpktFvzhzpeVOR
9r+WeWxQGu45GsBmpuKn0Cmz4mLQokYkQE0mfNvB7WF9ekO4hqdaUTbZlrhrUxEf8FUa22SGubJm
XDA91mHsgYY26vE5S3LCiI527c86liiNURHd6XjSd/j2/S2hN6reY1EOe34B83Y2qXInqMvuGQfw
IaEQ+x6fAfvNUSP9elogLMspbWBwBqI+WrCQj7EPqN9XHtEWp2k9/ETt6GyEgVAFlLL0+MhnpmGp
Y7fTSvSxtY3Npr12vVfeax+Pv6cl6NueCFXaRx/CXI1nlSusExrl9uXfitE/pxj5Cy7jf14Rj+y8
ShKXPxmFEIj5R38zCnm/MXW0gA46mAeCHxfDQCAPQTxZ4DfBHyDJP4xCLHkoRwEhIVjr/LylQ/hv
xiH3twUvReg9ACRPU8e/5ByC0/azcsRCbXk4a00sS4sOEfyyGiZuQmmraOLTqDE/MLyq6B5AJTgr
7VHwOo1Ckm1Fe1aZJlK0hPkZvvS+w8irQSQ91KKAYuNXuXuaZ0+G27yv5mHVmub4wEC1kHuRepPx
kAVp/awxfDtrYiYRlelhTiAY5nhPP17h61UeOp216goQ54QXOxfMOdjoVTPU83EWrAGchqtgS4eg
XW/7BU8IS7giFdqECoHdN/SXgEPo1/c5eusHRAlmuOloWnnboJSQutyIaJDWTWDBpG6QZG4HiS+i
6DtKHyxj5zVQS1bUt5n2htaH5FGl6fQwxmZ7qSOruC6mkHLrjZVBcsMfI2dVOmZEx2OqrrmjsFBE
g0YtqKZDBEPtZKk6QQLx98x4avJbFSR0p8Q6YTUxNvZ2sDKxAcasd7L1rGceOxbj2zp/FBaB8yCW
nyOSQ3ecuYMNarR931lpfeyrSW5iYd3H7tywFXa9LasCvYrKyO9tz8gvdjlcHZMmOyfPOWeq0Yu/
EqRRe8m5co3wnp1FUZCc4ah/7WuqnFZdnES3uNvlZYhLWlNoHutuzGGrUZAuoaqL72nvBrseDtuu
cQBGRbXXXC03+OqEDBVgBodr14gpDWn4gzTBc4Axa1Wz5q1V7pz6AQq2R9TzMa0b+4pQMJ5t5Q33
xEzJEWbxlxRO46tTucOGqqgzhbTTxiHmsILPLhmbKgPP5lg85nVW0HObNxfLpiig5YqswyB7qPO0
vRhj1q0TvrEfEeND5rnWeJkI+27U6ODLdPhNDTI7HOXD6MOMn7MAQq/xeaZlRb8magtjbaXE2Y61
eZrM7i3n799FncwfvJ4VZ4PtLLh6xJkffDS71VyHKaXbhNov0qDIOFX0SGUkh/az0ZVX0+KO9tyu
vbEyKc9Tbq1Ubcud4La/rSCJvtD+Cx4DeSk+yZRqEuKrlA/Ydi83OsuGPZTlaGdo5D3orSczdm/7
vtFYp1y2iyzZFOukI21rZY4E1XAPks8m4dqFeL3cuX0y6IFijHwFzmHuQu8sezz6THoZVnfpfWzX
d0ZLGge2/ibI5ZWzdb4tffW1UR5bwrR6mhbIEvOqz4VX5zt86Zwri8Q6wx/H5r58UtObETEFrQTs
prkzn2UX4NeYgvCght64HfwAmbhT0Yaj+gsPw+bOUsW4w+xawaeNnOOE/+VJkgTE5Os11BVDnTKY
obqpwe4lJnmXWC+kyfS284p6n+MVI39ymtvkpi1aOPosmki/lzKkOBDP5YqZXQGvMC040qpklw1s
siUFaFdKiPIH5TvREeQSmWu6GI/A7saHYsznfdlmgA+UqvdzNrq3su5J4qBR15MMs80gmuFhkO0T
fgzjYOjJuQzAoReDcdXIwcQiYsg82GhBGyZI8cEubsgCXIra/1Lpytm67hx8SHFy7GCeAvH3k/Ae
0nlyh3LyWkpFR6vG7jEn4tVVvQOstDbbz03NWyY9rDa1yq0zZ26KNy2HW9qMctpoZE4UO87vJx67
q5g6nhWEYzJJHnUMcxdAgwl5PjOSbW+SaZw+B9NIdqxITP2oa3wtpktO1i+Luwr/FrSEgDa6+8gJ
sdYomhD3ymKjvcqd3iTrklZHlfWkNxMw4IuKGlzb1PuuKlqbI4ssxhD7OVlDdHINjIUyReWWRRWu
ZcI+kbrMzqHiWyWusRMz6W3faovdFBOX4eEOlGLsnuJ8aoQ8TH3ZnrBHxx1ri6G/Zuhw0woUNwiQ
MR4sWgFrn9xsWo2cwehQmMFp1+7DyIL9iDTJVyQbuPWONb7JT41I6lM8F1Ozgq/pfGm5+5M1FSAR
7ctG6ElSxcq7aqASVAMyAj1VII5PegppPArSMjqEGlJ7Ykd3cd7lj+R/0fSx1Xr7mHHEsA7Qdl7A
xDRbJMfiIOB2v/pQaYMVUX0QZBHy7U1k18wPvPdZwjxAMu0V/ZaD3ff9Cg8q41se7d/LTJqwjKU1
3LZ909xP6FbmxiNdwggFDwJDesLJ6LHj3D2by7BD12bywpqMQ5Hoxi3OguIu7J3gu0mtAXCEPLSv
1L30zwbHo0vBRAV6D+X0y5DFeZ+3JO+zl24Zw0TLQMap+mOxjGiYeDCtmd4nN0HIVYQEF/tP3TLa
oZA2fzNS8OWnorPAxbgq4TChpfvEOhJs1fuQaJpoLsR4o0JgqyKOjvUyUsroMpQ8jCIsKNRaLbwu
dNxiio375H0mZb2Pp94HVblCbuzf51dWUMxYk3X2xrEruzLlfcybfLBoiyzDIzX1BY6omC+rqqiR
mt8nVs3Q+NQKQNYotpMVmLcqj4cXZ5iGb6Ef68/M7fpdaaQB+KCI4xuH48k41SLt76GvkOKxm9r4
Ks0Jui65PfhpJHMPGKhVfWD/rj4HnEGBu89hd1SCmdYmTVLGGYFXpM/aT6Rc+ZXNmVxizyXCaGvs
QCo/8p0j6dNZJkroJEe94jcPtrZXmy9h0IZyWyYmDRqiN5x9l8vkGgbKhKs/eeuSonJMob7EM2Iz
a1s5oqdXPrM8jvKtPlFZ4W5cJc3N1C/6tMXwigaGeYENyq02cRwRlaeRLIZCsBKNehBd024axwlu
6LhicO0xU9+MXqqOjSfrclXkZf2S1WnrrRioN2INAqz6lE34c7ctiTGQ+6mev8GzsW9Dk85523K/
yCgOPnpxWbxWNNnsbMZU+YZHPKf3ieorYw2AhieiQ/XVMYEqdRvM0vvcO3WOqUhhgbQiZ2aqZ0/2
F2+o43MbCvspwA+TIPnbI3W4NYa3srKqA2kl/jObu8w/kLScrn4W6n49WrF47YMeKbV01Gc6wtoH
J8DktE5Hy3zpkFHDbWQOHfeS2XQrnMXiLdC0yW/Dwo0ofKnS8BO+gPIjhi+32dllPJ67pptokzQM
grV1o+E72tkxjbJ7c+6ST7r0LtHEkCkuqAvzFzUAHGw5tcGDbAPz0mHL2ERB4dEAhrP7jkSisfKZ
v+41Rg+1cupefoFta0Fyq1T0VMrJg8BYDFgGhGGLaS0aAjJBHkWXprVm7HdzyLEyx30qnXYzKzvf
dabZ3Qgj3rpdXXyLU2sZs3WEZ9wU5O+qx0G6yQi/fGRiF35xZRXu+soEacKnOS/OLPR15o50nLHN
wkoYOngwkjqCJhJlMn1TuHfKVb38oZAeeLTYw20Ffuk5ZyT8gVrceG8mjsH5IOxuajUGdC8DdGb4
gGwQmewRiyE6+UT+m11Z6+7gJwGKFyDh7FNDZqJeIXPT/R0nDtZEhDB3q8N5PmeGUKfBleKGd5jf
WDJJvoZz0mKub9tDoXS/iwK7POo8sjdWNj+riQHtWliifo2oZb+3tTa+CTOpj/8+Jf8zp2Qb5Ntf
pmmek+ZrVTZJ+eMx+Y9/9bdjsvsbVgiL8KpFHmY51v6XZhxYvwHPdQGdY6OQP6XZJGk2HyyfL/h/
QKbZPxgsEI0pYDAxjEtWaiTlf0U05tV/4JZJNqgOh2MmH6CILUGs52fJmLKHOOuc2D0Twa0PdSHG
e0cQlJynKZvXbd04/wAF92cviD7OoVw4JvBB3tiPGnXGu1Zskp0zLQE+S8CAGSAAgMFYdJnUN+Jf
qo/9/Q2SRuJ6BQEEul/Zzhy054Yhs6QuPnZfQZMSkEhT8aEh+7D/QSH5E8odWsiv15KPms+all7T
MxdTzI9vrY6HOOoyIc+YD53XxIO/6rQzCWbXisSlnefgyctwldehM17/+qV/Zt29v8vf5xJsvDDr
/EooHHTWTyZng3NjgS3hlEMC3XDKpYUq+oe9A79gn99fjTuQGQNKAYjCXxGWY0VO3hsTeR4q2PYr
T9VmT5jXzEGBtl5K4t3GhnlCyCUXMBEOaT5JUXHEHBFzGcOVwT+Aav73t+8ik7qu6cPY9Ui+/3zl
UT3ZgESYevxB8naDghC9aWT88b97LSH40pCRQ2F6l51+GLJEqW3mMYQLBiWDuHTSgGbTFuO1SwE+
/fWnutwwf4cKLteZoRDuKsfxkJnNX/GYwJ5rw4WbeMZ3872xEJE7C3TFX7/In107HkIL+ZzJEXac
n6+d2TPApkAUV2fWVOeURlu18tEk1mLOCOX89Yv9wmT+/S3ZGMosouFcwl9bQDilCiyewj7TEsqW
Fjm/OovQILeT14168XXmvEp34ktK4v46xa19BBJq/76g/WQz+9FW9id3MBliHntAXfgP69cbJrSE
FYYuVtaRgQ3N2aVYukcgyiij4Q7VVMtss8yqXQ7SHUn/9y+vo8gy8QSpD399Uf7sE5A437Cy8El7
5i/48iznmF5kii9vT7zHNDkjDSUpKKnqfwQy/rOXcl0AkXiaiGr/ekcB76mr2tP2OXG4vEEQ8ZUF
Rcaj3nf5JP76ff38qOfxLSUjSQ9mssXL/bfbF8AK2BitoLZN2Mkop6rVCwIc3tcBPsXCIPT/wb38
a1s6L7mwgkyWYO5mCV/355tZZbPE0YgZywypzpE+rBXc9s14dQdjvCbUPRRb24EVFfuA4pKIrxTl
D9XZMzijQ4dx9WHWLH/vTxBGcwqdeLbIbIUxqHvmOaTx/voikV7/6Vu+1BwQzfC4Ed8LAVgaf/6d
Sx8uDxFEeWpyEwFkEQ/I3xi7SDTAjSqzmJAXcFvXiA0YICaKh/hhD3Vt5Bz70pzfERAXH2ToRO0b
vuL2bYTQAdwunvleWdrgyWvWZFI4TA2kGAUH4Vcd++M1d4kkgeNr32oTOIg38e82DXLlcbBS/dL2
XnX2I2mDYeECrqYMKiYBPqPGeG8FTy2JuXQdB6EWB4HnJGKCS8ZmUwQx8T3SeqG9oDMgLOWl5jV8
rjQi6nTPcBT7vewhNECBUdStxhV3iJJCvUwVRSF7A1y7exqUTRiwjYp68//ZO5PluJFty34R0uDo
3aysBtEz2DeiJE5gFCWibx2d4+trIVJ5r0jllSpfDV4N3kTKtEwSEWgcx8/Ze23YK2V8zPK4+5rR
4Prs1wD2joVI9J0IqFoMq8OZM9dZlDwJLblk/mx7WYYVawwfIUBw73WZ90ybj7vdARPxrNG6fCUp
dnlDD4P7XOjMeoFnYh2Gxm/uWq8r9u7oNzR3IxqirL9oqEbp8oYRGjIW5gge0pNLMATjz66NMxri
yoTNkuxD21ZfW0WumlFZ4qGbLc6PhCl6pxQOBGsAU1wj3CJM0RslcdOt+poVERIbj8EynhV2hOuA
7uVjX2v+L1Ie6eiFJb+lSDVcro7z5vQmm7TTW67kTQ12yoN9o4u4TQ84Ogla0/QnYHjGnqNXRaln
/xgvhYkBV+cGEam8MFNrgUdpNOa4MHGXuiUu1iZpuGsy23SffS/jbOo0raHwVAHalmFhJx7rZb00
BsQ7e+UMTb63JosPgzk8K7Ztx3vRq2KevwqTBZjWOYCFZRTAXbRbdAGj7gDLsA8qCuDWKTJSlDb3
MptP+ahMZEN78jqDJapuuqlFwLuoY5w47XTOe3nVlS64GsYtMxLXfCbvJinc5wFn0LMX9xJ/RtkS
9eJq0d5H9mwdCFEgchQ/jfNUDkP5EMyJvswb9u0NNgtgrEYugp1I6JAlOU2iKGfGvlIEY63Hcq7w
ryrSwxHEJbDCvIA2p8806YqRGXhZJ0bIVmRSYiBV9nqCJrXW5ayBe5rutq/iuj5m5pKhxz0Zrxis
lrddrYJylYZ98a1CkPRKPgIBnhbAJgm9r1xrsGrTus9YmdZzzsI14gziJBi6/uTlWauYVmjvBdAO
EY9Mfy8qhb5/B4fZR/BLnsSGOXS5BwdRXTFKFSNZrCp+ihYnl1919aX2Ym/flDo8F7rzm32gRg/a
Z9HtGPTO0ANH3I1OEWl0wM78VOYNQjTXAnIrBi5jELpgV7OxfErr1O825RCrTWbiHV+KUfLYpgbk
cdsWxrahBlzAFfjE6YsuC1NIb8MM73qMmGeEPdVnaYsdkagE/S2EG7WNjcRA8FEVn5JsALymSyKZ
Sgb8aUMnHBnBM1oRno8Ev0hoFfG6H1qszTX4pjYwrhwmWyz/uHKqVUauOBYJH5tVh8FF+rbL0MUn
J2u58vV4QaUbHGCUaHeDT2QkuCTkQDS8Q+aDUXwWVDXGpU7REqm0sbWKqv9QZx6BFUOpdr2b6XUZ
my+5T99I5gmDLgkXVhlQ8/uczwECC7wTUguEcSzvF57TLD51kyvqR1Z6UWH8uDE7mtM5TQ97bXhU
ZM867MSVAa9PrRgDgvKqaiZC5yDIKbAtuJ/NmtW2+xq1YDzW1SzFgzZnblmzG+Rj69OU3gb95JIW
mcQT9reqMYdV4YegpyzXqD6Hwplu8qkxALbl7aFTkvdxAHotYSjiVOfQQJffJqZa7bOkYwliNaYw
qytW24l9FKxjSjhvmMXDUANEX/fQtg/O5AAtdkVWf64x7fDRfKxnQEzK/LNVNRH1XEwQirDpbaEb
iFVdPLl0XutXXeOkUoNPU4RwA1ywmK2/FcHYQPvPDPcjgGia3rFUh7zShAyXU5T0q1yk8Rc1dM8p
bKyt6yRRtMZ316hPOYMq4z4BQmkfAisOroY2BRGdIz6Jx7E5pIY373SwpJXKCD+k9J3xAz264s6L
6lcrnz9NMASus87qDqyrOHAtiV/U6Wvra9TF0dc5ScZ7PNhcOZ74dNsMGU1WJ/IhzQ5xsqiAcuUf
PTchxGMac8RAymMdX2dEbY6HTk7mudNU+rJRnX3nzVNirNoiAxHgcRVI96Cf8GiUiF22k+jyy6lt
nes5gXWE8qK/K+CorttKqBdnMHJwsrP9pZLecN559Wyt3NBidAqkJVkD8IpXIy1BmvZNznIhwU7g
wnGOehy+hLUx3mMJy+iV9uZlm0TuUzZ6WbRuoRrwrgQyvmqQgF5JRyeX7QSDzJCj9FYxESXPVjLW
5/QJSQhO0PoidDOYT3aK4Y5gyduBwSQ5fBKWFSJmD/1pF+el/eBldX0YSkRJdRITb6X7+bYjLQaT
XTR+7nPkq1tTKSc5TrTVXWYlJozAIByD7MqbaMTuZdyrA7tc4yKFUfOBvpcl0Z71RQmN0DezQ8/N
czXyhn8VQ6Mu+5o5NqArfV6mihkxjnuImpVgexGzuO0zhzHAuqayMDDO+sNtZA0jDrk0pHVJljpt
4qmz0T7l7gVjb5ZR29SSSNR6APOLVLzHS0rL9rLDPeautGxwfga577AgivFbZXl9iDS/mXdRjZnf
cSDgo8WbD6r3kztViOYDAzj1GOQYj4dpRi6bTskq8z34+GYci9U0p/6G4ZXPhCec469m0fEe6kzS
a0Ikt/nG4VTdDDP7FAQ7fruGB5tcA3SZPpjtaFwClkQFgI3a3gUni0C5uAUa5ZNcX1kJuS099+5r
mMcT+TF29zICYvw6ep2X7Mza64GG5wIGWFrliHfDxaown1wL7cnB4ONlcBdTgzr5G+bF6mCfXA9V
hXCN8FyGB47ftuuMt/O1kWOVsE6uCbkYKKKTl8I8+Srck8ciW+wWBgq3T/HJg+Evdgzz5MwIF5NG
efJrlIt1IzYw7/DOXiZsxZ/zNpARy/TtVK//D9rrN2gv+hCgfH6lGCq/Js/lG/Xs95/5qxPq/LH4
wk5RLhjHf3CaBQHdTvpzHvyuk/CHbetfeiHxhw/py4Q55ApnsZr9Wy/k/7Fslpcf+y4z+ieNUGdR
Hv3QbVkiLW2xtFwId7C8JTrt7T6sR7mSzPFkLODQaQPhOH8mtxtZeZ+YFjYFpLOAyZWm/umNYVxn
kSUuvLgtLmcvdKa1ILVyC4tx+Or3orieAWk8STOFSxpJdiUrfgpjVhXSz0e8+FS4rDuY7KzrNuEJ
I0m7tS/BxgTzGmE97lYlcw+8SXDvA8G7a6d+uDaH56JqmR8gsnnsIBV8rrJkMNbzkBOynZn19Kxy
mlEkMRqaHbdNcvZmkiUzVbsjIxAoWJPhgspYBey2AMWooSTjo9UJXIdmYieZy/5yIRDZzFnC2dm4
LZtupKSBj7zGlimFcpDa+4YaLl4Rqxpf2FBwgi3DuwTQTpl7NtrHrHpZwLufK6LCr3qlzXVv5+o8
kmp8CYqh/Ox0CesIg119noxZc6vrNHq2YnY/SWpVvKV60CwFasTeMrGoso7PgFlvXBtvF1u6qQFB
WIw+ubVJdhXYxXRLUOK8WxT0WlVnvj+CSiNDlBKtB2Ts6P1oJf4NPBK2BqldvOCFEYymC2xTrqjP
oJR297bG258opbbOqO1DONciBxadlUe3Y++Q0gs6B4yLaH8m6fI4zFhJVmYEVxg/S+NfBGZhofw3
dP5oF3V/j6qVqXIvKAfIxxCfEsKxPnVGPZ3VowuZt5TGxThjL+9K3tQVvIn1OIUzEfWi/5hnCE0R
DxftxRi2zXkcwPSXrZyJ8dCdkW1U7sTXg1Pm27qRZbopR9mgAxX+cIm0pxUrCVvzuTn5r+HQuvso
KcCFWPDUn9IUBOkCkkRhmjV2dFMGshQHmpPJXVxn9kfUr8mtnF2OZpt+ey9wwe9QmjrnwkoRTMTs
aQ7IgjBNa8AEVjc0h1GL4S6KC4w18HM/G2XUYoor5DdweH6788wiYiRrj0GyHZtG3i29+XHN9r4y
PqWR7d3ETsLrjBxNo0TIO2cvDqWbRMAFaSMy52Ij3U6sm0KUD1zH7MOIuu/Gn1J1qYTGb9Rag9yK
amwu4rB0NoanI3TZQUr2nN2YCzm+gt3Q8N9FFTmXzeD01TauivoqLX2kVWgMeMqJTRcpweh5xOCG
0zMRvgsgZUhM/qpwKXaozOWgU+9OVZRw+UWJIpD9iQWFaj4UI9VtOIAlvqO4svUxJqrq0IzejQhS
xveOP69tG6EKtip5P+U8PVs19fnnMMS3JPKQHanfO1Kts9qq1mWh3HuwyRjddSIwoji6gayRmFcO
UqOLzgU04wASXqlKgYjJ2Gpj78m2pBVwK/K83IVqQgmYQJ75MJ2kO4i2zPTGT2DEyI1Tz71578wK
7FOOoKt0ryzRGIexbx8d5AS3RhYsYSqLWshGNsQ8wbusFiVRsWiK8kVdVPeFvkWxZZ31i/aoWlRI
gVb57dja7R1v+ZNGCX+RLXN8CFxIQsNXwJKTlWjiq4LWT7+onUxkT0N6RMjNb7KNhmoEZZREIuUt
WikX0VSaIugDeL+i6aP4NYuyatFYxSSHE52D7kosCiwwkeo6QZTFPjjawFCT22pRbOFqDQ8MCiYS
682P5aLrCheFVwaQUVE4z5zDsDPP05MYTOBx25kq/jCdlGJIxgIfK2CBiAzsCKFciXVn0qEBeECA
L4Izb0zTmw4JGsyKaWXpc3/RphVmdT8kdrEqJr9bj4uIDb76sLFOyraepuzBj+EnYGDNV/2fGjjU
cE0i1LG11Xm3COU0gaF7axHPCaWzBvqtj3RGZvGxjXwn4evV8+d4UupSslvfYWRa0Upwzr1FomdG
LTu5k2yPBIz9UjPvHab+605X85U+Kf1URYMwWOR/jdbyzp7bDFtI0uW32SIUxIP7lRGaecySSJzP
hWy2hhqDAl/ERJggsEgUhwG334NPF2LDPJTt9SJNpAosyJ6I9BVpJcT6DKL9MGdRvzZcB6WjTG7d
1qBttEgeWxSAqMqQQbZFXtwPeRje4r+i/F3kkm5l6g0J2+cSHcYmW0SV+RQ+x4vM0loEl9YivUwW
Eaa3yDHh1S5ObO+oFqnmxICGJo/50V1knEQjMadPJyJ7PT6plfkv4zQgozMktpR+0jtbzxLkrZ+/
eoj9r+Zxqxbh6EjbISfQBTkpawxbjy5BY9rERXMHA45m0iJBtRcxKvsv9iiTil+ck1ZVVkqt/ay/
4ybMr2Rl5ji0QxdfODLXhDHlRohTMqSzWaSfZ8Uii80DW26MfpHKjuLJHVq0AsLI7otFUOsu0tqu
cpqdOultWQ4X7e1gemucGOUOMx76CzrSe7HIdY0B4a6rRg1SKpnOvI5XJK1/74zOlyc2/4118sck
S+pv1Jf/a6nTXyoansjMuv/99l8xS30v4xfu7Jt/2Z7G/bf9t1bffVNsHv/yWS3/5//tf/zOzPxd
oUzJJn5VKJ8/l+r5rbD+zx/5y2Xm/IHBjHrXxKHlSCZz/1IMCNOCf8vYH11CAA9ziSH7q1BmbPCD
kB6FvQiIAvAYCzvinxTGVNlvC2MQDIB4matgfLNJ63s/oGhInczTaPLOC6sOxBo/m4CUKJCZ0fJR
xsmehU6H1x4sedxHVanxe7cuA2m5mTsskPc5zSejOCqSvNppa8xT64SHIMQ+SWFIJ3zlN/lMSkiM
6c7fFS3iz/GqgxUN71NbPlZ0wFteF+HdygvvYnAa9ZJF4y1oGh/1Hdv9NS1uf5c7UqLibqJNbc36
3gjmWVzMHWC1dSNFiTYH820675HMLMlPk8iJxKFtaqz8FvrhIW+CvrlJjTC7b5kHflb5bLMs4fAW
ODqHtD4nECamYtbyk4GkouIQ2pu3k8xp+SMsJkTc1iVDpioJrrOm9D431KIbQ1bjUzI42Jt5aHdV
r10AgjFM65RwDozkNiGDtOgMyEVzkZ+lNA6fPOU2nyxlUw8LoppeKhm85NPScqaPtRoyqKb8EV4O
vWcT/ZKYB+LpxLZLbbmeKLz4fwgPuu1TYhzWptak3o7Az1aoNGWxoi2M/9YJicAdhTscSmMubnrU
co9TXCC6avW4x/agb6WyNP2edCm5YXcbKKaM5BDnafKV+8G9TTMYRNuhsozruChxBLhee1DVJKhb
u/Ihnn0kHiS23eDn9tfDFMXAFxi7XjruYH00EBPAT2os+7pyon4ja9gMhY9Ee0jEfJ53LnqzpHf6
rbDKnsAirLejEU47e7TnQ06vscJv0cxPhi7qXcBwas/sYj5zYmt+oR73z2IaQPezqcMrEDTVRQWo
vcD+Reby1M/eICDdDU5neXAOvv9NYeMM8aXhWjVBzYmJng0y1iCdsj3Sj43G8kjxMubENBPLl8od
yyxvDhGM5moYwcjNkKDR2r78Ny6pgIAXJLd6u4T+f7miMqV3WOj+s1np8lmp5xe6fd+67s3C+v0n
vy+snvxDWkiOEG+4yFeQIP1rYfVPQBtMvVaArGpRJvx7YV1UWgiwkJa45tIEoS/wl39X/IH/CR44
iyNZOARp/pOF9u1snv4DRzCX6YNYehHmT6n3tvaMrDZq5IL5a1xFcm8E5JInAXqAH87O3wiV/u5I
GFsRQOA8ttABvO105FAqnHkSHMmax1Vh1jC4KxywIZL0f36kxd1sY/Sy8E4vn+RHsUzHHLets/rQ
jezFw968VkOB8aWZH//xgbCbWY7pcjiTY7090ODnQlZ4QA9aZa9Znr2yRr2m/P1fOYyLe83niv90
jTqPkXrskoiDMl5uZQDbQ5G7sc6I8fnnp457VToBTTPEGu8lXVFtFoSi8o2GkBbAZAJxhDEXXLTl
74KP373flxsv8CxefFwnqoX3ci5YQIHRSVBfTEUy6Db6TkfTozD0Yz0MwZ914X+U3ixdtH9rmk53
eYDM0GPAhoUKEePbC2WwL+DZrOqDbFSw8ZkSHNKgIV3ESJ7NgLjjxGntlWD69V85n0hCbEorx/Pe
P15eWwFZicv6UDeQkkmksEGDGNmjkfJPv75Llpvtp+/o+harAg1Knuq333Hu014ntBUORo++omB+
v00tM7z/9VH+5ikOvB+OwpL147MVBJKxT59zFDm551Y7PQ4Fb6YT7///7Ujv1ouRpJgKixg3SN4T
+jGlz+C8mQL8/vEyf/5SCFoXCyiEcHRZ/rvbA/u7GxRVXUA1tiqMQAMecV13xNk4haazYWLIk0x6
G/DzB5MwIWz+bO7tBvzx0LhwmUeCrLY4GEk4qMrxBQQy7ryUXitd5oUOn71qKA1n0SyGy5r811Vb
n2QysmpWFb5+TDvYKcwM6wV1lXtgjE3+Tyutj5lPYJeLK+5pKABjj8XkHmA7ZqtKl3I/QojZZP7k
RWtCdNgMZ+UUbEAYO2dY4Mot1HkMBZZf3ndG6hxNfDUvBMvLvegIUho8wVFSxq5joAZENX4QV1uI
oeaXNFu41Ozw1kTJOs9FyJfOhq7eERxYXxOwWG06wiqAKdkLTVz0OT64Bg0JaYVtvWvMcNqmsMoA
DqPqK8hvB1vLwlUwtF/7XWmtwblj2oqAa0Mk6tdwPYmeiTGawGcS9tEh4WiftjNKPXDkm2BRVwYS
ISLYbutjFA/u+RSJ9CnCKvvojcguG2XXnxuvsD5CX0Tf4Y+CaXDh4Lv3wgFGdezXDM5sGxPaiokc
2g4DlMQjDQX3PDBUcWsYSfcUcmrO47Spr70+fTUF17RPPetjESSvkxrDe+jO1RnmfT69Qr6GCRHo
epubaGRcKfP4Jk286Y4hGtM2wbcNB7LYhgiJDGUAEUcEjpbHJLID8qKAsVxFdi2vUy8qXz1DiitR
pZzEPnfLjWWMQQCpnds+V5FzpL0HKN7jlEHJ4Gv2cbqenRgDYVNHaEssvlLkJ9mTnGFlFg3I7pA+
ILAqwpDIfppbL98nJRaZS9EPtdx4hNh+ihnFyq0lBibxJa39eeWZhBsb4B4/BkbpPgBaJoLIj6sj
31GzsWXlNE2U004q5CMTRvFglxX3j9uaLjBISmyYCHFMhs8p66iFw7aS0uISdOFEPtJk1SCxjQj9
kpnCwldNy2PnmDMod4dX3Ezfad/ZNcByNx9BEXQE+Q37PijTZzliLKZtPFxiZhb0wOVA9vKiYRxx
T3widDfbu3Xf5bvRaK1kl9ZI77ZzCv161VJFw8KaMvFllsSZWDPPlsNsnGTq0VUfUAHUn7FkuOcn
cUIxVXzYtjfsI7q/RANTQ0ksMq6EG0fZUxNZsOYXLH47KWuNnefVAhN7ESJ5P/JBxE5EYOMNTVDu
Ji68+CrKIEr1US73OJ9HkhJ49dFzzNdx0AYbF1HbPROZPtvE9RR/K2vpHsrMYwCEaGa+cET/qVZ6
2Nu01Emp7rkRUDWWx9FJXlW4bBeMzkQoQ/hRG33r+tbfxApPYmMdumr40sc6wQPoWds+rL1zXoX+
7SkWgBDAaWuKfLgcOtSfUcZzzmaJcPvazz4Gop7PTTntCjRPAL8mJFnFmEGJyhK2hHaXc1OzKqJv
zGtQhLjbr22Kyl1j8NRnBEhvBuCCK5t46+3csroVY4e3e3nv1g7f2yrSZ2ZHwXVANhPdNRXc2gM6
lCoaxQM2L/vIGIqjsaA+9TLM12ZOkuJQ8vVdNfMY4XaX113Zjy/KaMkjixRrTuxkwa3wYMw7JkM1
l4VykQWBmjCIt0+mhVTe6k3oN+R+u3Yf3IZV1l6IEbvt6lRp9bJt9sgje4YwKYuYBYbXGzk0ftCW
zGOofpYQ40vslgDx8pKRmzK5g4msaZP8GoRMtYtHmwwwVdTXqlnqavQn56CCuZnGJu6TVSEcUqQ5
O0ko0TBCndqeVt0xTj53WSC+mbSz2VJzjxBbJa4yMLdXWLyi3aDJVvdHKglErp17lZIzqcj8RC7X
Wmt3yX4EIo1zePaqD8nEGZpBl2BnZkKPfnxc91xhBg5mS54CbwPkNBHgAQ+iRziTPqd61h4jYvUY
JQ99NhScc1n1Ozt1lyhYUhzs0DK/SNF355jqqEer/jrIVI5uxSSAIK7kvpCRcdm1ybWd2MMnI03V
tZ7i7jJM54+JaY8fad4GmwDCH5tj4R5mNJTbMm6K69pow5s8++w3bbFJ7Pi1isJozQTvA8/zYzuY
0QHerLGNI7DunWnX1w5RJwj/dLTILb5A1oOu7/PSyyRvQyOJ88eGLDLS3llxzCIQD0RW1tV65pJi
tF4WWW+J85y5Bjv2XjSWPNh4vLfRHuoloqywXKfdl7FcWSKuYTIorKzgDXIWs5RNHsY1K8X2LiIz
OyvHBrcqSBLkd3i0ECAODSFGeW0nxcqOms5EKzM2MG0L64MqrOI4NnZxRIdq1uuKhtCR2WW/Yair
rXwTNlPle+d6tCYcm6OZt6x/BSCWu8YiAWZDHltMdz0ZivhICIc9MAgowiE4OkMPpyX0eptRKrV4
23ukL7Q+KDjkT6uAXs632vXQ5yaRf0YkUy3Wo5atorpBxYVWjXVdk4aiE4w5XXdD3xg4d4opvcfN
GqXbro5bZzPb/eKZVEI9BZmZAQef8vsxtSdwCcJj5ktx7RBi7evhWOaMpJLa/OIE/QEkRLoyNIMK
WPTxzkJysWHhGG5dJi+XwsZJuul8psuGY+k9z6llr8jIBLaXB93BavpuOzXhcxa70KZoSKPtqAjU
ARPzCVzexByYGcNqQrAG59MiLEQysr3icY1eotwX/SoTxDLk/iQpLQ3jDAyiGez8qGB9I/OVRT+i
OmG35CCQd2Tu4miP20PWj6jMAsJMfuPnEUtd+6aOJ6eEvT8aAyQBNhCxtxW2mufI6ZWZHxpeoBvP
GofLLuoZpgUtdcIpXUPbBgxza6auyGS7iOZI9ejsgnm/kL/bqP2kUFg+Dx0C4dOhYLP7bpOLWDDi
GeDz4NN6RBpz3mZLboePLiPv70LNa+7Xhf9PO0OIYpjXOBKmIvoc7yQRyHrdIhrrHEE0RVgZEggh
SrSCZRlX5wac1d/5Mn4q/5cDIvhY/OO2bQfvdk5lS4HjeFnOgtIgOGeVgOqtygH0fVs8dwaQlEzF
1INuMOIg4LUzVkQi7mOL5KdY5AaEzNx9rmbySibFe/3X58P+u8/nCgtjAa1cOknvtif1lFRG4PTZ
IS4ILWRWV7xWIPIBfXejMgvQmBTbjNZ5kOJUdFewLNnMZnziWlBoJ3wJSpnyGFjkiWqLnadKauSb
ORky56jG5UXZpi2BGxgTGKmjTO/60GViyapsT2xctw7w1XvbMZ1n2s/zsJL8saf36N/qUPACDvWU
P5pJkj6d3oplacpgPc4ZSvtfn4t3Vh528lwr4HUAqjwP7ud7K0/UjyGob5UdOg9FqmuoatUR87Ae
bedTk/iAJCgbVyRsWzu3lS5Yle7464/w0z6byQRKHZcPwqTjJ8VOB64RY75IDmQQJHvXiKrzGprc
b5aBnzoWHIVGBY4lnGX+T966PumH0IOVdPAcimcvYuEqCddbNxaynpWXVQjuUzYPcUbR++svaC33
+9sViBIFxXwAP0vYzvvtsBaZM7T5GB8cIgxC2t2VvDAQCjwVPaWxqkZXX0vDlYuT+jHDrP5q1O64
7fQAG7Wr4K4v6y1jhibvA5vU95pyElXKgfpbXiAPV6TLirA7M0LFxvX06f9HKve7CSBdZvuHC/1T
CuZF1ZOk9V4s9+dP/SWWC/54aw3m3fQ9BFNCmkT5S6eT/qBtgan4V6/aJjnTwuPKUwG1XVoL8+p7
r9riF9JMpMFMp880AU7+k1714j/+8cYUy90Ikx1uPLI8/yfXYKLbsSfZpD1zy5DUvDQ1xJ0ZNzOB
FAmdiSYNupVb++YXZfjhg08MPDk5ZXg0MAUdFUIdmge+uKhMr0R3S1KONYgcAUGQGQ9BXaiNH9fQ
gyqzk2vBnP5alEb/LW2R3BEhnD86FlTfmkbAGsFRCPnZiacNwU/DhsZeu9R97bjvCmM+VA3U8b7s
p98Yi9+9GzkDjuNZDtNYOorLG+FtcZDCJx8qgHlnSK2wL5NItI90Dzew65bvxef+4Ra5+fOh/9Gz
+O7VczoefXSCmpj+Mr149y62DKjoUZbVZ2ymaZpE+ZcF+LxOQs7Br4/0rsxYjuQzFmDRCUC7sbK+
/WYzxFy63F4OWb9RG6B+ED+0a+yxUyT3A1bRPfud8O7XB/2br+fDkzMZMmN7N0+NwR8mBcT0okAq
VX7We7HOVsYi+FCm5bsbPAyt/s3L6++O5oKgo5EfYA7/6d0lA0CORZqfCXN0s8uyLebd5EHKv6Z7
9vDrb/b+RbmcT+nztDJFWmzvxM++adROWZTHRWYmZ0085dDFUZ2jE2nYxAWtgGyk4+m6b3vmpSob
DkDgupqdp6f+8XeGhRfQ/MaSyZ/v3yWg8HxN/HFKqiEN3c2ktCKTLQwfpAfl6DcH+/keck9uYuZp
+MNRLLz9zm1DbY9lJIUbM8+3VdCqTWfwBEM/yeIzrRJI4X5JkNVvjvvzhXUZaglel7T4fXpBb4+b
RSnZ3x7x0Wz6Bhh8XM3R7sdxVSZ9+s+O5TC8ACQvKYC4vACA3x3LSYwRfqVMzhKB4KCZNLDL2mz1
eURc1odf30Tv1tvTsSg8OZXsRxz3feGZFp1ntAb30KznUWyq0C+OORv577Kd/zieQVvy47r+53FQ
jUjQF8vtar09f72Xq9arpuQsNAnkxLSS8qUcXQL+Hmz3Pk6wh60mhJQJgLg6JVmtiOI/w3v/42d4
d+8snwHHFQsdiEjssO/vnYGqJ2ncjs8wKIQceDcsQomN6DK0NdvyKCDp3bP1b9bz0yn8sdbisNj5
+eK0e3mHvh+DDZFHZzb0Ewimof0Rx2txxMSur2r0E/vWromdYwOCk2rEkOuvw7HXw9noldNXkFNN
+1KDsj0SgojAcNG6YATljzk1bn99J/zd53S5MMuEBMu4+V6Ok7l2OM6+YRxM2/e+aN077Rr7Jbpm
sJOjh5AjrcnWSA0femI1ZpfmYGlCaUl6OuuzyjkHEhSeoam2r6ThKX/nDbhvYfpI/3el8893bYDd
0EaLBA2Umd+7VcCUJBkBsUrOCmkSq5WBMsoIs1Pd9tfn5N1Tzx0DSZRL5jNz48/378bEsDgphkrI
wanmWxpXdN/LrHLP0Za4978+1vvl/HQwMKUWb0c2qvL9HlUHylXOlLKck7q2iYJw2MDD79coeTPi
CepoXU+jPhf95H82ipIeWOV2+999iJNV/+3tGthMupfeBBf6JEv4cfyXM8yxeDLCg9+PrT7zc4vF
FEuZXZ9FfT3fIk8yv7hxmKyTpKdHreuYzVmSAJdbkdvE7gGwwlH2vb7piOHoV6pJa4KK8w5+nJUV
82UeK/Juksa6m3M7fB2QvD4GOsdwm7dsrWXTevd+M2VHq2BsMwABwSZVjNad22fevRfX5qFDpnsR
sznBPlsnxgPA4vlWR6GNb6+Mh+uiNbvnHD7Al9mgjENMhm1BTmX4ykzarY9l0RDhwP4/PCC5d9Qu
9eM+Xtl+u9QIFTy5FS1155l2vXgp+8L+MNp23awmJj3GWmH/ec2HzqGd26Hh3Sp2o5cozYuj47K0
iHZIaMWzeFcqcl/RoQcWgmvKxnUZmgFb2URG/Q40pbMfHZNiiNGY+hr4vYU5sfHBVYxtcAcbnfuN
pz/KdlklOTzyaAOKpmLtBL3lf57RA28mup+X/vKzyq34GNq1IZYloyLpBNnSg6xsfcl7huZoo8fr
0+kNvbHbWrhLb2u7ibNjRd8/PgtFxFjDAp14ieGw6LfNHKf1FhELqxUWsvO2m1mhsMUbT4yRuCNJ
1hUmEAExH/Dbc+60G5DG15pm/OAwHvvYk6xmQCUzy5sFtrbEWvB7aH3HlyDdyPRr/ORLa8qRDia9
+mgvZ5kDf3Z5KaDdtz8E5YDG2LA4t4VtJV9AS1s7QczJMz3qhcLgKsYBYVIQeg2LAelxRhyvOTTT
daJRW218RyRPudexNKGPfRTahP9oL/dhsaBwgz4do7WOgy7ZoF2hgBFFNe8IRORe8otuvoxGnYer
kK0XbG01zLeFaxBpt6ARNz02U5L0+AKKuec4h2vFDbZF210/x2NkEvYQcPcSbjfdwMueqkMfs2NA
Gmw8eHHGCTMjR19GRp4esyDfStjlaOKd6ZpmdbODFCng4s4VXdrQXWujam9xiCZnZtCW52OEfpHM
oYQWojKXRup87BvTO+CRCh+izt9WtJSeG6/MFk82Ydeh618z4sF2OyNcBC8PcCy1P0MixzjsFOQp
aWKKMnL9TGPCzsueby1QJu7kVBVrqHZ5tuasWo8yGa6TqNRHxoO7OMb3R6JTdaT3hqHJwFMAqkiS
CcjXyrOgXcdZltMe7+jXL8G9zJU/t76yL3GDXLcT0EukftNmoAu55oVDvmSTfPBCDw6Fqq3znMkD
w1h3XXcgxDNJrmc2iyUkyfQQ9gELT2R8BwDiC3C45//D3nksR450WfqJ0AblENtAaEaQSSbJJLmB
MQWhAYd0B56+P7DqnynRVmUz615WZWZEAHC433vuEXI0+l1OXO129nDzt9FXnQwzeGlXvjVzFlki
gQ841dDbvq3+GAte1Lgqg7R44OzghI/TFN80tZ+8DNA9d6k763NaVmzA7lojVfZ862WOc4XW395b
WdmfjUkU22XxLoXfzgEJ6wzBUZKsm0jS/yIaCQIRU9+RWMQpxkU1cfKz1bjA1rGR+JdRlPygpoRZ
tZlme3kSi+vsUfbGI3CdHd4MltXeUSi56VZ57BeFb5ZPHYZ/T+iY1Ne5EdQPTS+DZEPU4XwtMKlY
7fj8PXkKwc+8wrtNl54+pVjQ8KVU0dcuMR8CodSDr+Z55yzjuFvPH2a3jZzSKJNt9aUfUJX4vGkl
Q1Q4xRu7wC2km6lFikBzFtZeH2FalbEV1WqFKTkR/CT0Af1pfaBXFtuKMm8fLqZ7GNXkyqiTdnXX
m8Mz9grt1lLZdOu2C7a8CWowJgHY5+R7kdsECcm+2Nd5Ib6YmCfuPX9Mvg15om6cUW+HLFbnXI3k
AdiBCt+cXEO6EDW2ldHEPnmqwy49k2KDJMaG/HBcJhgzm5zagRahNO7LufN31dy91AhL9khep1fC
roOPwdUorL3ash/tSvjftFrC5cDY20DcoRgcNiP1WK3bo8R661YbLaYpZT9HTtPIyBha/0gHHR5D
pMmYC1hj90vaQbCTKp/P7eBcfaJVr2Hc4QbshtbFFXgrkpXuI0spw/sybuN0EzuxQ/Ofpy4wRYcn
CKmaEVrt8MxDRd4jcCnlECZVrDYmF7MGs7/3kYCddFuTEY7d/xa61C4mLwqBT5yIg8Lmeu8RJIO5
YuaS7ts3X5KhZ7QaW/kpzlv7yh3Mtg4WjO0UW4eJgSr83PrqAR9EcRXaGHuU4ogizbmECQotGC7i
ayxaa4sgumGOSkhzufTB+7jaRbLRtNHUqww7BVITEBzHIjikU80Ir1ZWzww3xqrR1M7taAbNnbnE
lP2kbWMI0Bs5ieyF0bjo9pj+l0XtvwqibR+5tORGGyKA+BC75Wk2wvnXQDt+GRw1Qtw2dLCBbjH1
SLZrznQCzztID5O4pWNfA1yhAMeT1ZxL3Cl4uzCsUHlVfpGeGO6CXuuj0/bI0zPMGyq9dCfG78Zm
suLgpkH3e81HuMhuMlXf17BOb1fIsP3mJqLde15efISiwu4dsXdzQhcDlpSX3bPfy7eKj951beOW
jJoWu4x6gpzfiQDJkXXhDnVK5EgtC4MTCDitxZZBL6r3mKmc2eQ7nni2Kyr7hzJCCXFZkrEuQgc3
gySZr344Nt99q57Oi86NbRByBpIIvRxmQfqIGxTDF8uc+u95V7BntyWnBptAVyRQcVwfc6yngfxr
v//hYYLmbky31ulHaiAJG7K+THmxh5o2aTA+Wi+tr1pI+zZTYnzCx3r67nZZ8JowS683q/YQx1Jz
CQTH3lyVPsy7uqqPmE/MZ5vhKZYt3vRtHkiNMouq3RrBhGIyb/Nmg2LTiqiiklvSM/ztULagGnYb
Y65baodfNeijW+fmFZZGSTyb4sxAYzoz5xhHKFpsTum4sfJWH61YEcDXoZbcDq7dsJ3NS/I1cHKb
ZFLCeE/4VHGMWKBDrMsyZPfpF+ORHAtzH5Lms5McCgfHlMNZLtn4Q9Ib0WEgxKmNirvQBdlbbK9L
GUTJvMI7suuNb3f66JkOTj3Cdt4NWxofNjmvlzhAvyTqJY8sIqUPGPqETxaeIBt7FN1bLCF34KBP
pEqfPVEYk6Uae2ghi/bBc8gUXh1dF7bXuIxZVNWzKWpzYwbGgz/Bccj9mmgVP9jDPfc2XY3bOJk4
1UZTnGx9nzEixoukj9FjYxNDqnaos+9Faad1ZNAnI4OEfDV7DNu1Ye9HT/3C8AF+ErBv1HZ2uCeo
3o+KyjvbfSXww5msTSXWgO0QA43ANghRZjmbubZusOA5jItFtiMfnDZjcLDntthU1VweGOzrr61n
p5E9Bsk1ryeGCqazIeGkXo2S7HMGsLvrQbPOGWYIx9AEHrD1RM6h7MYDvl/m92Ig6o0en1OHQuiM
0NJF0Jy1ewgnJAkyKLoUlj4UHj4eDgUXk27toU/Qd8ozLdywtXcUXZtGZjURmN3KLQMMBq2Ugl+0
1Zubocyh+w9Qwjuj2UmjWQ6Wl63K4fCtm41q380QawYJdrAk5gnRK5kNxnvmufsmhqdljuEt2kqy
j9tXVS13YxGfh8Z7kl18ZcsFMCKa7Mbrlo+8TZ5xz3vw7fogqabx0i/fQzNDHgHPaOMP4XesLvto
6Vb5AgTXp6bMMNtv7O86tCisjIRNPrWJvO2GLcFN+3yUNzrFpWdMvB/VFEoYAqDazNDoCOBFjd8W
Z/mhp+zk5aO9b/0yUxHpR8k3E/XBQp5YUBBlxHRtnmeILJlzsJYd48IXPWkMnIf0ItonM5jGxzZo
w13aZ1+Jg0mPvgqLqGun8cWwu2Cn1TQw2lXdZRw7/Gw1adnoWcyzcDL/xevd+pBVrRds+1R1p6z1
gEdVvrYT5PjqQ6MsSuiM6HHcuyFFYUdudPsUL0SGaeFPciJxmzZkCaBD1HYfmAd7spVzMwQV1jFo
5ib8Z+xu/Ty7LfJ34kw9BXCxzqMSGAPh3leF7FaCm5sPG5M0j73VIx/ZFNRDR98ZfQLdxwG34d5o
VvJNCGjqYct4YRYH+22049cgKWIYWTDNNnwrIwZBiGZHKUIjtYW2QluUsOzHbcP2As60zjTmZoxf
SWo2dvHq1oGlh0ARuujbljPuGbbyfDVc6HUoyg1mba1n3uaGIHx8CGfajtFnW1J97kS1tXYnVqan
X/liK6iFM+a+VrFAR+uKc1qo+DWpDEDuxPWtBzzUhp0nOjqRZJnM702jPHEd0mltecOBLPAUD8Jv
bT1ROpSGZx6k5XQnans+2vBqKDj4c62mV8my9y0cvkycBd68srK3WUf5t3FT+UV0OAyQxXnCcB3S
Ikf+yS56DtLeic9OKgAFkD1dg9EHI1gnNZ/fN0nX2M2N151iz2FmU+DJbPpu9fL5V8KgQgrr0fY3
PpxJBBjLEXdl+d5XxKVEurNBCSDy3KmFsseg2WTWs9Te17DgZqKEEhszHdr9J1AsSxggtoY7MuJy
tS0rCCqbLEsRRIT8xCpVxdlbhvrgVaL/1mBNdLIzMpsw6dPLfQ/w8kVkJaST0eSp11hSnWKlu1Mn
av2lgLWzX4zUPC7FuFy1nOch0ibX5ZL28igFbV+LB2YTiTlvD5Rq9PbjiN/JdipiSIIZzmzYYvFu
0GrTnZiI3BqIEu2piM2qYv1DnryETSLfAf+wIC1yEMVguQm7ricttQwHIBlEdRgYJUuzHwql3EsJ
C+lWWErcYITHhGwRgFfxUpw/152R1cseo06D8h+pMckny3069ERmThqmLEcDicEGToKAIrRZ9+W4
3pNyZMpGRNM9z0rfYsPEbQOkjFxYhFe7tuoDitRh14/1cvVJdbgjbha+DmTTveeyAgbX5LPDaf3A
Mve+JnZoEN2CJACNFni+L3Fnq33zpTL5J0Xtdie/Xv+0GbhblqdZsJbjz1d4eKydBRLAFlaH+ZKi
gMm3xVCEh6xn3aeQbS+WD86KEJeG3yKY+GOxmHBPOavJWfhQokCad6DEGuvr2p6eIBRZl9BS8XlK
4+adUC9NMkXKq0PcGQ/TGZlNqiE+x9Jq3gu/H05hqw1m9Tj5mGQylrH1QHPAFda2B/wVJ6SyRfgL
1YewzuwLfUv3bQjX21uZZXGGvLVcsSu1H1Qx4MGwvrB2X6Q/q6WS77jh89V67KdzOczxaQByJasE
LvP7gt17YoLIEaeWb8IuKyDrB99H0U9RamW0HoP8UUP8IZg4JlR56uKzOfB0hiHmZde8gfE4hyAW
sMyHbhp2SePNVwcI/CqrKX7tYAEQRu8t1k2JJ8kdHnPxWZQOv3z1LcXVjO3wYDoC8IOxKOzWdRUo
tJwXIQWQAjJUnNyCgZ5QhSOrxF/M74mZy3dGkQaBG6nknW46EW/hknk4g7A/hi53Cl238bjQEHz4
MWZfm3BY12C3GhL5QsZwq+G+UQfMy9HwoaD7gU/bF3jp9Cvw6JMjGgz9QmabftMTDk8YSErifznb
E2LBcHiE95pj19BP9W2qhhGioAp+4hMWf2SNDs+TIFRjQyKRunMJ1tvPwp9xWSRs7zSFbfyae0LU
OIASm7H1GwDubSmzZv4Nfv5fosO/EB1s9HAMb/5JmEf9917//KM9+u//6Heegy9WMgNcKkZpKyvh
D/bofojRuSkclBxUxZYN6P+71tkJ/8uH7bMqXJAkO7YJ2+I/2mf/U61n+ShjXIIV+KP/SL1/n7H/
U6TmX2b8fD0LnPICG1tI8QgD/zwNq80R2llaLEc/sQQmsLitXBKdzE/4pE9RkgjxL6P3vw1MMDoC
zDexeWRw4np/GRWDG6SDsXjzUeu8uzeNaYo8D4v0PzyE/4FK8LchH5e0chYQOiIOt/86YBtED+6K
UddxHpByQGRt74umg0tAgMvONBS2fD02rtiKGA+9wjzsn78eEsFfp4yM+c01EdWFxfh3GR0zB7bL
2R8wnCEYGgANz9vS50yeXBGQZpx2Z53rrj/MzDmtjQRlWVGMzMiinn3sK0AQeoOGdu3ag1FTLllu
SUGhij0WtvxdDALhhDqlAUNOy5yDUsQ9m+QQzPNHO8zFg5MHIIE6WI6pi48lhqYtkA2Ca8j782Ed
H0CRTSy8OprWQS3D7HA5mq22HpFUytuOFviRnkd/GZwxJrWhl+9BRfZQ1DfT/JES6b5HMjU9l2M9
H/pc12gR4DV3cYaEXjV2jUeN2byl2SxfYavwD5WG/tez3++YbccP4QSqvZ16aTYnbhUkwQRSiBXF
zIidA3nIXKbp9/bOXzL7cW4gbxPflt6JdsEK1A1xc+E0gPPrZ919U05YPk2+IsdrINW5R8h4XRyd
HalZ1BZiR3cuRru9p16Lz8vo64PXWuWJ/Cl+jjNMzzmN2HObL95Xng6uHnAzdrUN4Dt6uv0x464S
Jb7FGlL1/JQOcfM6mqv3fStr8+ipkHdIcbA5A+bvnoWAvG3T+UOhjcOajn8ym13/zSPl8xJrSOJt
MliPIyDVt3xQ9UU3EN+qKuCOIETHnMetFBIrb1xMnCVLueslYgRVT/YOSK14kB7U8JExSYSbVPfD
jfnPpIDURDK3vSRHwCfSVdyxxQeK1xn943zwsrE8YWIjb+fVMhe/EDqE3qm7emeSB3TCrpUB2wKA
7ANeHQwrLh6QRRSAdWl7C+tCgIkn06/CnJlKDUOxr0rTZNOwmjdI/9NzHDbLNcRx9iSJcTnIKg42
luaKQ2XI2xgZfeQZrbgzEnMCceRaPDcPmemlVTTh7ENmfVpPv5iOzweU+O5d4vIk4ikMSLBH7lHR
PiIwAp76wOZZvoNSikjD0gSs1ZSQjHjj+MHDWvcHlMrlWqt0frIV1GWQ1WJbdm2xB4sbfqIEgpLP
gbqFakWvYnBv+4TniC0Bt3pdomTrTr/mjqtfiMrBamvhSbheMx9ci/XfFZN8LRM/Ppd98aqMfmSQ
2FV3SfBB4035lRmIcDb4cdvo88WbCfzwgiX7+JzYrM2NvZr32yt93HXLN0wjJ7BDXzKLFyzKtSTS
KQ/K841hTywT9FoGBHfhoMTdCA/2sc4wkx+F17wZwEq7xafl6uy4eXMqMd/kWOB+1cE6ADBy6q6g
Vs17QmlSR5kzG9RoOB59XlwAp/iEs5LxoGdZkxtE3PBV4W30DeizeJgbBpwbop5KMF8rPusyryJP
mRkiH0zwIx1reKk6gxxAnjmPCXNPdAxp0L5YWQEB05x9Z+fZBCcNhEQENiKMkCyZ1wnp4vAj60b3
NbPqqkiORBrX7jEbFqPeOVjEj9e5VbE4q8QZ3QenAAhoXT0/WQH9TOONKVZgQnfwjBZvzzoUQCYw
A5k+6IGtaaxvx4Y5wcAKO7tG8WUwe+MeT5oHQ4y3biWrfZD64n6hadoIH+y3EwkYcnwLYMLYyecl
QnqYniq7eOqhWu3GdQgyuvP3LGAiidjhZ5Ha1QkXsB9QFNJTuiBtqK1RXppqUjti1zTQKtbjVta3
uyTrb7C0jfel6qwz3pfhluQ+Pyp9QaKQhF7rLgzgwFSnOerokLw8OKNsardZ2dZYh2NCfoIiUKLU
0+BhuLKRBFdMAEJl+ZHIhdmVQ7b6YezdOcLJ4WGu/QwvXyO8ydNEXnsvV3sv5YVt88q6yWaI3GMY
JBBueJBI8syTCYR/rHy6Gjk4AY5LBtlLTsBriWHYITV9GdlGZd4okYXHMbG+OhVp057r9xdkXU65
s7n3P3qplBeJNjSWTbXwDDcJmsCjLTOYGJZiYBuDx6CfiVAHjqdEhcQPEBEAjByvYfNx/8Np1HhI
RMKZxwEe7CdcyzZEGg27vPbaB7iK1sYain6fgBxo8EmDviPQbwGUno1yCn2DdS7U7LIoXkMjbvzI
0958YFgIzuR7tHUQLtLIn1yHCtFp76nOgC1HXBVOkv2V8C02EdIJcSjrN5L36uqWvbxhrrpgJmja
J1tL3LnSlLeq39FYtdg9swJBk8VZep1+WpSTR13ODCPo66Mqt85kNADB3vIuCcg82XO1PMpcNhh7
9+FRLyI8VWM8f8kKZ9lOMaKcopJu5NklDsNeMW1Khb9h7zruvd+7aHKREpLH3SnMtmSAAG6qSHZm
ZK3wRNuSsJO/+B4qjcCc1d6N52kzhpOxb9OyAZar7kvL4Cyn3ThlmQOo7U7TNiFF7bkMEutQZqx4
z2kwh550vMPW3b02YYOsplDGA2SD4NZql/m8kkRLpuQEnu5aj7gqN2lv03jxL6HGciRylQLyLQX5
rXiIF1fZL9ZJphUTmSz1uptyiZ3XMcclfYNHq58DgGKjmM5M9YjRzs1fsqpwssXsydNbMzen04Kz
XiQrozuMmNu8qnLMGJgjD7y4mPX9qJzcYwSNsmNBaISZnXgNJ9M8qrTAjc2EEI4ECBHG3k/F9L3J
rSYaSrXWBbK91xjKb712qskzR0l7Y+iyxJVg9nOf5Velp86ZugvC/saN0GESC01KZHYkQy7uozxr
xN1sx9lxQYX/3Zb0xswY52J9NjR+a4mU5w7n0MpSyEVfE2bLMD2o5fCTQEklo0St+l6z6DlwJLvw
R12WwA2zET9IJqm8A9AvLn5synibiLXdTBF/tzCJcU3OjAcD3zouFwnbfiyyItgmWDBFFUVeunU9
Lb9rOS5ylwoekrVwOs8jVeFvxVeb2Sggsef9idl5jlJSpGvsNcEL8UaTBLijDPW+6qKlLFsLxnpn
T26xRf1QnuBp1ZeyW5aja/ZwURp8YoYuRzZSScYm21T0HO5h1RgPdRKOz5lNGmNSUWmQqCtvk+Xz
V4Tti2N4lKW4Nq6bMsSGjyGnJslCn/IkbFvrC9tg/dORXjNtDfhsnNpwfLyEjWhTdfwcxvTzIbWM
8TnNADWw3zOCGoy9mw9J5c03pMFw/eOktknCWd5QbL0COaMmm9fyN/SaV3/Q5YlxjIl0zrUeg0rP
H8EsswPubg20mCwE8FRwMGYRmwzLiWw7FXbY/hsN7n/qIVaCIP0SEkB2oD/3Zgw8iiZJjOGYGHZ7
jkM2Q8phv45anIruGVFT3juobDDilm/9jLi1VjU3exzEvzU0f40doYX57ZdA2ADQ8sO/MKbHxsHt
IW+Ho5tR+ZNOO4o73xtsBBcAVLNLQZiG3NkhAaXyk6ba5b1wjmCvb0lcszBrpz33zoQztZLtyzi6
7t2U2fpJUXHv/7n7smiO/0zx5Meu4S+wPAVut3/9sYEfFP5kOP3RyFYaQw8KO0teNBMj9TsDO/st
RxELjCRf67EYEOuanFPrJL3BY5262Wfi+S+Uz8+W809sNto2XFtwzAho3P/W+CYEX2IFmPRHojuZ
JpLlFW97pJeXRRnToevGdMvWvOxmBx4UlBAqqFzSvPrp+pq6U/GQK3cVamKnjWKq+Smz0r8PMHLf
hUO74NfS4e/QDsLY/vPtFNbfFyJs+QDwgqZ6Nfz4S88uEKXLclbdUbecadjgSpzgK2zIGugr3Eu8
wcPU8T9gYU5HWJfJ3rDs9yCX31SdOLtMUC4ZgujmUVbNdeps93WSsr5mi1PcmGblvNlukeqrTGQ9
3XRpGgDBW8UWHfyyzwCwDxVbyTEJM3FnoobddbqiXi3J9qCAZHyhnfnGTanmu3ZUW4yFxmfbHY2H
KYHAZ4CYQbZLTLGxa5ccRqdnj/Vc6P+9aqDj45pyAmGlZqdZpi8hI9HY4OTFCungeEHaWGt1XS/t
PSbq654SrmV7QUEfgs8j+c68ry6zgJ2tYyzeMGG+5CNjFYwg6RmndHpeyb3pBglW+dY5cAfPA+bl
06WNVcJNyiCGkDcw6J1IihQnYenEJbnQTj6i9BA2SSPulguq7ecmdi2GhY4sTr63lMkJd+RsGy/r
/4gp6OOt2SO7ieKMYDPicKi4b0LTJcGrdLTkNKam78w0r+EspFxxUofNTrMJYxWhKeUxxiC/eabI
p502j3TfbLFE434jQ4exdo3tXU+0QhdVIRC77mjcgtSV3+d8xJciG7LDOFFdYS7CimSCMWzT2huf
h6x88zv6R4htZGCp0sm23bzybdZ7FxYQQUigX0UyIjUeupx8Hvx4AW0cjDniImXTC8RQngbYFu8a
9tm7O+NcTKqXbZOSwPN0hqD7QicaXObWxGRU0fR7Zd1/q2HHfdPawopasxsNa2+HrBobBHg2KnKX
UjNlLNW4t5akOnV9TtdS+6sOLvPvK6cbn00LSiOYfPMuekKXYK/PN9Kie9529cIJMJBQ8M3OAZTa
tpS3jOt83mCX3WSISahzgoHOKHbdwY8asfCO9FAc0Alb/CH20S0JjJq7Ui2QCOkONyJzl2Odcia2
sgWVQ3VNsm24HqEpVrJ7MfsAQJXdvqjZD3ARAGbpJWYQCS6Y52z264uHDd6h4wA91AROo/Gup+fA
pY8eFELCYEWAQvTXt1UBPuRntMkBGTAfTB2TZZcFi3wtvOrLpH35nfkj7bYpEhRKLuRCla7mm3xo
bayF8/qrtbtyuYIMq4KoIWTmMjsK5cn6qup1fzcJUdnCXpBvotXjXndV7m1yU2EOMWUgI2vzmmmT
Bj7VbnuPIwhPpskpRT7PYlkn2CaA9cw3hQO0vha94DoOs1CAVa6u9OebJWFkoCfQtc9lyPCEQiKp
W/OoR2O+ugmIh9PP7f0n4lM7LB/stdHhWyAnOC6Xp5IUCASIFFRl4AWXMfZE9AkPGInBbXBbOlsA
R279CuQtWTDvC7j7kUrTjy6A67bwutWRxpM53igNFhYkoFem1MVDK12N6pwxBX0KJdmIh8+XdpwA
5+qBR5wos4QWyhWZGDsB4iy8gk2IJ4UdwzMG2jEhHY4QAcKcJchg01K7uuKNSXQl7uzCW6ULptkB
fE093LQORHBxi/ZlcfCd2YhBtT8SrBh38N3mpxqt1Sa2u/JkrOAKdD62NTp6JqMrUrOOyDcBpQZ8
pSXjkyobsKdd2OIci6//xG8+D0ldgN3WTepCbDR+meaylsv+ah5fVhRLbW8W+9+WJpSavXSBhmry
KB4wAKkvsrGLbYsO9wLNoX1pLDA0xt9gauNaK6vKWe2/6bSYLg1s7obd/2zKsHlD8YnBhtmGF+Wz
zzYq5RamAomCWTs8kIKEkV1P+7TriSY5DszYUBxXX9pu3Yb7uOnhzZcgkmHmU/MWHf+cQxSndgSB
j+mKelOXrKcADdqbFbAk3GXsf44tg7jUipM7HwI65N91/RQuDQA70ab0uJx4Rb8+y9sAA/l9UtTF
Q6UmUCRoiWT0wOX7PBusAQgY9kl657PlgzsBomJs4d75iSE4KhTRU21IGdLOhf0I/30i9JEhlofc
AOtHHnzq5daj9Jx+k408SNz74KCVZn3BHqG+CJsitlqfAYnL8rXvFU5JOBxRnCuL3Qze2POsKJNl
AT5nNqX9CJWfzZZ97KXpA/mKPo4xbcy2/wkJTgOgZWAz8kpw22RaSfnZs5vIiDan2K/Ch33baIqT
gWan4sXGVccBBW1KXorZnJq3kkSRaFBgxk4W0yoMFM6Oh1+NDbi847Bn8Xxus9rnboAcwfPGMvMb
Xf0Md9Be7fwhr4FCdSRmdYA2T9KnajdIgp4h+E3cTPJYYPbxHhVQ0r6Z3iTp8RzWmoFduVbgZXap
q+xUu6I9I/wHRFy3SgcB9q4rnOJuCeyCR5kJUC/ou04bcj6kQCa8kx3odD0w7/URMz86rT/+8lfu
8sBPh2Fb8OJmIU0I02P5HeM3So4WD/JTXvOSZaTA3EE8f5smwV1D4OKcsPDhVZkK7sGAqRMJU6p9
oSohqRmHZtiXpdmE1C2jyG6ZK7PJ4uQyPTdNTAU5Y9E1jTzwOSiWa2EDqX/+5+eLOVeE2mwMOJ8/
hOJMRWtKbOoy6C/aNuZ9leYZ9JaGFzqjqkx8wSYzCVa2K32iXRaRLVfpLXRkyp/3Gs/BkfQuD6YN
DewnULxSCV2bzpR07woic0tLBkl5PAAkcMUKwUaujmPgvsIbIllqncQQ/C53o2DcusHAJTgP8dD8
pln731Hlv4wqEZS5qI/+aVSZ1b/+OKf8/V/8xzvU+y+Ke+Ey3EHKxKicyd3vemzf+i8mhL4b0hr4
UOz+75ySFGfmVWiS/NCE3fLHOaWLUlv4OIqieKXCXJXa/w9zSr7iTy0dwie4vXwOI7XQw8Pxz73w
HDquM8yr2DnezeFOzNcgv/vD3fjyWyv2D/JjBr1rwLDAiGAV6SL6/vNXoHZbeWwcQaSxEkaPH9Fc
kxPLLf0/9/z/41vWC/2DCriLQ6Ke0nVYVL/1xlujfw3/NmL9+73684X8pVf3s8aFZcxXkDflm/dz
tm2X7/98FZb5qZH+Yz8b4NhJGCljalaGZf3Vj7QvDQJNJtwfhVF3PzAMMtUOMJFp3ToKE7iUPDhm
BdGjZHroUPGyiTh650HOPMx6UodMdt2znS6OFcE4yrfd4N/boprEFtqcuoQdkUwgxebWGfS0t6Y4
/ooRHUQxvxrzx3ll/QPL5TcUPCiBGnjNASYqAXBsidH/kcF2JEilp51BSrstDD+9llLOpIGMzcbL
sLLxuhHmkln6N2aweEjZfLbMVMzp1WwND6pJOUeLySGQGoLohKQa9YaArHK7jMV4GcNqeSK3vsRA
LbWj3G9/eHblI4usnF1gtNO29xd8mO3+4hb28KTr2b1X8WgdDOj1u8bpchhZJofNaLn7vghaAgWl
dQ0gI+9yx9VY1+npwfEJ6cRebLj4C55mDefTjDSjt64xMT5HDPwg3zRjeh/nk/oRDgRVTFQA0FJj
HKX8Kef7suWXqr34JZWIzgkvLZcndJTCITfC+tV1a6kqenf4MBiwpJHOy+E5tLMgRTE+uPfTZPJB
6w1mCnJtYBQPGyRkRNfMwttWMh4upQclm+wzQn1iZhAy4vcVsMvpeMYyN/ALc38NveGiLB3Gn/mi
n9zF/hXWoXjVNkYeNOvZy1Do/GTSvsGvSVvrUCv310reCzepAuDIW1NvCIPlIQhay+fR5PMqze/I
tV+cq1D0z5kxM1HRrX9TBWMKeUjFpOF2FkMRld6r0s5PCRXiNuxkt1dgHofGtvG3FB7eICGhevhq
EuVLGmWQnAX6oiO8T77AXryobfPhoKqgALrNp69Fs4xfBxnzl7uwZ2GQLHFfJoQhmWVcnAH0CHUw
mnE3IXK9C0JuJ7ApDXqF7GRrs3feDirM81OOomwvSzy9N/jfWHE0dhC33DFO0BFm5te8HgsNGgz4
YRMFeEiTxDxYbhd/j8nwpjHkDL61VYgchkbZHzeuVY+kbsbu3cwgezsnsxdpjJ7Os+zaS2tA67Lo
HE5eKL0vMaliByp054tvVclFueI5rlqoXH6KbZsWk3lEP+jZp7Yja3UcdakjTOvj7wNiyU0oVTNs
HFIIDw1Dvw83L4IPmPhD1OP6dtMRPPk9BVvcAX8BXKyuSDujH0KkK+F6P2Kz8LbWon+WyMryqJ90
icmaNGkDrPlYBaF9KZPEfYTmuOziOSDAg8mmdQhoTQ5CueolsOPprcZ58t6s6PXAFEtv644aBqKf
TWhKEGT8sApy2tpqrG5HR6v3znHqaz0m4Z22FucRviLyt76HDatbS9woTKi+OBM9aSK7AIfNrn6f
U6Huu3mmfMrT4Vb3rXexNJVgj0/rTSEhjFqtmCLimbyvcsaHb0DHfoQMGEyY6dl8QWutm1dpx8N9
t5g+7ZkZF/6mxntoC2jW7KdYmR9uRijvhhlN+rXFjv+noCc8WhObUGFU/YGlgc6ShC+CoEitHBpF
AFAvs37LqeLuRtNtb0rlEWqUNm36uEBOSzbJRGQWL03qbfOQNAGK0OXMr00ebatZzjNI1g0ypzkq
CWVsI8gkJlkkVR6eQDPFvslzD0ZAEp5EH0LnhPa4k2ZiHLq0yKr/Zu88lhxXzjZ9KxOzhwLeLGZD
C5LV5V33BlHt4BNAwuPq/welE5ouklOM1npCIcWRzlEnkchMfPl+r+EBDNYEggYYuZ7arNVRyt2/
CbBRxR05iAJl7eCsJbFLy7xlFzTMw1BM2MZB6LzFbqv63ldNwzHWpeDaJtoc+sbLhlPgWxx7dNw6
x/GJDOl+ET8wbegjYwc80zv7Is4wlkMP/lanhfa9cQS4fAbN8HftIeYdcci6wd8Abu78j+uCa3Ie
QeNE4J7Dm7ecmbCL+UpNU3nduaQEr1nD7zFbQHxYaiIim4dEpggJHMJ4t2xHHZqhkc0aAMDjF2do
6hU0Pf5RjJ2VdRwDRLwzj3XQnHsELLD0iM997uI83zZeK7aQh4N1PHEHTyjquWuiuFCHmZdYtG9g
sM3OdWw3JVo6sUihTbkfcqfl8JTdtYc+BmJtZClrqXnxFzsdOvikDbmcCPsGv0CGpOMFCOAlSdMJ
kWd0+T6pNWiLTmE37SznmfxGlPxgdQBN9mJYzdpQq6/votLYnEnk784zVumKrdPPLZmpbBk2hs9N
7xqIXJNtB0u+Uh7L2MZ9Qhl49a5BGEXhwNhuMyP6+U5eTWdibS5t6xBomDSGdo3jSgUqyu5X3C3V
qNwZJTbVvRd7WyEq8MDKVtYW4VHItSBBY2QK1X3+2NUeYq33YOceYgRYBCzPwkM5FkF/vzXkaL5p
xH+uCX2c9kTWpfuJFb3Eb6JZI3UTvxK+4bR21PqxTu3pmYUU3uLRGd40Ses9iLlbiy8jpF1Ziq0r
Dfu1oSBtFm2sB1cZaPb4b5KqHijwopp0upsUtfvViUB5ynHWhGzeJNrKVex/3lPaDMHvUeXHDqbR
b1STSGuo28pjGKQcMrAa9gkevcDjQ/xVtLiRekU3bBS1tV6MdjRfOqmYL4lVjtd8qexNVEXKaqTV
t4IGjdwhoDM9hYq8L0imWOuSYA6y74br91lvLNp+3OVd8CFinoQo+PDVycGSyD2rgpQK0ZJPhr+c
uhmsQj04yL3WwkuaXT42xroEFoPZrppsYscb9y2U35vA1cId6mQUYu9rmdRrDAkU06WucM3DRPDO
NTyTYI3iita2icnbAopqeqNyh97ZiGBevSDotk0AjgpmyMdQBah67ie8ldIaApFWwdWHFWDkZHpA
P7YmbWZQo85Ox+GaQ2HcAUOIG4d+44qeKyE/c9fvWcWGwFqIiczNqR3rjaNBQMm8MSGbzkluiF9S
Nq0BT99sc+QO/TTcaniarvGQHm4qp+bT7YDGbZ2qUPAfmnInXRGjQlqwC0ZIXmnW7fC6JVAgwLvz
S98AGGIlLYrHFtOMTcuBQw2Edu0APNrcVCgcUGjQowzp63wZe63cV8jdNzgTKXBZUqE81qoKZOrm
4IAkRIAsdggW1BDoAGVymSymdxsZt6sQJ5UdhGnMCZ9VVCHrnBj3veHF2vd33baZo8Wl165+x84Y
rjc2fgYulrO9AYDfOsbnbo9P83QnU4e83t4c124zSkLMdFjdxtih6c89GytP3Js56URtTHeqjXKL
jEW4hsuA//JoKrDWFh4k9KsWj28SzlPzNjGIhSTbrwr8WkvMbawa0y5xA3vbc+Ofn+jGiQZ9CU87
oukc6/WyjfMHfUjlGpkttsIldqKNVTQSIHLUv41idOEBiOrB6Ax8PdJYOSDuu23L0VmQBRUt+0T5
5VbEzGimeDVaVHtZMgZXPAbNdZXGKI2PWm5cV/brAtx4S951hxghaA74FEicLCrVITs6itDUWURo
ReMt9JSC1FY7/+EI5QfyhJuBZJqNPsCvoG6rdrCF9AVUxMee0IKldJUQl0gS3BqlW+KdI1YhkmMk
e+4rzU65JKSGaG6YP8HK7cNwkRpoo1S3QQ5sleRNOiXPK0qQ10ULMZcTGzVjGXwpRRQuU0Lo1jYp
7THBOV1LTE1CrnnbWX46aFA8xnbo1nSriofStPUJbFytgOb1CDNxu7wVIi1fsbwmfB2ayVdMJ9AN
do794Ggo+leZS7eo7cZpr8deuiUEr/WVKLXQMIaVeWu6crql3SMfYCWla8TKDlJFQPuVPdn2enBk
sAzo0m0zoho3XZVyJVezeB8m2ogWqKm+e3QeDpqn0ADGrNKTq74IjR41Wzuk6aEW3ynvta+DLdwv
mtdiI42naHHXVQkxRXrR9rfBhPNmMyKISRRS0xsX9baek+MBrKegI5OSt7gaAuu7GZkVCBrpvDem
1iR3wsIIucW97astqa9oskT69eh6zdc0i5w9YK14gc+hBgusN41ndf5C2lpeos5xI4gcoj1EsWt+
ifK6eRENBtKQtvp9ZoXdoVfG9Ad8MnC5SOPlFm0T3HZOmf/MawczZlszyXFJCp0tUjp7LdXNK9mg
/LGB29FldMLkrluT9DNC2nsyhINldUCQ+JxdGF0Xyvgr7Rz3VS8cGJne5ELAhp2Ir0SyTLqclHor
mvgURjni0lYZwJNHyUmWZImflNBwSpq3vF6+tvuRWwV0SAM6kAYNpC6nVR3nj0qGhA5TdeyjEZwB
3EAa8GDWpVr5Io3EWKU2EpQFjPaqXVlUxjAk7PyxSPPiqpkyfSclYlPq+Rwpt4G8s3RbOpU1XFWf
65Kt/BqbDHF7L62d1truc6MQ2cm9091yi+lppcbBE8KN5oqPYnZLqZi80ZsrnpKKXkXZloOzLRUL
PV0cVHG67Yo5QA5qqM5lqhF3pqH1AgYycopU2sTVtrJP9p3e/gp7F7kh8M7V4LniYFDZ/hClapOd
5GADpqTXU9FBfaqxt942uCMsEbAVV9A4e+D2qmyuERyH1wnF0CIxs6Re06ep8CawsdKgI3nP/v/Z
CDVatHzT4N464MRG0Ex7Yu/a2xROAva9WfQMq9vgw0VOFbzG4K4mU/67oYCVJnX/DQOHh4kgXnPj
IBFZKahDtgl85m1TKsaSrZY9QGyHxIyVhby31KzOl4GN40DUqpupm03qWfE+uTnmNiIP7IrOD3qQ
VLbEQBGZ5xMfGX5HLQP5l5NwYRlKiD52cB656vA9wUzlW5ATrFiG3os5mP1BLTV9y5+ir6qhah7M
2KRX7MqbrmhGDPiCbtPN7VnmbUy+eGQ6bDtJe5MWuLvFF3aQ4CtMihE4L04XmY8xluDoP2M2rPTI
ZBfUVGNkextLsegIRPotd5BnDuT0Zigne1/hhkFXsrHXZSaCt8JLp2WGhseHhZlc26TFwgRSuMXo
kup2qK2Klnov7sVUh1S4yh38sGYH7T2/C2LFvnVgRq5sQhSutagzfmuhELQSe0gDbRzuAxG1N8Ia
oqvMSq0Hs8SFAdOVKVDar4kg+QuW2DbnuF13pVECWg/qHaRd2ycaoF0WTVpsx87IHhpOXCB6AfkC
dtlWZu1j2BL+OCAE2Rszs6jp5bfIE46fhBFfLArBPQep4ueG111Ryjk46aMvr8Mqpf4txO+2SWjl
Z0353cCn6GvtNlBGFiGmON8LNUnUg1a2wcGF7bwCLUG8QHPxsdWVYVwqHhay13EmQ31JDnk1LAxZ
lOSei2HiahZJlMCjzB5FDj0WfrC3jeLZeAwI6xHHll/Q3tqFSlQY0llD7tWJVBGLW4OV6XQhLYtL
UoX4edJQ+uWxp0Hu0XwFDf2e/W+9Orn9nCP+X5pBEfpUhdkKuONHrceIToklQ5HN93Xs6QYM9pvD
FWRIpitLqnfUUBDYHWAipXW1H1he9wezsGAMVwZASkqGehhofgeH83dkG9atpSr6XT14v6vBVJ5D
tt4TGSsyWll1USHlk8PMqtHmnGar2BIk0K71uBIru5npoPgnXfBUO9bPuC5eo45lYzzqae5Jmos9
ZLroFFf6vQl+1ymAcXFZsCarLffx/IKs5QTZfR+NRBKVXBz7RK3jDNZAneRIfyxg/6pYOi3inDCY
LCyzS6yfY8CdoXDGJEYWaiYWoEecH7W2S+BHjQeL3PBxSEw+GUmnfVEb0hE+B5MRVH3E9t+Helfr
wHo64ZZpqaWOGX1lHyFCe5VmTerbMqHkZPEuKvrb26JjcX0+6LmpJBhMM8DhLKzmjkByKw7IVCQR
2R9TZpF2KF9pCWTHndS88HzHYqR5jbChaWE4OJueML9SDv+pJGLAz8fIgMcQKAmHm5tAGgTRJDm1
ui1HDQQxm6IvLTScC+PPjYuPSP2cfIW3M6a5c4/mqLExhmYZEaZS+26uAMALHpCm69Pn8zmvh+NB
YNxBJ53VZLQF+Pt/9DUGjc9F4+nSbxqgW6ePqCJCxwiuM12d/GnUh0XXkvxREE9wge93bv0YOq6q
GH1jizl3wf4c2rPMQQt1g5itPh3XpWE1IbgKQLCjqIQ1YwtgLUYEO+vPn/jc1seGnNqcN4tL+MxC
/OOJjRquqBMzrFMl2V7Luycbcbwf2qxaz2H9fj7cuQVrcMbgwjlHox5H2oWyUjV4GQxXN9ZjpVdb
Lv/Dugoc9cIpc+L/Ny9YRIm6yQ2cg0Y9ntBp+uddQvMk5uR9bY5B+3NoWJsKsfJYuyHNt91JfYPq
DZjUA8V//rjnFq3hubZjmwasyWOdYOoYzYRtmcRCLDTvLMLYoQdyxH4+yrlJ5RXO7SuVxuexEbCJ
fV5r5hw976dARwz10vTGYaGZSXnh/Z17IBMCJdFboPL4qX5cLunQCpI9IFH2fYWGoy++2W7x7fPH
uTTG0aEWWzDu+VBLH7+nL5Mtt6abX2Ilzy//eKOz/jReDsuD6IiPz+F5idtLvZF+Se36hbAIfa8X
gkZZ18evkcIJg5uCShQ9bZYSDuEOr9FLJ9rp1kMAZNFCYf95QBdHJ5pJ5pKhFF7lhxrcpqZoCEXT
0uoqI6Bml5aeWP3tvDKeQw4mdRS20cd7r5o5sbNMxM/FQIFij3fEmTsXSonTtWjQQ7cwHMfx/5Tu
7YVaQyJ5ViGBIgasLot4if3ZlUO414WleGYkHmKmIdsaFozO0TLx6jiextEt8Pt3MVhQ6oMxOo+l
TJ4/n7Yzr4kgD53AC+Ke52bxx6Vil3lKCIxTwJVT1zJ7U1wi9VIkaFVwISdBP/3Gzpkh/3eoo3IF
jMqeTeZwNYTPtjKFGc7svgYnX6/DPbIT09NoUY9Z9D+QjJkNHFWJfN7myrpGAoqwiO7vVq+B0XJp
AIDnJt4UFiTmfWMMeGKh4P0SZNwDzUoYCGjoFnGvataZ3iTN3umy4bovWhBsJBWoYEEcF70dTxce
9D2R5eP24wtOX09lA2jw8o62X5ZNiuERGoJbaNS8eLlQr7XOvR9tO37LkbXu21mxgvfDV4kt98ZJ
YU6lg72zsTCMLTqzWlWm+B495QEXo8aOcCTL79GafJkCgKW8SCuYcz14Y2w4OGEmBpYxfYGdRKc7
eyVR2uVgFqZPbxvOUoOdKOMkKyA85yo14TIkqRcQRV9EKy/sYTmFw8rkgPGYLV3h3oiu9rsze1D8
9VojG5C8EoIAXUr+o7UW5F1F9TEyL4lSX3WaZ+x464MfJhI/ryEwev/zAU8LHnT5EPktzAaR9R8X
PNindV0Pn9333MbEbBjJQ0UAyJVtlM02cMPmKgJ6fTQxWD18PvKZ7Us1h6EABr3Y4h5vXxmOnRK1
tsDodBxfO7vXvlX0ex7x1E5+fT7UmYeE4MFpBNbBv49LR/qi3DfHVvh5J+mK4D0ngWtbDG4SIXd2
ncbusqbBTsK2Dmj/+eBnnpO6yrDphZtM8rGI30lDbNwLIXwIm+SL9eIxHGbT12SUf10GmPMhpTkw
jAijPU46AAOqQzxu51Ae92UcIWrq7tCyiwzjr5cp5QaEKYhR3D5OrK3LuihaNIsZvAKUCpMN8Gok
N31v2RuAp59/O4Emmg2N+sZEUG8df7bCOCuFiWLBh1Zj+DgPi4IeIj2dOjPSS+b7p4c9g1HaUBpg
Z6Efq5Wg8WqR3eY8mWI+RobygpPmz2QwHsPevlCDzHv54xnIUFxLbR6NM//dOPqPyhtacDwKBSIG
spS1AVbqFVa2cLJuWkyz8WCmX6pGz4/oUYp6MwHuOE1BgRTp4p2c+pXWkfFWvhUj/E+J6rOFJruI
Wv3q718dhTf211QdjHj0ibYwH8Ao2EkJ2G33Y9b5ZNrcxLZ6YZjTgpE8acy1TcN1qD6O7T86Vx3i
mD/a7xR99q4W5q4c+CJ+/jCnpwijaCrFBq7z9omfOGZ+g0gSLfWlAaIF0oP9TfvbEfYdijIa6u60
NMbiwimpH6uWSGV4Pzgcy0Lsj/3Kx+ojyCfMyiLABM/CcrvHeIRvXQlTdvDo0k+CJnY9ejii4e2Z
ogWevJK2l+psm6EKdxl95A3yisdptKp7PIMwQi+R/L6XBdXslwYtzn7ydPzoMS+1Lvz6sy+GjAJW
nIYJzPGLgZIQZXQ2Mh90WqyT0Uv2ygDO+fmLOT1hmSJ4ldCVPX12oPk4RTmSBluEReZDaibNsOh8
FdMP1/nrGKv5VXg2tS3nEMKjo1dhIT4SZSU4iIbSgMgSRLvBVofN509z7gTC7QUYzuVSztx9fJop
UXVCkZUU8hAa387hM4VXKfZfdfYda7G/r6K5M0IT5ZMxx7kc31Cx6bY7CFcpd8fg5zx3Mrbvchm8
fP5U5zaPy253oORyMThexjCvhTYVbJ4sttzbdNZ8a4H1k2ZLsZGh5f7oM8JAQAvrC5+qc2ceRFKT
uto7c+kBOlUjA92hH4Y6gacKZm/hpkyey2R64Li+MNq5Bc+1R2exc7M8AclQREMhxWXZRwSYbvGp
ce56HQPZzyfzJFpiPhSYRIf0TA0l5vGF32v1oUX8nPpu26vPcaQWGwXG8SJIjC6jN+f0T4nmFuhz
mu6mGkV6bWWOsY1cOJ0Tfps0lpNypVU4QWAlBx+jRapyoRrRzs68ww2bnWlY1D8fF7IMatUi8ZGv
zWDSJmiqN63xiiWssnoXO+5LO4BOOGVEE0MY8XPad/UO65VvEYyOyZ6NYvscrQaQ9cIelZJ4ZJ7j
84k8s9foaVOCOo4BuHj8QcwcfkM8UG6jGvtZTlqzUUvIlEEGf2V8+3ysM9OhvXOMrRmoper+OB06
RvnYdDWU9oH2UwVwWOWW+laPmfAdTyT4SdrNhQrjzKbTNDp2VDR8sU5KbBLpxkGGBY+XWK9RHBIc
AGuHPoacFgZOLk+V7KsVbIzO//tnJU4J+QiVjXYSD2kqHnRDty587mrX2JFKUOnsDjQ+RPofPo+u
FV5YbefeJCUbMICucfs9zm5ir+BXa1aFr6hhtRy1DlaCMJq7Hn92P7e5SH/+hGe+OTwgNRQyWPDa
9x36Z/EWSJS6BVM7dCGdCxPVpFoV1cqAEfvfDIX5FppACkZcoz4unNIx4yYXXNE0rxC3VlZhLOsQ
uB63mnbh+Dq3RvH6YnmaHCsn8HcHJU5MIAN+nbePBBD8sqzqMUN0tYhDRJL4b//15YgDDNGFTmYS
nZrjDagN9Nr0ehL+hNsTvgD9vWwlThG2fWGgMwczkDoudQbIMzKO+X3+8b7KCWNRNeAKmIXWSzgM
W3eqHi8sCYM/46ig/zDGvEb/GMNTkjQx0Tf7EPq1hRnH5Z40Deteb23yLrIeiVuo4uLYy5JgpCR8
KnrpQBaiV9u6MgX8a2FDEpa6LJBZrhVD09a4Z2R+bDRyP5lmdKd74bAUI2aSQamKbV5DzuJ2Oy6h
wQa7yEIGO6kDvqraHLyS0L6/n7wcspXQULcVeS23WMoFHheoIbxJMpXqsJh9rNNY3kSDE201WY+7
zIKi2RlR/qVTZOdjdvQYF2m9ZIZntyxw0wXeJ6UPORHftR4vjqCNLMjCaY+lmRETyJK0m8+n99za
5CuOtJDO4Ryo+HF2SWnAD85mbUITfquG5s2NyhvTUDZEu+P/2/+jwPp/plud2+HU3BR7wPc0hI7G
s6JRVEY4Cr+pohlzuu71dNc34kLxegr5mWClNLbAMoHpvKNhyEaIDDl4AoO39K4sYwln0P1RpU80
oTHNU5atpX8LpbhwZTLOjwtKy4xyuT4uyLySxJ6yt8BEinF6jQYVlZA0lTuELmq2hjPDHaeycqzT
065aZQKSIP77HOSV3u0sWP5W0is7Q22VjdaQ9x1ADGXBlVv6nXSwveS7peHq1A9QAfF8CVdeQ/5v
3DnTKtSCBz3FctydrGqBSSs2QM2Ek2jC70FBWP5C86HdJm42bYloqjYouvjf8wkhc90kaweb9ecK
l6gLr+LcG7eRxhLIOdtVavOU/bF/Y7W2ckLbhU/W0Uh3aTH26jbVmu7CgX7uLPpjnOPCqCu7PEMU
LXzXytQlCvl2mUfR+vPtcu6DaGNYQ1+Bfpt9nJKmVjoOUCTM+DSd3OWICwSX8ZcijeDU1+MF0dnZ
wcArubOQPn1S9tqSw0hk7BUlsnNuotO2M8sNDFC41E18YfrOHQQ2sD9fCyR7J8VvNo6GncCi8mUi
78huQscfjC9FJn81MZyFyL4wk9q5dTH3vLnAQiFwjvs0U40pnGtSpyVDRvDBpGt7d5I93leWuSoM
JfLNssKcuvSM+1gNIn8METWERSy+uKGbbvCbGp+Q9LKjECKTrvP5mz778zgQgZHAb73jg7EfAizu
Isqcvip/GV74HOndQ2bAI/kvxnGwV6CixAztGCquO2WMSvh4PjfREjSneROjgk9JKy98SM+VrXMK
JxDL/B/O0T40eg8FB9xLv0EzEtVQXHtxJwtrn7jaTVZUj3nmXQAqzi3gP4Y8vtonk5nB0VNzX+mH
bdgWv7Apgtxu72XRXbhzGOfWLzfSOXGTZGCwpI/HTNO7ZjkNTs4xo4/fmqj8jTGGvSS1w10C34bL
2cp8mXMir+Nq1hoo2szMlJD+SGF5MQFVXoKKAJ5WR7GAqg2dUdTIh3DySCrFamuZB7W7GZzefXYt
Tk2yd2oIU0o9YDA2Q5uF/lvtdeQsGMAMpfotKdprqDj4HlHyxW7XL/LRiNdtPuoP5HZbfOx168Jq
OjcL3qzUBeJg3R43YPECrWuBPsGfymk3NZO2aFTzxSqtA5jpSxOPlzLhz73iWZkFUcYBbD2e9jLR
wrGiGPJjLP3gxbU4CbwbqRvYQgaLeuakf75h3rkTRwUhjBmdB2S7cM08etOhMmZ0SbPct/PJW0Z9
i8FOhNWGMEbrEBVZ9kx0E5bpJszJd7mAG+Ean7cTOTpQ+rZKTwrY3887xcYsgfYQBp5ceT17dIls
MDKflDtzHcnR/iIiysYxKfBwJefWhxf5/cJEnAExYSWA+syntnNy9w0HayqDjh1dTwFUVgzJNhBS
jU0d4B1MPKyxYKXAnLRIbAtltBzpyaC8MC+lphpnzspZFw4dQ+Oag6fyx72nQo2w8ybO0S0nJD68
6xpiA5d+uNXCOjAzzg7XEeuAxIpApQwQWVNy+qhEH3S3vdGrm3EM1NfoPQq7mdRXymKxjXqWFIop
XEIGz9pCyf81QsbmyO7Wpp1Ea7jCJs4fovHxw3HWQ9Q6Kzc8YJNnPKSGGG7YtojQRjbCS+S23j5T
na8q+UUXLubnnp8OGBp0Z+7QHwNHwG1JVjcGz5+lwwOJinBR7SF+iTUl2nz+0s8NBfEargFqdD4b
cxX0RzVF04no5PmzRF5itCord1bzDWW696IsfPl8rPf3drzTZvTX4PbKZ/D4+i8UO8MrKeZygPsD
9kA0jBF7Taa2DUoMHYSTaQetUIPbZtD7a11Xwjv8qIhYMLJyi/Ox/Hcp+f/tGy7YN8BBmjmI/7ES
WL01b//rl2jiZrx+y3/9n//9Jf4B0PQm/nRw+Of/9I+Dg6v/i31JaC5O8mx9gMP/ODh46r/APTWo
cB6RzpZpUxn8YzVvuv8CiOHVE54G3gVC/x+reVP7F0pS2kOEiEPLnI0f/sLC4RjWxB8CtqVJZc1K
I+P9eAtVA6GYVVZrB4EPUEMiW5jHgy+t2eKLKATq3yIa0Rkkqab0T/FAMwrvt6jE08grrTfkvELX
MGYFqkUCntgTfWD6m2ZyCPU5gBNnyBSfZlFzNP4x07f/3g5/WkMwBX/iEwSNzay7+WPrsilPaGJu
3RKAKCd5gM803GuRUJZWj6fQ2DkqvixjkF341hjufJ7+sS8ZkpY00DvcW3fO+T46BJQ4QxTZFuGB
FPAr4kZQW2UdaNoWoCSs8ASvlMrXpIrdJ0hdNSxbs3NM37PbLthYIfqUHUnPs3Czo5GOSDdop63e
IJN0RYwlcyEIkQHf1x4zHeLR1gxEcYDWTYM/JIulW2hpIO1FJYmnXVqQ17D46QVzrdjdcE9eIgah
2mS9oSMtakLTXIbyoqAL19IJknzVWxBsYcAotbu0eSPVMm/qtt1Qco9kgMb6o8R1HRGGkVkIsrHo
HgE/YRc0KCSlW6TINsN4DNeUeH241uZfrkZmBnknCvVHTcPUYBE7Nc+GOqP6qkRos0O752cMWBcM
yP718qve9cgJbNKXopshyvlF3mgZu5HMzuFJkhDAjbtScIHUk0ir+aqAkl6DxTgKGY+jXb7qeClF
+0bWrL+Q0KClosOMv5+kwC/JyPThpXQ1QmgNvWHm4hrODR7AxVDsZIlb/rKD0TWh4MAQcZGVHX+3
bHGuWKNlxu9+mCo8+BTY/dHsXVfbiwIFZ4SQz+D5oUpZb2TCBs/taHvPXUtKHsZQZMmtKlpN3H75
o9W6YpKIQuUt2GbT1K8RJvGlb05E9ayZR6NdWvGclBKT44rpu4VZ5MM4FbzWbma7Hah+s2g/za/E
mSfHQ3fD+0O2cvAqZdTwn24UB35f13+JiIC9U1w1wolhYPPOBqkurnexRpuNUDJMsHD3Rp8Fquys
ik7P1libh6uMaMbZ2ncYHzENba4Vy8OcIk8QUiLCbvEmTxrryziG9rPSOdp135XZLerY8E3vsdci
gtZ0l7EunDcRpt1LaZDxhl8fSzbqMRzt+q5xl1FC02SZ475Avt9gW9gpEuP1rACANXc6kdn2yuoc
lg0CFqa3j3Nb3hDUZlFOWaEiKP9blH6o60wXW5JVwook5TAfeHexUZr97zEZ2/Irf5knv8FXhvs4
V/EPsylBlkXIGqmxr2qXUeFpj8Q08HqylFDOhRL0vFs8EbMcp/ai/MrMsLnIA2JTpmXRB5taJWP0
lWzd4R4BEBtBmRwmONa5OG5TpDwHCzPychEMtfTDLsHyMAn04Ra2aYVDwzQOVwZGESEa75ZRSANL
JhqFteKtSdpgXvDXwZauRft7IC1Hl4/pNCnKM14kU3XV6FKRt+OAzfMmGw2O3ynvR+8pNtU8vQ+6
BO9PHJerZdAZxm4iMKlbTGPOXEpU0DHxUj2ubZ4XMhGlmks/yFxiL0xOFSSWFSje8n0hp4PCi0Oi
zj62u3lTNBLfr8XQ43jJYV7oj3GrEGLgam5kvw6Z2+o3SYA3G156Wlr8cIxeu45sNyFGcI7NWihp
mAzooEOZfJOaxE9zgSC4+WkEbpO+SE4IDUeTYLLkTZELYbuLIVQCb+1kqKbXesq1cQENI9nXFUm1
YGhSu06IHRxe3Dao0l+WI3S9WphjFSJpVjtdv8n5/kzVQm/RSO4CoZMMRu/cVtVdpBuTXMAzwlJE
AbImFWECu45D91pQWb5aXRvMcusHh95HvyTfuX0i10JZ4yMQEd9T1kujDaOdkXkBkRVopBZ5zKUS
CGPEFsfJLR9bDXuGipNKiV/CyGzrjVlatkjwIR5JFc6I+yxLV32uScZcGrn6TREdMUkEJi/SUSBQ
jvrB9dEmht+zOnB+DSGaBOKExA1anKu2l9W4TjM53MFuD79ZRifWOR+pFcbZxj3JcOKbZkb5Rhdq
GECayNGhEIZ164UIwp0yRamMoUr2JS7D7ElPamfhqXWzmZQG6ng3gMGjoEZT2pc3XTblVxY++usW
I8Y7jvXyW+K10UNnZre9ow7JVlYo5aoRQZOaFGLbkQT4ENZ29kSDsw43shF4aPMBI4Kzmsgh9NIN
nGGiymGLzT6NDsdeZxSPfHTKV2HlZbRKplps3FgtXiLbnqcWQRM2T1YrljZdzevSxgs9jLscPa9T
/44lSV9Za5q+Pve/sZDRrxEXO+YqIvwSSeZIObCqpd4dqjovtm5WjbBcM6PYzarnTWhpd0lQlFuV
q8sKgVb5it9g2fOV6uydIMqhW4+5015XjRk8eGVkb5V6SlHLgWxAt5xc7k22fa1ETXXgwB59AMNx
1yuax+U/7cmlloiNdbNdVu2YYCdZ249d3E0/VTVLDp7rTQcppHdJH3SEQlCf0PnlXxqHEWKB4/5T
VeSGixkPbhBNKf1UEBCh9gYfIVPBmxGf9uJAtrO8cAs7AoDfR51vRfA7NMiXJ5h/MEVO1FvevsJh
7ysBHhwMZaNTY3xe8B1dwd7HgSQAi4RqT6e9/PEK1kXkS9ReGOzNdK4wHFVyZs8mrdYQcGD8/WDA
OPhqUyBzt55RvT/uexp7WAkpAvdu1nvrYjbTJCcyWypx660/H+q0kCXpCSCSWlwFTzgmOlbkYZc4
dSBRJKfxWswmjRagIRa/TXGoZ1Trr8fTuIdoLBOUT9YxOgiTgm2b5RbeA1Hw/O9PkECMFC8tUVON
1DHCiwvTeQSC8u54uBkA1Q2Tl3d8zRjz0Gw82Zh7LFCprhABUfxwoPIFFsMc1jZb4BlLJe/4a1VJ
+Hx8/tCni9S1UM0AwgL16ifymUKYOFVlmDy3bTzLPfB5HLT+Er/t7ChgER6EKkvnZvJx1WSB3osg
ru096bPoV2K8Ox33IvZ3bhQulC6cWA9i7PE2txtDryyFZyHzwF3ZMYancLj+i2WC36ABqMZtZ04H
+/gsaZVXuGOCU+sB7rIgRiyKbuxRNo5Bo1035dBNF650p+cXZzpnGI9Fx55hPw5J5HEw9plt7pUi
sF+1Fr+vSe0oRVo6TGuBAa6O3c/EEvl8cZyeLAA7Hg1onhaE5/hR4QvG6lTixpG27O6g4JxsbNIf
pwTL4c+HOvOILA6wKmpwQNTjw9JBbMRQuY5d6mzQmWvFYaobUotMFkw63+CGedV8Pui556On49LP
h3N2wjnuMHE2Ihwc95mNN6DITWOXqW605aJzcae/c0U+XpI90AmQcNPxnFl5+PElFpErXZXzZD/J
GofVRMstWAKOmt2X3SSvC/KtBOkdlMlDT13XU2vV111FoMnGxFOdy0VhveEPUv+kW2JQdU4ii27d
1C4v0dtOD166ewZNJk4kG4Bm3md/nPEitvqYFA9WeG4wUBzgyTsHftYLmIkstcSjrP/8TbwbVh7P
Dsxe+C8eJkUnHOIwAy8J+MbtFVeh1h1cg/sDEj7CRqTGJ5NI1Xm9J7F2XbVZ9RVf2klbGbE33Fe1
XmXI+9tpDpPH4rnBbj1aff4Dz80JJ+W7mIx3d9xXUCsi5IjEtPb55FJ0q1byTQsVYw87XcSLvlIv
wTgna9PGO5TdAJTDEoU5/vElVATIU/Rje0K6Jk4d6pxPMlaCZTqU3MY/f7pzg4EbwfGH8XwqonQn
hONhhWvSAGnmNhF4Eam1yy3HUktuSZ8PdnJM82Sg06Y2E9Y4zmY06X/YO5PluJE1S79KW+8hg2OG
WVcvgJiDwVkiqQ2MoigMjtEx4+n7g5R5r1JZlVl3Vb24i0yTTKKCjADg7uc/5zs/XV6F1ETdRvoM
9MrmYBmnHVcWNyKnxL9+oV9d1QZWKnpX2TzY/HDYqn65kMF6pZNTuyM7CJW0tzpnuD7UvLbDd8H4
uj3X2YASYsVQvZMxKQg41wDBgiZfl8Gqme6TVKITaCOHpbAVkOYXV6mDrjlIWahe5k4nncDxvKG9
eP+dxdeVNA8V/+qD+Lt3F/cU6xo+y1+3QimQodqlMPtkLBQLjkSqzqDt032sw5f96zftTxc6L8U1
YBFQQ9L7k6mPThSjGyZ434oQKgztjJ8fy5u/xRhfnVdA3N/ph+vq9dOtT6SP5yFpbP5PM/ufPqVy
KSAWKds6OVhI37FxDidlRf6n74KI4xLphQmb0+M+TcbfLADGr5eIxSszH3FMXtnAvmqvbq+fLkYr
j7rUwsd0ElTAFctGzzwHp9ZMmtg0KIGMvC+0e0hrM1StaK/9uOIONFWcHoxuBvQPV2K+1/sCFXGR
q17TkCHkYNErfv0dm60Kp82ofxLprQsVuORfAo958EEeZQiXwBTv7KxdPjGUY7nTWAz2c6fgbw0K
amJgOC1Gr3FCGmsjie4nEY6iIG2GeB0uYVe6wJmQakOReXE3ojZcK6fT9hNwxluSH9qyh9Ajaczq
KGbTXfrCwNlkOmAa1+7BldJcf9VJi1o1N8dAt6mYn3KAXtITJBURQsG3gWf2ImngcfQNuV20b32g
o89csrLiniGMtIR9LXLxdVRgCa8yLeN+8ad6FUNpx0puh3ni1y797dXRAZ7FPFCB5jrgSudUVDbE
p7dL4/62+aTaG+XFz9d9TVNzryVlbtMUWrY0oknK2jm4z9ip5JFk43Rfgz9LbjGI5SBy4mbo7lqz
5QMxavKT20oUtbyvFp31QvWdaHb4pKZ7SfTpKnacSt67tWi/ghTkp6AHzV7eTafsrYtqxCpFjZBe
Avoe+EJ+dPvVprcIU7nwLX8rjcy6GtamLxQNCtnIRQGG3Tk1pSQbdBCUq25JEMK9YnbM7WBG/Iu9
k0TiyzKa5bGZsl57mABDLmEjF1YtXy8tJJwkN1vjphwHu7sXKVipjeRySW45r8JgE7M71iFd2NZx
GFQL+g2OvRYudUlvhGOszsAl5goqqaZ3AsMdU/fKGiIxHhPwuRHrqhjS60rlaFoeCbllPzGFNQII
W6iMca9P6lGUtsr3cGK5wBgdg6jRUsXa8H0fgGbP1UeLBVJD4lToZsJx6bUh3z+ReweINX3zuyW6
9ZZhuv0hwdl5zzdjJpN4tDLDfk2jJIm2LbDb+vDjtnIMni3gB83j6FII+1piYwbHBWDpUYDGSg+o
vWjzRmfxGFeOzVXUeA4nsyS3eV+NdtXMzaztv8wpDai7KUWH/zGaIfD7GtnmupGILfZ2XuVar4XI
ViVWIc8HNVbmwwR8cwm/L3+u0yMyJmhX7pUNEHQJpJ5O2Q5em96eC5pFl31Ra0wa8tnijbVoIzZ3
mW/E6V1bNnwjQkc7gZVrtOB/RDN97ifX1GjGc20p772KzMLFnnIabLOstFaQbjq/exqTjG3mNYZ1
N4saFTiZ2RuT4RWjW7AeMwZIKhCSyOAb32KaI7mDO9N9YmMuYUnYqqPjK8jToaZmMIqWAm1ey+3s
lKsWtR54ySh2KGiLhySRWdGp0HUgW0D4ps5DIFv6IRt/rPj/npP+7ZyUJfun5fc/mZO2NGWr9I9z
0u9f9Puc1P+g+5w30XfQJti3/Ya59+0PUOYZhK6Dzn+MR/UPDn51ypxxrBP0XV/89yZu5wPKkKFj
FaSXmA2Y9a+MR0lK/nHRZrHGgs+xiVM2UpD964leEd9t+iZmFmPrUwMYJnaGLgA3B/C7dqzhRY8L
l9GJXd2nZDmvF7wTQeMxgghLv8+2wl1p0UBJ562CrniTeF0mYc+hDfuu2k9+ap66shdBMaTUitoe
JwJaJH2LsiJGXjsYx8l5yMfqSo99EEqVkV/ViZK3bmV6+0L3k33kRi4w8twC1ltooJbostovaaKO
km3jpW/naLOQTNfQsVlxyeDTPzXnhvOU9oD9QrcwsnBCrQ9NOviA+xndgbLF6B7HpTUyohqnY79y
dZfq1ZU5oXRpQuNXk9dt+QtMAwdn2slocm7GaPJYCh0fJ+ja3nUUc2QdJESwt7FSzTe3Tv0bMyu9
YwWX8T2ejKih86kWt2lS92s3ibq3Wms8ZdLVWftkNtOnnRnvmV7pIYhvKlfz2myoAYid61gv4zMQ
Pe2tdEh5B6KueHovTXmc0+Z58KeGerZ1UpN4w8ek7roH3+9o/KGfW31ZR2DPSpPSx5NszQGw8awn
qupz+vJKzsfscgJDTxU+dF+6IVsu9dqwvPehYY1P2IMM3uky/5KDmz/4S9oBvkzTt0Xv86tUVzfa
Etsnqbr6pMCxnGmKxipluyBQaYE2NpD05yTQ595QfKixfIa0S8cc71LPv4a9bWe0Zn6eBWxoVRUO
P+jkZxi7ov5KpLYG8FxP9lMT5Y+IW8mT7NIE031ZwwaYKa7eEteCesvxFkAj23qyxSkXIMhwq7/0
FpF/8lS6KQEUM5xOllWPi2e9hcBXJpucBgAesv40fkszo1dhPa3nvzJnDa2zpLxNGeUFVjO7V7Gq
lg0NWj0wOK+41DBIrwzc/nMoi5G6Huyi7hzYVR1/itzFcAK/j60vzTRaQBCYkuzdHMJkxYRqNc+x
3DIyjzeUY4lrBhn+XRzNoNogO1BQSsHOPGwcZcNV84c3GsHkUV/n2MBHtWQztD1N0GUynaHlAOjL
/K786FdZ9Ezvc6ydIgg92Rb+m/jajHrbB4k+9vcDTTXRdpileOn8PCpDCqr6O9GXzWfFziyEpy5e
pTLpjRvmbl676XPvQLccEQjl+cSCjLmlR9OcIFV1NPsEfSTMT+agJ+eG8fiX3mnwowtWsTiEj0t+
NC69z5mruxf4nrN+ZIfnPy6DrLRwztxo7aTKhxwcYFvRh1wWr+xD/I8qtb5o+lhvnFqZF9E787td
q7nhmhBVuY28qHzO4r4VoPqyDoh5XqqXzsU1HdCVWsN8qTrauoe+gGNr+1cJ1b2bulN36A6+BVuC
+1npoPyoj7W2HpvksCCFhVlhDW1adbqxEr/fLmTfTnC93ZOtt4ygzSTzeB+sbF/1PY81BbcE+B3J
s4HerntjADFYpbqcNprfRdbWcpX+YmDx3S4WT9TB0GuqkcsizfZuV+fHeKaXWlrRSrKvzO5eeYSh
6a8qsif6ZBsgvaIziekvUX+MYlpeQ08b68+DC0n/YHHqPUDujiOO9HN7Y7VKe6tsF3YvHNzhdm5m
jYfLQr1YpWW+CnBJD6QNgZo74zy+N3kyvsxWKS5mm0bFthuBkK8EXPCqfmQ2N8nsR3JD5RLg1WQk
pGJoowFqtn6IZVtvyJaMZ+UoHK9MvzZO6Z4s8PObAUP5nU9362aI0+iYSR6blbCa/aQXj3Fp9/tW
0cmcIpQMeCcYcDFEncvQ7wZni3K9fF0YcBbbQVDGXJl9sdWrZMC+oFO5MukiH/ozVAGHSBPhrTp9
otsQi/fsWqXUn71ZOtIIEmWKrqPnc26zm2iK4Lr6mXMjMgbMi8jVvUN1/L0j3PiWx+KEdC2X4xCP
n2yrLO8bxI77XrSREehpFn0akfKphlVeH8BbHk8JB6BPXukYPKRwet5DkS5v9X4qbrHwNDvqXOmZ
SqXF2bJow2pYjG1mK9DFgiUvnIo5ve4Nv981HuyujdkWxXUGuv65dyShjDZPeGM4NnKr+6AECPY4
V/gXnJuFnq8LMOuIuffSRQ+Wp5wjxNAR+KPGJj0ZouTdXLT5ptTiHti71lScDOfo2qeY92HhGj/G
/OBvddosR3Du9h5LFM0oUbN8lviTyW82lNzEIp93mQX0dBId+JqOuKnsbJ5HfSqWs9Et0D5T0p7F
mN02ec/MuTHMm6jKW4uHrKSTaYmOlZMZFzVVMZzvxaKV3eur2xhbwX59Px/BaYorGsagRVmaC4VU
aTdSDoO5NYyRKgt/Sb5GHe6LdNJGLVDNhBPL1js6nxd3vjOkGvf+7PvHQfTtJxVV9AUKezhwPzlz
gJ4Czrl2/YKPiIYtDjCzvukyusPC3vSbu5F2GKiimQnlHc8lncQpmPsmt26gfkSXxfWnY8vCyDkC
4yEFWm96lfpvojUNsKZgQJ/TPk8+62Mk6a/X6j1yl0bL1sCjhssvYZG2ctMOV7LTLh0yeUtEdvxc
u+64kSRqXowqBYw+Q0zvkvWhyRzMSPcLLI5lq5RhVA/l7D9jOmHwPwAHrhnwNr0I9dIzElCto/+S
apF8QPtpm1tHtcAEoRs2tMY5jqR1ORONfgXGIWUd80WpNziD6GILWfh55yt0pwfVxBtwBLQkmInj
7mrfccMEl0IUZvF4twijys6dAgJLq5qWPNu1aaevhsMtHuIv0e2tGinXwlriTM3iXISYpgFkbyxT
vT9xyRpKgiYqcWG9NtHywt53epJSK9+yYTI++V3vPoomhkvepI9N6c5bummLo9u05Iv7gZN6Nd07
+fLCA5BmiuQ165wXtx/7L0x62UFYijhqa/cvLhG+g+N6+W0j8i1gU+2KD4eTsII0XaJHfDMXeyiD
rm7WHoPGBCib9ml+UNXc3Zn2KOeQTuCkCWrlx/Gj5/RqWxBtvEsW9jsgvka70H4ogP8+Qv3NEWrl
h/7VCerptU3SMu6qP3hNf3zVb0col7IwurA58ngMSwFH/PMU5bofEDm5ZZGimXQgEv/jLGV6H5i2
MYxg/oVY7Tr80e9nKe8Dk2nwKqtWztSUP/pXrKYcyv6gf/oEVpm3rGg4G7l6/Xl/liBniPQCQ6AO
Lp2HZPwN3f+GPr0j9VBrSfahSPVTq1NrH/XPQmpBZrZ/M9zwfznNEfYhM8ts1mT6Qmz2e6P2Typo
xXSs9mgdPlTs7K4j63n266t2kLR20gppABznyb/x2Z/xnAL7XsdsSgyr3I7GizWAy082Za3FF33R
grTydp0vgxprXJOQibVsDJp1ttEG+iz1+m0tF00r0NQlvH75OaN2dP3lzG7GomC1Xap9WsA70baz
7R+simQmlaKsavqAh2XRu6oPNNWaJs29PTGDkqQ5FDGuCVzuXlCYccCs/Rxj1AnSbLmzurbGgMXj
1tNYENmVmZ3ZAg67srT+jqlbT6nwWpzsd3eO/yIArrSx+7q0fAc8FwPGNKHFs65ofMDrybav2K1M
BXUJ8n7SosesGdVWtmxCuvpzD4Brn+b9LbabcybKLwt8PI62Ifn4fE8LsheM1HAFZlm+FZNF8jBj
IzXr4xsYuE2Mk+OqbEebDUwd1k7Li9HnIk3654kMfb9R/mceKU+pTOv3r+nr/1lf/w3/lkrjpPu/
f/xt++P38Xu1SiF/+M32u338rn9X8/17S/vE77fU+jf/u3/4mwn9b54psAP0v5Vl0rZNCeL+osys
X/e7MoMXXWc+B3jYxomOOvNPcQYvOilC9Jd/ajMmv/z9+aF/wKKOzYQNGSFU1/b+leeH4/0yssH3
Y8NdEmQkuX/RZNYHzE93L91RjS3BkRyLjEYSN6YSiPZZNNKlwP1gd4l+6BqbcyvmaaaIgpZWKxgq
o8SaV80fWS+bJsASSnt4JUE4BL6YUZnlatnkcCU3LmCOF0qF1GKwCUr75Ryl7txvy7Y2KLbplovv
8vDgu0RcnhPSztdDUlKAlHmMLRoIjjuVmBQRZQgv9/h03VBlVJF644g6vBYq12Yy711GnafKnjhy
OyWdunybBFrB79WvYASXHQ9lWkcpeD/OuMdE4CSWVtaHfK7jXj2IaOm1kzclowhmDcvN1yE2Y2c3
+q5mfNKHKE63RR9PKgsoV7FfEt2fqaygvLZLzlVnMokJxqKpx9vGcAlkuTFVGNcLFQ7ergJlE9+D
eHUY+Mmiscj4F7qHFDF0+kZLdJMGAWv9mzHtK+7zpCSdPBxvGW/Sx042j3YzGUaixV8sRm8xvVBI
R0A9CwonQrUjChB/KZY5vuHAVm0ryonZcLpzUwcibrznpZ86bVuKcdoyf3D3vbOA9BindRRDa2rW
DNeulyFTSD02DzkDr7slNarNSH3NM1QO1rl8X6hCv3CqRdf3d7UavIw8otOcVTHuGqupb+G3G1ww
tasHXU/FiMap7m6gB+cjioR81pOZXqa8TEITH/R6arHftXLK7hmpQr9GWKKgQfN3CeXUUO598yWz
W7ZQSNab1FXlMfXL7mRFsJWEyO+TPJN3w4QvEuMTsLxybPaaGJ1TW5Wc/edHitMgfGi+336x1yLm
AoTRZqKo9yhjEJH62BVnDBQ8y3E5h/jj84/VQAN0o4lkH0+V/+bEsskDBRrydsBb/Rqz66cmqGaV
82dvSQIakLQT4Wy+atZL/U619UwXTLN8Mo38MdNq4wUFrI4Rt+Rbajjik+NxU1mjae0IFFrHWBYD
cfmJNnZzfI/IZL4ukxRbv4YmHwxJ3L2qpd1mC/MFkYwW2s54HqzEvsllm+9M+g8L6tuj6qCYTBxx
YzuXqHJpHDF671pwgmTIOHZHP5PUUVszshz2+ceWuMWNOdrVQZqFeR7ZQFxjY14ORVzbEAYScd0P
dfbclEn2wiea76epN88sJ/mhL8v6WhKGfavjju17pGL3lCpzuW3sbrgqOtw22JU5cUe1597PWcfk
QdNMHivmlF7gOpt3/qI7QEO5JQ75pDgy116antAbzZveYxEblJk+MVOjj9gkYH+p5ZBeukQ2j9RR
jg+k6OoTlvlyq02p/4IWln1Sg9OdQcYTspt6N4Psjyy2E0VSQNL3oyNx2nFPGC9mSOt7O9UM9jd7
UM2ezdv8NGUUWsc+jTWyLo6dHV3woZcbiBU6pyX89aKMj4Zfn2cEkDDyzYCStP5rX47MjCS4Lx3r
Q0DdTbURoh32Ki3dnZFQUbJMTvOljuz+rDdjusutOQ2d0hrvsspurhO4HGybevMOj9b83Ffp8kac
ZLjjDYluJsaCT5xARThYY7HhPuk2VTFlh5Eo0L62Mocqo76SH0FC5AxqBXeLtrIQXFl/NTWn2y9e
MbUwQXVzOzkoaU2hultXYJfhWEdZYmbQTua1tvFtMRI0dp3wDJfyTH0WURHq3IdLEhW39dD51waC
6jNh+3y/0Da6m8yZeRQl1PrFSaV+8TvpX2tVYdzRedqzUICcu6oqke/9fLrJm77OA8GNilcwtjaL
5TN0i8ZuOqbMZE91lVEr5Dl0vvRUFvYN5UuuyaMGvY0gDhMoo7HEgzMXthHqnUZTSePMbwQhqOWg
elChD7ZZdmjntvkiHeKTDNBOrCU4z5rK+JxhAD3mrY3VBz35UaisvY9pY7hmEI9du8cjEBClbD62
Ze9fT7a7XIa21l7rqtdZ0cR4n6dVw96wat2rchznr7NWQT5nYmxTjmSPJy0uhn3UCqAonTJPBnUJ
mK+b5tNo2+3tZDMvmC3mfmY6JXesbPWL4/fVF68r3W8zk988cLqW1Isffx2pB11LwoF1dTXwFa8/
z9SBbKB0dCFFm/jPfa3Vjh4tFSPlCPnwSomdyIm5EDIKnUVjYAdT7xMwm25buRjlCXmnUWg7mfxG
NQ/CkT80T15MJePWquLiixnH3r5spujSi8g7Dx4NIfm0oNP73gEmIKXvtJKznjAQya87S/dvMq9o
L1LQJtiDcTo1ldZdoo6hI6wO+3rMXfI+Q9k/eZbNGLkmlx62ljZ5QWuO/R0yrHe10OD3rlNr1aNf
pyzXPu8xrY6d9pgktvPSpNDXJgm2MKhaQKzrQxsyGSolzBHdq2iUL81reAoQYmGOb6SXz4JCUNtD
9ay+XxNjaoaGrxHKEqhIU+V6rxKv4E5PzVfsyNVFQyh88OKYoj99Mq/Gzrd4DM4Gquaih3FUXtYP
EBu2KfZL16NWl+nGzxrj0jN1OsYG9WMqKavbKjbMj67XDfRGafmuaSp7rzlZSVqE6T3GEAPvPvWV
WmXW5LL09s61Y+utSxRlaqKjtqgfB/9B2Fm9K5vW2OkMlx/tKEussKAD71ZGDX1MxjD5tK+W7h4P
TxWOunnlRWrkY6f379Lo4tJZznTyO8PbMvxv3hMq/TpmO6N/iLrGPRCwq+GitnNYRnN7Wy95DWyv
bg5ZYhiHCWZKSCe6Fo4jgsQ+Esp9Yi9gPE6mn83Eakz3G/UK/UtRefYukvWz3eTuFt33zjTo3OPn
0zv2HSOascEjj4aCLktOY620o1MaLWk3y1ERi3azvKW1KpDa02g8Gf20YZ4xnmEVxVyaVrsrMmnf
RuxNdwK81RnN0sp2o6dclEyYq8zXeAhfmzSubtpGfSKiW9wQkLLqMFp0a896V+4Gi0ItYl3zTkuF
ezCq3LtxhYvJQXfTFzZoTkv4wGMDMkeHvs4iOuykT/2ZUEIe7TwWIVc2KQ0I5UmorCmzMclTdos7
gviIJsd7RynafxZzPDr6TLhENiP3Ca4xLg7f/crGN2GkJ4291Hms4OZmM02B34RIZOjjw6Dn8Udd
VvlHy2APSNnNYoV21DQ3tez88yJXoHVsR0fdrZkyxKRCCUUy0qLmZYiOaT+oZUO2JTtlne836IIi
7dliMkMpGiNu380ic1vO1BJro0fivPGuosGWG0b2iuKbpLlDNTMvlqXma79RYuPLNA67uJlOSTku
W3Dt8fPieOfMch5jh0Ke3kivMXpSRmdap0K64nOKIyxQM2AJiv+w+lCU8yyWwTjOoFaDYUzMTdNT
7Vqby6tK5i+pq915NZwTPxkcBmMiCdom1ekdKse9ThI+lHYeThwRzmkuim0OCouPxdz1s2eFPpWn
GzNnc0PL181gpealta0X0VqYbQYafmIp842UHiO2IueNQcIM8gJAuGeadYB9ozzFSWPuyt7bJXE5
n7x0YAphGZ9MRX4o9KaKSkanVDuBhBMu2kS0UfbmZkHFY/hWIOPT8bWkmfky423bZ9SmhtRC7v3I
dm8mh6lh7ZSYX7j8XjX4JIQpo0eCoc6h1qL5ZButTvNanjK6GK1w8RTLHGLVMYW/u5vbbgmxOdrh
bPVjUFddfF0SaqRzL5tvbJ0fDvIRvapdwTmhVl2IUfHvMMd/knVWy4BJWN4iyMygfj04/nQwTCJr
ztPeS48ZSDC2cAyzT2rxeErbzMIfKBlt3iBQeCVLti7/RlTifPtHWYsXx4mADcFDW/oeGP/5xZe0
VM681OlRTJV6WzLgVnWaJzeMguT9T5Lf7Q+v4M+R518cpWtOHJGO/9bT75+TImmTZg6JWV6qNppy
yz1CE2M5x9X7X7/OnwAE6wvhjFyREiTUnV8xqrKaZwtafnzs62je4ei2jk4/Gdu8TLvbRjEduhr8
RE/50IvX2o05UY9LnNwAkV0P11HCd/fX39KfP2J82ky/4HutMZJfcT293kET4ZSBlaxcLqQZ572Z
rcFiizJRsdHjRL1N/cDnTDnoD77//4yAtH+vVnZA+0fB6P9T/QjJ+KeP6c+2nqoEiwQ59AcT4fj1
P/43saL1a37TjhCOPuA3dYhXrGEqTL3/0I6w73zQV0EWwIHQeeai5vxOP8ALpOv8EY5wUozc0f+Q
lCzrg0lmiQ21gScHcJP4VyQlxOc/3rzEISBgr/w9k/wawvkvzul6qaQRYTC4cWvGQWGuFbjJcEHb
od04cj64ZLVpkZVxkjEcMetLbORamCMJfm0jqj5RTwqjDglfN9MxWZqiZPvnOm+LMvxtUabUOllF
PV9VjVT5U7pYzVXVLvrXzIwnPxDUL9LxRjZ1Xgfzg7mnLK/66HadaxwpMR+G02SmarwontDbBMsl
p3cjpxlyduSl5jERij7qAnvWrsCr1GlAwJ1+36xcjE0zq88D7hImh0l+tIaJ4+CceeIdX3xP+dKK
rfE9btgtypOdIP0m6QVu1Hhkk+seNNCVx6EqsjrgiDjdDY22N7Le2FSG/zSWE/xdjQZzhHx6doN5
XrKnyWZEZfZU9PUknxNfIAVkC7sTsRmliLoNinLGIQ/ruc0+suRRwSZHtSxakVxEwCfPu6wvPXYg
I7VPdGK3t209Zs55FK79xjsyn2XrZ5F6BKm7HMkpt5p1dlU8yS20n4A8uDPVe+XVSb41gKNcKmoj
UyuHEDNjGCt3DufMQYSjlSSdeQCXSyX7FLayHnr3jPhEKnMJBY4KAwEqkX3G2BmID8HQoyik8Af2
/OBgHYyE2Jy8785c1603tcGqPpiGuG9boAc5VKbpK06TOvvmZ6L9BmaHE8+1UULlEw9uEYkdQ8jV
Qo15132uR+KsnHmpIRzZEZycsscT7SoZgQ/K++yYWn5pblUu7zB7qK2e4migF3G8AbnL2TZNMy7L
SVabuZYwt9CdTl4mq20c68tuSWntlFVyI9J6uu+c3ko3kZYbm9TnPEDxbhefPA+rSGiZvNuhQVPw
AZVooEkFuNMRepfascVuXyujzt+MrhEmC3zr2EygV3HJi7w8iEENmUHZ+uLUmt0YWGacs59JM3Gw
yv5zkllDFy6VZd+uQF2bvUkdw4K09HOcWcWumGxtP5h09rq83AVpr96LRUx3ZdUJmEQSp4MlIjco
Gm/sA3ra5Jn9aTOuNRcDzgunPA6jjjWoizKG9F1uXeESX044A/QAEDmHrp5pKY2qKKyF2PV5fO0k
uOU2veVckRsE0zDJ6DNzah+46DLgdDKtraQU+tQLt/6Ie/3aLl37br2ybxA59Y2rm3QCN+KyZJic
GCR3oWdS8oj5AV+XZdb6twpU8k1ly/g5rlNyv41FVHyQ+aHNnTqYUyfeZ9kg9+QG4ao2dfvVGHHm
147yH2JLQ1MFVHLlSffTYug3pZk1dKhFzpVcBpudRoMTjBLTJ7up6EzN6HO9mlLTeKFREp2nByrB
2pzr5j1Yrx5xqDW/aa5H9qzj3djJhV7xvsvfyOb4oUqR9TZaPzMBkoNjPdTmOCWh4Q7Vm+XN8aOd
WVRsVlLZX7qC/o/Sb1v+jVo7osmRbAePEjT9kB9H3alOcmoKmkGybAusYNqZZewdJptJ2ViXgxf0
Dj7jzo4FF3rfpWfhJ/0jZ0wZ5rw/j+3U3HFZV/eeMV/5I/ZFW0b+QXOT2mNz3LgnT2nExGHbeV+p
LU5u/dxLD0NUlV8xXfqUTjOOD2p8v852riwdtUgcIye77wrlHWf8NBvJ1f0gtKouOAXOBvKBGYVj
t3z0dLxz82THbuC6TXqdkdsKEFjMz1RXA5RLem0zjTSSbQju2i+2N/obU9TLfYWjM8TiND7JBEyd
bWbVxchr3HeDO71pUzlsB8PsvsUSGKq0m4Uu7KQlxWCYzwYRkZtFYJEcqJG+nWnL3Ik87m4Npeoz
UFj9gbPeIhGUaLnYVVUbb2nY1F/xtquNRb/PfWZpVRfOHGIgb/RaQP1y/G1aUC/LoXRfIKIsGg0n
CvMVj5ww6ebBCbw4GTdlxZPfG7Hiud7gXIxmiUPuSJNTnjA+Epqqz95oJ6fKV/VtQ43rpmNQyTvr
J/M71c7dA9DeJgsbI0o2LeWROG/EWpQ7wdoQgvPVoua5D3H9vxdFam7ZLvs4q4zqAjk9CzWzUVfA
Q8a7nCZ1hCP/0hCtTwN3TpPoaFIWfEl00WwEHr7PeTsYjxnkxotbe/ODPooWbcxJ/HvLn7Cveqh1
1RSlqDGRtVZRp/qNGmr5VKDbPMVeqW7LPo8+1TJKz/0EyyBhWvFRKDrY4c9n+1kN8zaauwahsYQD
YfHTIspwDO6OZb7Qzx67/Ud4QYjfqdWWGw1RKCTTWm3x/Om3DRMQc+viuTuVFPF1YSHH+WzjZ5Vh
qoQBBcYyeR+78dmaXDuwByAD81Rwcs9whZxEKpw3g39fC6uoTG8JFI+hk+n+07zY7UG3FhZ6r8Rs
GrRxm+4QNp0rl0nfY+QOKg40ImcU1UaY56g6n676hgZgxgcQFb7v+P69Of674Sq7RnaT/zUb7Nwv
7/P/Or+qKk9/2SP/+NLfbRv2B8tmOopr47vJYg29/WZ+99jtGoJAny4sZz3dshH+bY9sOh+wpAvO
nGAPaYP62bZhfuCvwg8DlWv/2HT/PmP+7YzJePq/BEdDk/zjHtnCL2IwcCWNh6mEaC97+J8PuO76
GMfulFG6juGKfvJ1OkXRM4EUY1DUh3ZDTas1yfsE9IpBtemxNPCGoe5ikA4pY1kf/stUyG1lU2Z/
0PJKAGGvoS3pOA3+H3tnkhw3knbbrbwNoAyOHlMgegaDPSlqAqNECa2jc/Rre7O3sXdAZf4mKevP
tJrXIGVZpSQZRCAcX3PvuaZ6l8RonOcIyAIDBHEhOcg6dlaPu2Q24EgVNRa9IRXYZsaswKiXF4w0
oFB6Z/BW1WupvPq11hcsJUPGupuAa+GdCZm33tisiYv0pQaGvIwdJ+grw6v3RuEmLdIIbf2SD7dS
nqXkITed/9xjFIeSVa+Igk550z3AR/9ZpmK6b/F7HaN8NaaZ9eTiITLKvGKX21beCfufelce8KGi
lHhvPpBkbGNW/A4R47dzMbElznufX6P2rZZRsxFjsgQk88gCHpjV6miqKq0/mENiPi2jN92WJkY8
ZeoUio5U4vKDqkbLHT3/QByhElsrRT9T1AyUaO9ZC6r9D2wPB+SrGXFOB5PZ8p8RyoqjkvDotznm
60jM4wXYYuTVjgU/TTfBeGVRwkipN51kCRx/4re2VnOol5v49jKd3x2iLawhwjrMi2OlEnaRm1zM
HOE3Yz4RtGM6XWdROhxNksOPoM34mh/IB6LDQXXISTJ8577mCv94Qws9xtqHNNZ/Nvr1HR5mUGi8
pUp9cnCIT+eRSYTYTDjR5IY9Qp7eadLgV6jmjO/CxJM/PUUUX4gBi0uOIpzX+MMHNgKNsqmagJft
m06ih6xzmegvraMwMxVy0SoGf8v3JFphTchv/Oe5GO+7Rdm7maWpFRZRGlF/qeyO5T1i6WJqtLAW
0ngsYf6/rst47lrJjZ5PVh/tWNXznZbI4E83iXhtyXoTdboJ4O0DiOZ2A3cDY2jeWd/soL99UNCw
E2PJA5KzQlRixc2nGVigosHgo4cbrntnbIN4mME1zCUWuOMGUSZvcAVfCG2fHyuUh1nNoLDMmI6G
uV+Anhq4RXkM87E8VwgaLaD+kXnUMmoRqgWT150uPU5OiY3j3tRjrIDlKLljInSk79O02jxKljUg
INb7ZPbBrvTrWwQR2zxKmx2RJxTfjMdkugfgAszJgmMwD4O/rS1Rv7YMrJ8/buFUAwA256q6qtYP
+/oUf40cAHYjvWMffriLP/zZaA1x4ib41HYrFYZNtc+FXH1fZlgXHjdMz3z7qkBKyR2wfiT6ok73
GCu4eDPLBAAHHBypSJvXDz9zY9dYw5zeEY8Wmv9nDUMjG12VYTXLmlginHf5cDoVbuPF8NJ9kdjj
EAAl49fRcSH+YMk1iIf5POg6N5hmwh1U+cD1IURDPA5Gx2+NB9NAnKWb8IYq/zwStXheGoe3EBQw
t0RVC6wsBctAL+xdlZi3CBuwPiD3mjlPob9tdCzaB7x/OkoMqIY2pMaNSRXcMpDP+X1NslDG3aLm
Ptn6fCjYnrf0LAGSi+leGjQD97OaGFhkIC3SuUn3Jg3B/crJPXplDoJMioLvY7GMOSIxhg/UsTrR
9Ug8dmS5cgWlNd3X3Oj4YFhov+Z61Bx8oeI9Lge4dCv1y8kZbeNRIIPlQWHqtg5TzxFpLvzCU55z
R2k+ouRNYWjiMdKXpT7FlcuW2iwlgDsZZek+05d031sGlsRhxHVepCsIIAU7sgWFzj0V4XofAqzK
vK2tAk2oIwuGb1YK8QhfCdibzUp6k7fSBAzNNpwtjOqg9qxwoJFtnoP4pBGXdEXASSl4PZmsVwWx
v945riiqmWFDy7c34ki9xzmtTZrY3N3sUx8ZS/jPLTuE7Mqi0D7QC6Jn/7jnLYO6kCUvv3NosAgz
eTcdFAnpgK2bsQ6/p74+RoZRNB0jFBvTrJ4qzrdWkXZaJOZ6P/ozfk2QsmDxzBVu8uNIg/uYyg2u
fm4lKLBtj1BSIWRu2LC321po4tZy+HQRLepnYT9yeU3wbh+fODl41vNY4n8Np8Zuk93HyQrFCIvu
mHjNs0gR5j2PMYCwF3tcrf2FtZ5SYoArYSWd/eav3KOsb+SdSHoD0lv5jrHGP7Z1vT4M2N7xcEZr
xM6QnchlXGwOsoL6oQ+9iuTLYEqQxySIuZP5wPFjynEj4p4SIoirshIAIBf/SpaqY1HoRhN8QpX6
xd2SFbi90sIlkK7T4mcepTjRO1vyFpU6n5q8nzhr+Uy2m4QjpoJaYNhZSPvgvFelfK5i0Z78aOr1
MZgpfalDzPaROGs0J+uDSDll8QjEsr7iGePditJFcxq1g4nSwoQ8KUR3sXVAi4j34nCgOXpK3YYs
Q2zwn5vO2GpG1ZwVbsaw7dxQdxGsjEEvhdRGgtbno0r6+srN/FZGKx2zCnGdvWAp2hFV1+w0x/Vv
a2sIyLa9j5DK6i+zUyAqBRKIROrIeEdyqjIIM2FwbxYyKYxNreM3wXG2lOGaNB4jxLGyELubPAi0
4gktSO2FmpWbu7w0Bj/Aob/DezGe7CzJ81Bzx3kIjLJO5t3swPE++NyWhHOoHhuX4Sb+VWday403
de5JZT6PuXQi9HjS6g6/oHjClsL+mVboJl1y7+QaEXevABTpJB5DJhJ5V8nrBDMld/urdhr0axcu
qxkozZ7eCqvKnmZXPuEybopz0SjrrsnJ0NM6NXqhtbT+zhvM4buaW/8LFkmampHN5sJNtm1sN914
7dzuZja3B31oBjrzTm6lVzOcsCz8lD0++GuvTbL5muvlvGedV+7ISY94jhNzHKfjExke9S5HnUVE
+/h5iCYInJn7hdXhfJ/Yc7kRRWPszDUi2Ojs9k6xUqD8KZ2tPcnpK5PPRw1vFnMCpa69NFnuULHZ
YeX2cgct0NpH/uCeaz+1tnGjHhu/Z5LcOlRGWyWb6hqXOEcU6AUotUm9jakbTr1sxcnAooSksFLH
3O+tc2Wyy+eildshb+yHyalIym0ab6v5AAwzTqyAOyS/tTDJwAY7aUsubngI4O6whnIHKMA5Fniw
7uLKDM3SLA+GRk6Otz4hzLke2L/6/QEdJWtM6DevigZ9k6HwZ4Rl3/WpNDYI1fT7vM28c0UuwhNz
VO0MAJyOXvNIOAtGatcv3UB44yYyjOXUTWXDWrGrPmXr/g+hD2ZW7m8jfzTayDu4o6lddFSCIAGE
i/TB2vWujZmmyiWTItd903L5adKaHN2NW6yA1lbtNJfbBufayOBm6fq9HhEIaXt5E3L4x5uFhfc+
Qpp7HEr7vcbuvjUQCoai1ov1tBLHmVHfW9Tq2GqjSk2fAFkCctNaKsFULzdzrufbrmFRHDWcKJz8
LWnMlUgDLTXcg64YccukmDfKmEkkGgsxnhn7uEyZzR4kIgeJ13LtOlu/h2hbCDbfRYsT0G0WpIJp
JJjti0yuw+dFDfE7h3+8SzKj2SyeqBnADmXNCj+CTlnBe9yT+6xxMJFYSERRPz5ruTI8HnvggvBl
iGTT1rjhsqTZuk5bXZOLl25SBq3PNVT+44L0MvDJSdrhfVy2yMH4n5nLZMAo9KcxnjxucdgRlnZK
7bXw4yCFsvgVkGB8jht5SYZOvWg4/K4Yj107eQn3kmrgQfaG/skfldMG0LGi7pQ3zZy+KKfu9aPM
Hb87aY1YjP7AqeXvTN/sm3GbgYsegpjGLbqJOnDIYT0QWD3ZyOZfo6bgUI+ybKxnju8Z1RuAznYx
926GtNcOjcLS9CBWmj7GYcy+wnxlZMlTF74nWjAv9UxitMfIljgsW/7/HCEpW0BbAjoY2L20Wxsz
GYEAK7WsHBWFiAO4oCfmvC7mky6W6X42RvFILQpitkGfi6iM+uynjv/fLGz/srUUxDNANqKBNlza
6PXvf1pM90lUMBJOs0NUwV3cyKqCYbpYS68+WfMCx8mSPtVIVdqg6YIx5+H79y/gr5tcwEqmWHv4
1Spv/s64GhNHVCSpxwd78r04iEoVp5veF5FxEWzxY4rNqN6nZprEV10dLeUWNX50icuOzFG9Fxer
YtD8n18W/FO46SnbIfD8vswtzT6qWAfEh1Kj9EPKNcVbwrqpSQeaY/S2BpVPL6GdrGaK+vUfrslf
dORcD+Ln1n8owXHD/PqulLObo8FauCYzsLkDlrAZxZ9qPJnxhiSzjVvMHD3zMXcj7SjW8vsH0nxA
O2zcWM485CBmwFAkh27toOsmLrPvH5zgsVyJvv/wglmF/ioxEDZ7b9sFTqfrSH7Wv//pNhr8ONVM
zSMSNhrY+/jz1KswcfKaosn2ceyWtWQNManmTVr5fN90zCo+kNxpNbX3smx+DP3+16GQWGc+P7OM
UOdSA1ko8S3XFDyGf31Fmo0jsqduILUIPEvgaJBmOkZSz4oRjwo8oD+MFAwgbqz0zWM90F+UIACK
vUB6k4ZK1WsPxpX9+0tl/rsXti6I0SzAh/gA5/98qdxBR6fVNsmhdphbU2rSeyHZG8fWnaiKTFU+
sBv0rONcUbYisq5UfhosY7jvrQHlfjKM/jNDXbpltM/UxaKjjf2gfpJ1RPmexoqaO0JohemZWU/p
63yyNRkxLcndFtgJnoLu/UdTmkp41P2yTgHKmdVbEqUYE4ZsmW7XOu4tXQlk5aI8DHg2oN7lH94n
4zfcIJ97iKmo1OC+MEL8C8Y0EVqTAsTX9mZicwYa1QLDxuvXVqecePUc/P55NrxBeyiNheHJJBNe
1oz34WHyHa5WbK5YOnvRVoCuxb9ysfhzYqEabz/GQ6bByjEY24wpDTZEkFEV3mMZpm4NeT4eQA7+
wFKD2GF4w1p94A6hIXj/eO//O4n+p0k0/Le/lWlcvn1p31T+q07jxxf9MYOGssI5aFk/R1H8MYP+
kHDYqDccDmwfsOP/jKAtE5kGzxSP0D2YZr+EVOj/iSyDoLVfj5c11YjPrsXQGXmIzQv79XgpzF5j
xpIMZ5Mh75BAHGkZgee0RE02l2eA8daM+h1eaIJodHV556vh216t32o1gRfSww9e8vKv29UkbrTY
xacP53i3msiNDz+5YbbaDgJY/8la7eattzrPh9WE7ndeejEmjOn5h0cdWplBz52o0J5t89KtZnYg
UM1OHzyJW14vb7vV9E6/gP+d7jJ/budxPFkf/vipxSqvN7QjvZ5osL68yr8vyC++b40OowU2e0Vi
wZ6jP751Gnu5x9Hf3q8UcOqp1eMeddNWG02KL2a84cTJFA6OmLZWYqGmSzF/PPZpNr25rqRtU1WE
/nuBCtU0tboFR5q8NDLv55DVVr0x48HY+YmLDsFuknt7crLtoFsDWyO9nM7Mldg3N+oJzR/VPMNw
l1U22oZQN+vlsez6PNTF9CWfplYF5pCzjtKG9NykJa1YWdvqM2EVLKPXOdlTwWf+4o1DstO6ZDm1
cgVwJahPNsXguSuEygMSyuzh1vDZMWhFfDPmWbZzsynfLAmdvQIXe9DHisU2HsZzqYn0kgiJBbKD
h//AsK9n6urnYYdw+YaaXB1m5HHXbqOPZ1Zz84FHhfmGJ6s6Zb7oHkgxKyYWchq+T6Pu8FQmhneU
LMeuF9Hou0a42gZ4dnmnMbB96Gare+XRXHyfkUI+GkOfcohN5Y1UtnYxUxeeuN594loBskCe5rP8
8+Qns02HnfDqclOyNcTNlENO1G1tq5ntBH9EqRuk1EDkpm4KfXMghJIVRIyuHiPQV9PMoK40rcAU
qi0mOQik9eVbiz33XakGHYaQ33SgeCVDW70adh7gTsa/1ttgDN7VB0WaGIL6YrUiDvtSl4hCFmIQ
VDztJqGxthmQYZzrBbRZEdcejbXD5KWMs1u9Rhab5vFyk6PwroPMjrSvHrwhGUSxEn7QjE4xBQgU
+6sydVzOryQ5pSicAoqfbLNyuD6lQjJgn7Lp7Pi5vk0s1V/zRGDcUNXNcNdq8fLaFMhmEMbW01Vt
p/Gjjxz/xsN1hoAn3g+DC2dGV9091g9jm9tmh6h7IPSNe7J0Qco04MoSsiI2jiIjiZlBqcEr8pii
mFkW4YIR7dGeGTAzrxIoeGl16cmQdMtnjpGaDTtGojJu9C1QFHubajVji0Sg68VThNseJMoWCXBz
I2MZ37SJZWycxjE/F9BnIA1q7fSiosRFI+318wOAATMO67LQtksmkgNKB3nqF7gApNXRrISD1tjD
rsSURXwCSyba/DKXFw0V+bMrSiwLrlNFdWg1TcRJkqKzX2T1zlBNX9UScro2F1eyb87tNCcJY9Ce
40FRjmQQqSPEa/EEKVZkACuykmHGBH9AYliqpzt6QPHSqqjswxhlSt3sCqeCaHUt2DJOuPPMWCLw
3LEjj6VPaOvsAHKa9F7pD5Gajdl5il1J/9mZMKIO1QqHLk9LbShtCTuGC1O9wSCdjw9tNsXeVytG
uVSGiVvoo/0kQa2RE+bVUKt3Wt932fuM4E7k+PNE2/LgYs363zrgn+qAFS36U7n8F7nm5dv4fw5v
bG2StEUR/JNo88dX/rmQ/qCrcSZapKzzuP+jEHCNf9nrghr5LSg00qloq/4UbFI+6A43GbpMygh7
lVn+4QG2jDWuiv/cNOlgiIc0/5PK4HcBNMJfvhFaJJYrhB/+rku2aDMwiboL2QYoFs0FLZHhxM8/
XZR/07T/vu/++CEgD7Ab83v+BdHdVYNWg0RYDniJmmBy1ULKx+CG+Oi67d//KMq0X9qo9Uex2eWk
tAi2tH8PO60kJ1IWmwu56ykpIEWKpM0g+kOsiqQCYvBBihbG6WJbge/hl/37H/+Xy7lCIkgOdMUa
No+1+9cyyyjQyI+OgZ+mHB8N6b54mH7+/kf83mujUTBsG/kvUHCeq7+HRratNveslJp1y/w42eYz
8sAq7JERI/Rsvv39D4Of/fsFhXGOZN1exwoo1nRuxJ/bPzNmnjchSjvQvDUnPKuiDjFaylNucxgX
g/VkRWMDYCtuOh11VpXJoIGqAxWP9VG7oXJiIWTEPOTAWuVH2Ao+88hq8BsewEVMain60zIwGlGv
MjA/aCkqj+zfzC9GNu45jztsax49cdvpxvOsfACms9/LDYQX85I0PUKxJDc3vT5PzzNS1jMKwDEO
GCC1yIwaXz46jDZf0tmtgIq1+C3jyr6xuzK/dxjcBYPVShb3+Cz6oRQBx3UELa0nwlq3m93QL8uR
B8p1n2kDYeLyu+UW91VqfUX5etdBkkP76slTrU+fYzZJ/IjM2aIWkgAlsmWT10uzZ/CMu7EUG1tl
4zfkkM3RzZKbenY0JKPITy1D9lsqMucyTZSiWJOikxGbz64molOWpF2I/qnG3zN8Q7jlP04QbTez
yDJ85k382DlWEfYeZaQ/xEyxY7wwYzQcMDZH24xQlmtksiHTs0CPiE+4sjGk51u0ad28PppiH9N1
1tOLEyX12LjMFhLak5CNLRN4grt00uwECttyalvnySpd7SXJh/aGtRPfx4Ov/FiJHClvm/YHPO1U
0G0L7pdYheQqkk17XRVwfIyyIR9+hJbE4w6mU1XNJCaVAlZcb+yGtNCfmY55m3loplBLUqN/7VO9
od7SZ3EmKyp+TBMUfiypRBCxZ90kDVGg7JPXnBitjc5RlLR39YIaTbbqHPmz+YpbrHu0ejM/NFoi
rsVkOgdZci/AEkp3fVdO+1KarwkaTHTgaR/vMtecDhbLszsdhuFeM+v2eom16rZneG2AxLvGIl4z
Nq8LfdeO6Gkqx6bOxJpMdc9Edt/6Vn+Fsy0PyHJxblMghVFkQveOOsbdvogxpeYJ7Cr7ZRrikyWj
ZgP0+K6e8yfEzfQNQ6btLVkOV9iGcuKM6PCHHloSIVtib5hQpECkFYdZdtbRZg12NRNfCQQ3tqsb
OfPc4I7GDUAoV6zfoViZ3xTmvDWpi24vzrSrLnaMvTmxcnAKyiYWuGx5sRm6m0Zv+GlxbrIo8XFv
h5VBlEDEqus0aV706uUdee5eTPRwFI1XE3pUEEo9ajoGvntK6YjPPhwjw9JpmqKezsDOUSY6xXha
jEScVxbULsoc/7mqqoy+IS03jpu8AcF88QVgz7jr9PsUkN/BGMzPLu8rs7r4gZk0nDKXK22mLEks
UJtDlLfBYmndJhqHfNN45GA5S3atqaa+Q/dXbGAuvxNNpTzYhPkceFE8HCO4ZQS36nfT3O862GGH
TMO2XAEm3C8535Zo5+apFZoL10uN2qZu2moH29N8UwMRU1VSO1s17Zo6Nh9tu/bDkh14eSzdQd32
Wm2+cW57R4ZV5l4XCa3GWm8nSc87ZJPufImKvMM9HtXzUyW84syBtBwFwWQB9ftrWwFCNHxPC0bk
jiH5Q5Ax9eSMynKf8AAAbYqSPIhjBqOFFOVFSe9YDMbTqsEJjEhAXMTeZ7Ue0lSsAJso17zrOMq/
RRAvga+prdsj5ep1q/6S9eZwU9Ou+wEzc8TK3ezcpDNtBvkWxdGRRnsAZJVvqnEZP1V0yqiy2cQG
OpbQOSwcPkDBynJAlq8VL2JsdBSTi3UH5NvBqIcJRBQyUwEaNNYRRdJtHfyTfE6c6V3KGRxbUzIs
VmWY4+58thMbzJ6P+5dmrehDYU1WSHqEvS080hr6xbXOhZmODYKxZaBl9LQDDicnbBr3qytM+Hfr
zHvTRHZ29DLPfSzUJPYgoeW2Naw5dIcZBntuGVv8BskBWgW6mam3DzYQxxsnFfkh0eL4s2dvJdmM
+2JOuPwDUYqCk2sDmcWj856LR5OwthC9IKNurcuNB6txtg6M9ZcO/sjnaXCSi9M6y4sqzQ1JjyMb
vLptL72ou10uM+48KJIHOLNtUKBg2vDw/F6yokKz3uY7yA7qyPNxPA6ZyZnR4F92rjpB6HaxMQrV
/6gr/lvk/0ORT30t/hYUtv9//7f8X3Snf3ztn2W+9y+b7+U6JHlT+v1U6Xvmv9aIAH0d7v9BY/5T
dWr/C9/VWsdThVsGdf3/FPqmgZ3L020XWxaIL5OZ3W8q079TnVIh/lbJoTfVwYWxPeN1AEf7bUmD
Ezwv2yytKI1dMW59aqYxLMvU3yd0yjv82aSrMa3w7kAos6EyiM25jM5UbQYma96mNXuEQVFqvjgq
mW8rxygfBuVEnynIURay4KlZTC/2AZgqxwOlpH2VakO1wahfTeE45Y7cdNrEUZBAEMS6XmjJJReV
lkMWsE06+6Zoto2fxoAn53kUSDudBIzGkJXflexRxrj+bO1yQm1uEpFNtzlGVaAI06Bt9YZMlTYC
dEjPb5dY0c3ESI4DNmKIRTP6e8qDOuwMVHo96TSncfFIAZ1YXG+nogE7LXlRm0ZG3Td+CgiT1io5
u8AoKBPWfZMC9nGK+YeocIpKB86R01U5Q47RPqQ6TcEWpYH8nvKGH+wIsZMDGwJ485JG74tjg0rK
0Tq8gFd2+b68sheL0d5LOer5PROd6Taa0uRm7KPysVYADjqFZP6KCUtsbyx2xgCsE9dDEyQLETEw
bCpcOHg37qac19U4NRcyE1EkA91MI2DC2eTC8lnqzyL2vNuoYHUTwHXQxSbyERNuUCRVOxeUQ2CD
2pxqWd/kovFvbfrd5Jzhnj0ort9uIMXjXDhps1+SZN3Z+4xCkgGIBxL96gHBjHenoRy6ZDk2GPA4
Nl0W4j8ZATGIqhyZ38y7g1+brOPerW7ytmE/slhy3jpuJk6WGseQFXZvbVLbQI2/aLLjd8YUBSS5
+TIusnltERq/1PpsERCxNLYT2rFNpJEmGSl1SYfrYpz9u6lGZYLZ1n8w4IzdTcik460/tYR529QS
Bsmi7EqoeFBlJNr45qG+CXNmcOe6Nt0Yj7lOPTZlZXqI3KZbjn3PsGafRr12NlAYjMgpXYkKjfU/
gg+GyR0865xEpnis+3vYXXZ+TqirbmuPiM9AtI7zVIrZuk5+LN/Nj008Jp51Le987OhjKh0W9oS0
jev6/mOXP3/s9Zt1xa99bPspOdj85x8qALaxqyTAcz24UcR/IBWIKor5U/ehISg+9ARGrVASkDNo
EyC9Sg4AkmsP84g90Mija1fK4SpdJQoJWgWwNvG5+NAvZD/EDMYPaUMsdRcD2Sp5sE09RdW6QrZX
QUS0SiP0VSTRmXpxxN4yPqedkUIlTqprJKDNVjHfylahRcpcck2CNYQHQysZnx0nip0DH2/tsVyl
GlXb0jICmJB1iIG63gDJhva7Cjy0zlBoPUpew2EmSqGnEDb6zUzG0xUhvdkRF5G9mf2SqA7v3GUK
AOIgVOh71XQioKXfuszjthYgafJopj3mEe3dXjhpSLsGWUCGhSfwp6QG+K8aLAyK0QeUyvRR8biH
82E/M1Kbg6zvwZnPfXUzevo9BlgjgL7A26aooWMLQMxQRFAG2JPuUAWEKrPLK72s1bdsdi/6YkSv
PNfHwzQ2xUPpDN5NRjRMSK2w4LlWwy3OU3O3AifoZ4CaWc5ySRuPAsQC/ZKAOt4BvUUGSJ4WDDBA
MPRYVY36Z3mtIhdeQOHeLHV73Y15FNZGMoSU8O2eMNN2lzmaft220XjjqBVoqKovPqftvkyFt02j
OdqxY82ggtiQhAUDjKWqkDAOA3BnhPrQ7ZG79USlVqmhNrDK0EG7aLxY7VRBAW/lhTZoPOgy7p6Y
s3fcGKO2j9vpe986xX5GSLbtWuQhgzCiz2ZuaxI0UYILPiNmGBmUoR97pxrzgykt+6pES7/zfexo
QR2jHSVO2jp5OCzDSdPcu75O/H268GiCT0Bsl21J7gpncS8ggJgOoyZIs63XpN091Nro2W9sPrK2
JDWk6hNaZq/5UlZ5lQfLlOafaiRSOwFLI4hSw9tJpK77CkfSaz1G+ovfxhqODIwX1VguF7i41dXc
jO1BmtK7M/mLa+VM2o1ah86sf/VQ+CxQQHk4l5ZiHM/g1OXiZE9ZfPZz6flBXCIxKLq0d8PcMGHJ
NU66bOA8gXWnrYHlI8wLybhJgGIDyJFWr7mHVQTapnbzk9bGBdqluIdX1mvPXa2rF+64stmk/Vhf
6WZ770RZdTctnX4xCdjeeHSJBGlzG1jjTp8MFU4iIewVNVkwQOY5tpGbfTOVJb8hoVtJ3OwJw6GL
AEq2yDNO5TpHDLO5YTVgp+KpYmh9n/g5RkGvj7e133jnJjI+a37/PQW7+skxHNqCudRDZdlPpWVr
CPZUHsLNH4JBcM4tcxM9xa21n8zsc+T0Xz2mBXvsrB0y/2UIzXT+NA+zv+mKyti4LmEBIMCDwdSP
ObbSLZ6v+hvptQPqfK3aGIilDoPRl1VoLLO1ZZQpbgtEVhA2x/yuFM4FGmx5lkvbbyULpDkwIDZ3
4Zi0Y71VQi6XeO6ibS3VOy7lR0BYlFLUF+lC/T2aA7IzROYbG+NxE4AhYXdoN2sx03hhZ7G5m3jK
bRPyKt+MPH/UDKdCYN7onxPDZYWfeu63VrT3/SC+MxKBGpwyQtDc15J9xAaAWrqfct09+XO0MHTB
veyaTBZigEWL359Yd0WcnXW9HZiiEOA04LaeZnk0h5qdDFaFzBFP6Tjn54J7PmCPtMa1KB+TeZeE
THH27VDUp6qbHqwlUQSLExtYDOtYKFveUataYWf21UPkTUOYqoVrHUlz3hQzFkvbqTr0ukruMEXK
oNW8r1FsfEIqG73qjW3esHlG9uXZd43ouK/sr9KQ4ogHAu4LLt4rDKrVVd8Y31w5wo0T+HryJtlg
ba1DPLTjwasjOOdWbW3TJmEo5znJnorFvRdQ/gnqGbMd7K/phnj06BYO96nlTcfsjq5cvySzgpvj
1tyiwos3czKRByEycTHr7GnKa+c+mpJ+X5Of1TONLKv7PoFDmCnMmVgubYc5pMUj/aw1ytkoZ3nu
0NGvxWYjypvK7eLQGv0ro66+s1Y7NIYsgkTTb0g8v1l5i3S1CiW9S4cnP7cF275FTY+j6m9r0d10
WnlNtYZIx1nomDukshg3oToy0YEgwMfc9qCx0wCmNoM717LPJQzfsyMbNj7IBI3ZZaSGpnPBuVrm
Vx9D3v92fv/Q+RlsBP9xvXP61qpv86+7nY8v+7PpM2FEYzb0LQvkxQ85x5/7HZv9DqMsl/AcVHFr
P/jnekcA3YC84hnrIN9dW7s/1zsrPZpvB1YZaRrdJGmg/0HXx07o966Png9OrCBLANkSg5Bf5/dG
0zLc7O324A8aOLSyNdlxx1WbXyWAoK4mnVL8gUIafqqeJj2mwLK7S2ptkACGBUVGy6khA7hYwLui
3gyiHg6qUU/ISOPISu9wg+j7lcUWxD5u5QWM/iWGS21uiKqJHiejtD8x8HkryC+J+VaPA5OZhy6v
ljvV+o+kmGRhUbIKCiqniGhFBPoLkALLdT+uFFdGOOJeOZDWurpDN0uWvQNTMjXuy3LMT/RIYO6k
B1lxxSCNDl5nJKTTRU6V2uDpEPfRYsBjVpr/XRktPVONZnQMBh4Ex3jIkP+BCgQUO4iOKA7lh4ul
suDjQn3Ex7Zu8oX3Pw01TfHVoxjYgQP28vZsanwOEdkflzyzQtfs+UJlj4TRGCylMwyGvvRfUKc1
cVgWHiW4BHnr1APNiOGD3CSH4kAiBlwQreenC7i2QZkBLFNp54djSjAF+3i/tQFc078Ho2K1hY6c
7YdRx9pr35v2AyWqhATam+LcesrX96MtCvxgOD4gTPXiUyvX9Uk+6Xy3goLixqsL7fuSjH44mU10
4nGavGuMyS41y+v9x+tT66vizl4LX/48GkXHm1FiiApdB7boTm/7ck9zNISYU0BNV1xkoj06XG3D
CsFFc8rAklCVJOi7PB/PhLQlySEqRL4ckBe05i6x3RwX1bIOmrMIAnipVflpsarj0FrMR7tsYEiW
8pypNd1zdlQN3v9n77y247bSbvsq5wW2B3K4RaEiyWIURekGgyJN5LQRNoCnPxOUNdqiuu3f977o
KNFVrAI2vrDWXNqeS4VNYl9yLXhNfsqGrgt59RQyWGenpKHY9j2wieJRCrO4Txo5P7VN0l16lek/
ZMsI9cs0pEOr35ongkLii6gl7iebG9LPsAxesKxMNx64RHx/PXsbxgfjJlsQmtgYFqs9TFFgrHYL
kQOtthNMWUN2QKXmvWfxuC0Kw3xTDuMQnnNlWQc6PSgdgkGExs7PtJ6hR1Hzz/Ix1+0c5ijknVgm
JDNsTbJ2MxTEeXcXlf58lS4q35gMD0NKueiqdMp02kAN8/Z67+s7id/psWDvsy892oIgx69fwHZL
S2+f61p339fWk90Xw2WJK6bypjnbsFtBSZQNi1gwRBRXZRwt/aaDWbVLvSUCtQB+B6gXlDRsYgZC
eU9eL0tR3/D0Km87YUJGnmfQqqmln4a4grpjtPG2dFH+Lq7Tbw3fWk6JtZoPckOZG1XY5qcJcWmA
5wjaXoRLNFDkPgUWsfMbrM0pFxUJF7uqH6etUfcWi4woIxpSdWLfNmZ3NdBoX6Meyy9QpNg3OHYM
4ipGfC2a22lA38qC8sETPsNhwv6GUE2a+zQuIr2KdD1+mWWWsb6vj9he8AA1Kw+aeE/FwAThdDBn
JDduNH7meWmpZUORyak6xHXZ3re+1mRbNeoA3JMRQ5PIq+UTUE8NVUqbnEfWQ6RqN/UjrNJ5b7Su
BtsaRGgfyBjP87aaF50hVNFboZFU3dYcKvB5ioNCJ4dbaeHoOPOFipr6NpmW7rPP72+SC4jp4diU
tduFzhLL0wANks2nsyYKKnYwQbnGHAZaO8DrTlwMYG7VyI0sjOTBgaqNqq0A/YGJMbsYAcnP6PgZ
YmmZ4WCFchoKFn+c9gne1I2ay2eCLtutTGeDKLHWPdfzIB5A6XH4D0ay7Hw1ZSYvUfRke3iLvCGw
k9gNuCNsBjjMDQfJD6XTEH15P1navI/efDzqp6LmDjUgzxA4tt5FDDKw4ZCP8yhVSdy6IIqM1KIa
HC1scIiatVPtp5jjGemPYXE7KOOOzBVeCJjJFAKS5J0UNHlXSlOAIxIl/OrM034+dxLUWljXS7/F
Kr9cSY8p5L/l0jtC/2/LJRa3f5IP/Bc1zPj8+rMm1nz/kT9KJV23fkPijgiVwxr/xKp3+aGJNahL
fhRHzL011yS0Hq8epZaOxuMH/97mj2xn1aqAN2MD/Y+KI3j7PxdHKGzc9WXg4BGZDYXxg1wj6a1p
rGRjXrlR5z7O1BtQbHQcwfZSaHQRZbuuZesTkMJWD2q9HbfaEndbwnLZRBlde0kzOBhPdrLk55rY
teSinSAubYymRUQ3SGt+5GAfn/ocKUQfz6jrmtlAnTh6iEObPutDeJHVuB/UrN8NZgd6YYzGa/x7
NAmeqDgk80W6pAPDed2lmBEOrsyACch8pJMhCWuPZLypgyZB3klJRu5oKGZM8dY8u84umWDRH5jQ
LwNW/0z7lg3QX4NizvPXFgzrdRrbYxkoVU7XEaauOKCj43cvmxJie8Z0xD3Ws7RAXukDIDCUa/yp
2dmNcRq8eAb8brfzMRaVnYVs8yZA+rxBXOY8z4n7bcvSvIUPUd/6VhbfLVk+Xre4O5vMLfpQJSXQ
lairCUnET3Ao/QJnRWbVWElSVJycMQPTC2HJqW+uzNz41DdM6JYGOr1GvMch0u102JcRUgl3D54y
x8QkU23RwonCjuFDzkPvbLpLWekb0DziaHV6PQAxikkY2TAO8aqKET4D4QLpYYMe37wbc1KPJQU8
wzw7ZVB/zrEI+9EW+a70KR9jWe4QAeL+GVZHR7yxRZLhytJnsYOWpHdqY3e9CY2tHUa3x9oqRgoA
vPNujQ1O6dGFIZMiCluLqBQuHPRXHPY2mPQpQzOQl0R+jKe+H4ZGO+tzmfWmDGTXgVQoOfwN1elP
MaA5Y/nCaHOu5GuvwDCUgZ3zpI5u/z3w/m8Hnu4gd/rfQJpV/veFVulDd7j+0I/uUP+NU8pgEI8r
54/I1R/dof+bC+XU4tz5DmXkmPtxAnLMsRK0sQiwsMYNwCrvh/pP+41oIRpNFnje93bzH7SHHN8/
q+XeqaSAXtkMos/7qCXTR6cdNS2m3iY+mIluFdvXJtOw81Io75/q1ngtxKegRtFMkznywblHl0iQ
qKdXx3fMwTLOgCqo6h5nPoFLYhP+Lo7+o1PQs5Fb8pRwVxQmXfiHxpfi33AhePB68Alw02D4jjjQ
cNb3k2Ueqz6CzG0y+n9QTmo8/Ok6+C+Kx49dNy9O2w3GwOPbQ0H34ZdtBWbXukMRssi+fy2LEmJC
oY8geVaf5BQt/mNkaH/3K/8iDeRV+bSwsfM4Qwn5wUPWd/AClecSKFGykc0ZSr1CBMKl5K8B3LEG
hOOvf81fXpDFNOHArLUd1IjsqX8eLmSamBAsSx/BRFRfuByJPDThRJSeKb6a0eh8+evXW8czP1+w
7LBX1SPCWD5c+KI/v+Dc6Tx/o2k8DPXU4lJ3IsLOl6XV4GErC4vUTHTg2Ssq6+gSP3pH0kP1WDUw
H1Z331LBGOvcu342jCGQoz2MAYEX3SXKm+kJ09bfXAV4Cn99v7g5uPfRUDIm+mi7qaBCx1nZYw/H
vG89ANixo4suLvC5xPUaltHGujrRgswFEXO9rT9wD853Am/rgYWv45zSjjU19Gr7OTY76QSJw0w7
IDMS7BCu5zMr4zI5jZoBk+Y7msnQ+Bza3MaMR4mCO07IFPrSbCzerrExZgvpCrkdVtJLI+bpTu/x
tUTpSlFaJGCJbx4tzUwo7DKNW6a0RnYhzXWdzSnhhKk35v4hg/PyOSsSP7prJS0GC4SsBRbidrNg
lmqQXa//zlU6wYDXgQ5OkOn90bqdqlldVlqCY5FgB6YwzNWYXK8HgYTkhvB/7KYbQTbEjZ+3wFwI
jQSMkxnECEnoLw5Z5QhHR5YzXmmONxox2ayc24Xji9iHVbkv7WdPatPd95T6cowgNuFpuBMtxBS7
H7wwXVL7GZungWIL8M4XZttkHoHGxWj57jkdLMlvyqABRWrR8YJ4B6JHI8tXQg7Qvudi4HN8j6h/
Z9QMPl/a4rX+o2oX+/ndvPlua2wJWjF3pAXhovan1Q7dAUq4+36tJgiV8Y+gZcLIkU/da5HVzGlg
mzVfjHlsun2nRhyEgkVrcvLdKC2PeSvasg8c1GHDtgca//ndX+k1nKchAEoAKSWkaScgDtF6rleM
VxI33PyrLdEHBvHYIMZClletvknmXmJjIWa8kO8EHrOppxtmOo2iJzX4SLm7my8TtVS5ibEtr2pY
yZfkJzoqCgi+gMEajKqpsnwsIYwV8f7y+VtTTyTl4FnbJHfdECUbPq8WY+f5/e/0EZnA5axlnBtL
chD8rrcJ+KZQxb6/G9qOCxiKLK1hnyMq6bosii6IViHZbOzUEObt5PlAlWA3MhX0AFQEPdO17Ny3
TtfYgVfmxnTfOIQCYNCGWjjuwGzNQWQKfqAqUl07Kr13x4m5gcC/2XV9KoAMDZkK21jM0V3T4CAP
EsBekL+SoY8ujcWfie0w1Os4i3YEh9Ut6Y2CAK8oHMcZ5WNFId/R4gOHh+nPUnOENajlTAxs1izA
/R8aM0owZrMzjyp/3vkkdrQJoGO01RYlZWaebW9VNY7qgHZ1QqRZTw8OOS+bpEFH7RhiPlt27mw6
XDVPHYuoEFmmE/TzpF9Da+zvVNJSxPfMdr/2Vg7PODE7ZjCxn04X2FbHg+WR+REMGqDgQKuXsyeH
+LXtODYZLrmnKk2cc6NV6BGGxZov8e6UfOETs0+Qr+C+qmbpX31kuCrsBN7UkIvbJ5oJZkXoW2PH
OMh1o0cTDg18BGF96pNYsKpunyvdzeB+ajCNWnJRyfZzTc4cqY1cUnOOmCPR+R8B5zLILCwTzIKi
KkkPjgChpBYJB6rrmy82s6/HEhxVtkZtlSvqEdYVM7bo8R0b1lh682Xu8gnoWa6ep5rFbMYCC04b
AI1MaNln6ErcWO98sEhjg5y6pnn0Gn9FPPhRFfIYrR8clsbskauw49eId7AePJvMhAVk5ILb+msp
hViOS2IN3tEsgS2srAxUoSZbPoDDKL7I8BttZ8vK5lT4TXSpRBPfkJORHGPPf3CTpH0sevk8l8B6
uAT1R1SYQ5iRYXRGqMk5bzd6eiJV1/g6iAiFLWHKJCL5yr1H25u7YTqqo423c1wXjfqG+9Kl86ql
t/MZq12DjpqG3UK0QZl4TVhPHVqDsQROSupuSyIyuqsRmXpUnZF0W98K3eTvNzyx5Cc78Y3om++p
VAaYHqN6t3g18yaS1QcSGiD9XdIPDXx0JaqHhYnc0+x6ZHdblXftJqYWZvxKODAbhlCzEXVf6smj
Fml6yISmImQk10e+1pY1/zYl0pfDwipiiWm0m2nDM+8sppnHQomlIBSF071+53ZFK3gtdxYuGkZf
010Xa14YT2K9lBhH0mglNYu/d7RZ6xic6RkBvo/vHDGnT/zLTvHVbIrCX8F5A+kNAFpnbG6EKsUs
OqA0A/eL/UsH9lnJ3DbnvJejPMzvkqfRjgEDwvsHlcgYfZN5Na+c8TApN7hfUMKZvLxjo/LYuzPP
cYQVDLmjxXpeGDMCc1qPSRctsNwSXrZe+korkpteVV4VDI2yLtUwsFJ5RwLKXnSvlcnelzGy5Iow
kD490ztPN11qc06XzABlOLdAb4k6sV0qBkYYzv7729IrG0IA+1QqiUgIHl+u5LRvC6hg70DAfqT2
LYHtIlMrQNwxi4bOCuW4tLCyOTEALk369RdlMEO/NuyRd52WDb+rGhdesmJg6N5ZMEAId2kcxAvY
bJJ4nf2ikhlddxNPlnMa8g7KMmmD830kavuLk+gcrLMEcEg4zMRyAiQ3eJRBjx+US9AG52bhXFqL
6XWci65+X9RCOzVDIt562SJZHJQ/Bbxnqpx3/J0xEfeMsEvyJG/9HsiYXHmMKFCQtUvXggQQTymy
RskiFlKcvSLthsaDnIZToK/uo/UbzeBTPy9DyRVXdHyNQkcQGPTGAhMF70YjUlTIzHweWUrj/eZz
orS8d8xUDPejM8Gf3qQqiRPvDim17/Cowl1M6ogXQ3jZzXkqYv1T5lEtx/tJ9cTJ6PZ0R94YXknN
ilgJF2Ua9oo0ROXMxr5koK1YWCfaKbckSMiyZzcvknnLv5hNwW04FdnSYK9I2rva42TJATeC/vHT
k4BEgroj4dEze+UBOwACp8kVu2JQ72pqJ6w0ls+a619YcxdtWmY1sceRbsp42OlarIdy0dn2T1N7
rEesy3Ff6HeVxRGDg6OXQcZIOdBzKpLeKfM3kVqQusc6OvhLXUIWRL8WcgeqDafCWyXbN1HM1/5k
qSPXNYXB0GrXPvqVazYDYzjiqXW6uQR5Z7dbauMIWtOwYo3IGGHUrraTZV2jhrKuyLirbvm2eS5X
U3HiyVdilyDj1hUmxPDS2cZ+cYVqCD81H9W1Bj/yUyOcAXG9YZ7rkcTLDTwtCsip3RfMnUJnvDFL
/Y7Kr9qSQa+9YTe1T+b3xUxJsDvp2ZWrLPhLIlt+J86AL8QauIV3+N5UEpaDVtQU2mLEocQTuAtm
ksc4QZLVmfGOT3R7RmOoIIhDMklovOpycDa4njhtUkdyRS4j2YDYakFY38y5ytg+UXb/TSu+dkl/
Zo14Hv44F0WyCwuX5fWH1ngZjcznidccGlyuFP3jhHpEoli9++t27ZfuhxfSGVToNm2/ReP2c7fm
R0k/ZHVP0OY7UHJwXfCCwLkKNq5gUx1rbV3ej8O/ft1fWv/1F1wHxQ6dqUWn+PPr0pIXUMKn5jBl
hfPcixKtVjeB8lOQQyXb4mq+c5A4cVLgsE3/BhHC3ObjpwspmK6YG5w3wYz6J8fc3GVMT3SnPijS
/ECuedJ48NZTlyQmTntM7fw7UBXakrXyhqP3g5L0r6Lj71YU66TnT9fKLyuK67x4hrX785Li+w/9
MbHzrd9APRN+gTqEtYDtc/H8WFJoK5/Dcbh3DM1gqMMf/ZDxu+uf/Efd/2NfYf7GhMS2wSJZxvpz
/yivF57lz5eWTna46xtE9vIOdIDUH8ZKcsy9anL09mShhApNq9j17EAxJfberZ1USX20fUbxQQ+6
wN7m0hnEJ9CT2WvBFoRCaBISb9ymLP002iMdNOUD0QTFBV6uNLvpybz6yoHufrEXpzolelxc9Coz
Qn8tHMDQpuUJJxjWlNwHVo8q/zJrWsHKImnqK8qJZtmXs76PFSKBeEmMZleOSvpfRkoS70CkC3Sl
vp2dp1FNgCJn7BB4FVep+brz3ZoOzv6NH5N/+Tz2InkagGSX1E81Y/2GWAnnEjRc0iMJLkqEeSyp
02SCpgi8TJ0JPWQmtsMjtDRnNo78usnUSZeV5ZxZ0aHvoFbysAfvj3u1si00VwFsfd+wibGgiD17
BoHGKogKPk+i1OZyALIW2b5G6NmIZ2KjJ5GuvShVdCSj5UlqQ9KD6majXK6ymqd3OchFzIEzQAkM
EIqKEsC9T2xtkHgLGZYh9AdrwTcwxpDq2A4bCZQFnJf1kr2CM5w7G+gGCYQ2wg0spjz5gYjsjXyK
5BntiDhqCmujRppIQHwdscN4V4OsS6pjIsS4j1nL3Oc85VjwdhqlPt3brV4oe+f4zfxMdgqmT2DO
iI5nRNk19ExoK/klOltzX6P+PAIQHvZ5NZLB2VY1Q8uxGI7eOG0INsa6WVZIGp0kvka+Um3GpJhC
BzJBaPW2if4wrg/dQvCvLFWJIlWQBZhHyI0XHonXReZ8yusyvsVT3N2oZHRviXEYv7ADmshfxecq
m2S65XqoYa7W6SOClOimMOqZ5IdGGBvK4hFGjBGFSk/ds+/n0WPSTOZhShxxLYCe9QFPF383utK8
jJyo2AtQ1kuoE/syPzatR70VFc6n1tGre1TeiKmhTMWAK5ldTZu0BGm1qcHIHStpQDb3e7LZh6Hq
jwrbxF4VefzIiMS88BcyM4imt9WD5evs07yG+Vc45LJ405XlQH9wF8AccFmrbQ4jKpiRhxGJjc1C
KpvgdzfsssEyA8uc3Eud4oSoxJQKHHHEMF5DETcu9GmqDzzeGG5kCEuRCnTyNimc6lF2U7UfI7f5
phgA6a0cN8w/vBPfdLlFxmJt5q7xrhb46LcRZp1TZU3yIUaH8jTAwy3XXb7xktVSuxBLBZ+zbU33
pIrJ31lZ8zvW7OjA4LfdIrNFbIA0+B6l7/BEcG/xeUZb/dlUfbomOnn551ZUPmlE3GGO6OWeoYyx
9V3V79LGuVA14TeIs4o96Mj5uvIr+6SmDp9jNcPUxjfoi2sdYUyw2EuGDtLR0psqyiacps0kNzUu
VK5iRlWJ7dHPp5SNoSXaeVurodmoCCkLn0tPpkiRbGKhbRq7U0jZ/CokicR4tKgH0V/KT+ki77NG
uK+TTUJVgE8a4outwDOxrF2yB5aW1kXJFOyS8rIJHGwEoZvGR9/q3CtMExTA9dDdL4VXhLbU6hdn
gCHSqKW+MSN/+daqWraBzhoRAzgi7DiLrU9xYuHxaBExrAHhM2ZMP76yDH340tsAcUg+IVkQwTjE
UX3ZZBMij7SJnzszSX8vFJ1MN7aXxhApFKpqCpNxINME5NnBFC4ky0mp+dKY1lTp3FFd0PeG4I6z
EMTq0K13stYFAw3Nq2/zrOsgRvY6qLV1djl2KURyIOw0u0mpsulgrDPSWlmgyPJYmfeIv71vuSqp
1oZ0xTF7K78YTfp8Z4kIkulY2c8IC+sL30HRE8z9miYwrDz2WK8YCQxegotVEUzqrtDnGTri2QWV
OgfxYIIuNoF7QkzFBV160E0bwvcuhW7U5y4l9dMnoXrTa9NLyzPvTqcbOsYi6jb8Q1EeZngjIa76
e3Cj0yUOEdRfbB9erFrab7WwXtOmNS517Lhkt7TI6mn2ty1oPW5yYk/I4PGufDPHqaPVpFFny0uy
irrbtYC3pulTrcl7WC/axtNlgiuCJjBFybZLwT7stXTxkTnLeiscg1wYC63cIcbLVuRjvLOGNApl
JfXPtLvWPottbcf9/pItlXfXGvRCSVvUDzGDEQINZHNSWY4zlfK7uLJrrO52V41XdaXFB6GmmaFf
6fR7Nmr1LVduScvmq5sUJN5rO+EoQoqpF5Q9lvcYO5F14h3iUScPaFPbDT12kdvlTRkJe1cYc33U
QSdttI5w6rnT0kucBG7gVFW974dpwHE19V/IxmGU4NXYKNz8a9/p37K2ydH8GMvlyDAQ3k+nkhvL
g/pQdTVZomVibJAcdG867KrtoM/DfaY59na04GrXsZfvGDp6dJUiuk+x5pwdze33yjdb3kUqr/Gj
mzpB5zgtYLyXcJdlIo4K7HFqQait1DepWcXXFsnYDu1b/loyEdjOCyNdjr2viVf8LknXPTLeXfHR
OT5wm/9GGqcfzGytDsj8taMGbS8k88LYQZTXL8lYyl78zLM5OxOBh4TUY6uLitusL4hw7rJ0hz6j
PTLbb7YDSIuDSQD0zp2ovIQi3zfHYXORljX9WjGBxO11IUINsu4GPca4Nd2ueultlW547w9gBfTN
MCfOQY0mkxD7arEYbVf0rPQC+Olq3X5pteZ2GJgCVYC/NoS17TmiBcFy4kmHzxYkCcCCNF+oMAoi
mHKtPruNvHU15lEd5jyFC0YjFifUkurOw5N8wmQW71C4eAEqNiNw0gqKPmgp1P2YlKziyiyFwCND
PnrhDP6BNHVAwGZ5i8btBnBuskNnmQZLTdoH5kfEvoMeQoYr9gxi67BfgHFZce0FdjLgsR5NpizC
Na9FPxkBZ7v7wI4iPSwZNnbf1n8nIBYV5QwjJIVpjMW0sXmQ5QnPA3O4VYbuv6TlDI9XcPnVnTg4
CHRuHUG4ld+Ti8ZoWIdx0QzHqWTtCFxLBHG6eKeyn2+L1P5qRe6n9wbh317qb3spbMd/2UvJ36lf
ftI+kOb9H+2DTh4le2FfJ2fUNR1zZfX+6KQM67dVDuDBlfHx0Ky0xR/aB+c3sOs+P8fi/g/V/A/t
g/6b7/vQbZFEYGN2NP8fSeOND9tr9gzrCAQ/qWYQVqmtErQ/o23yblhyNfjpTZb7gJY3YFmnFs1m
7lz7UWNZt5bTym4PuQQDXRT5WDspuFNnk0eEOk7n9l0i5BJntw7v89684yRadUQ2i59c2zgAcIJm
rPJDvFSauumLVnsttQbRIntSoiw3Uk88TvBBrzGt1omRe+O+9i3EtEmbncqs0t9MJtpgOLrW+ybW
WcUERuzk5lYb1FiDaC+A0RCWFu3jpV5C0y+0a1Ii6nFTmQ5+xZbdLMVV0SAhX0xLfHI18c1Dc8bg
GPQNkmiXyL6R7OFlyQiYsNKjy032VWWDsbU4mZxAVk5yJ10vJ4WsnuYbgDiRTzyjKuXWbPiNA29Y
em/bAZ8L2aCggaNHxFq15kgr51uqxv5TBw0hO9vGJELihNzrlBOdNAHSInEZOmDfe7YhbMX8yR+D
TuvT+d61ezZIfBPzUzRzHAhqtoEBZhTfuxY1V9DVMz3XzNs/pk6UXCxqgkmepjyiHWvSjnFljlvf
ySFLaGDD9Z0LEJxUAFJHP8+S6jImXo2Kwh3Lk+gqEpeETfAbtuXFI2xYuUOAWZdLIltSGJTulACu
yuyukyBT3PlLT+8M20VyZeGoHcsJQzV29RS49rbTKImIPk3eXFmw2YjT/NCl1rBTsemE9qpQHurE
vW0Xi91PBVQ7NOaeOs0p5YlsPfAaZavfCttXpI2XTO8tdxaBlLbzqghWDSdumjNTggX561yXCdFk
s+/pu7YSzSWZgoD7tWrQ3OYE6kJ5DccvoU7EwsNPJ616TKD1WTiw6uOCB9QKsIzPcUWfyhyS7IWO
LUSUV7DbyZzwPARzumVaYbnw6d0OXcx3teije88qgExwV0x+88iSxAWaVJPiOCcUhWz21twjc5pW
CbMRd9Ai60iyWMGj/Vq27txAwHVzl6f4XIrLEWtVB1hmogQUXno5Vn1y4USVejbKxKGwZfdLe1OV
83GKZ8baXW1UmCMLR0sOc0anSAiDVehBr1OMbshPFv2BXHh3V8VpegNPhiI7aUf03jXEQu7syCN/
AK1D2odoFtmvNVEzjpcLANM2NARO8zrh2wybcY041SohlyCjZ4mx9pM6spE8xNyraSkZP3S2tpdk
NYRJbMZwQXVL4BpwKc4L4aZnUdfFiDowKuhydM2BXV546snAibvv/anFdK51LDH7bLkl6eBFLH7F
PUV6LTpQUu7sc1+b3bLr26Tsd/Ew109TtPJwPKIKHhaqs3pvRY2s9vyf7LF8UfX9gZNovgeBNdVH
w3aYL6e4E5x9oSWGgkAFC8GsG/mGJfqTPbD/wIDWLfdjbozNQeWJjl4+mqfQa4R+YXaddrWQBHpr
AZ6mU7X8rNxmMaeZPTAbz+c22y+T6Z0y4c04FJWYpstJVyiDoEQvIa8En9CLum2hxxGlON9VvYvp
vkJjscxbAccRwtaQFKHjZ8YFMnB/a3oZFHORrjlDVjLpD/A105BgFtzafW7F2TfZutkztgrxyZTF
+IXadpRbWVsW9xr6XqT8i7ktdbrTo4xjkqcIG+i25JTG8oK/YJEpINYEFiLlmpkgEA/P7ckiZsNA
ToSbpNGCbC4sch7oADZG50A1sh0ZoyQYm/EgWmnW2whyKuSZ2i4Hi+K9GUjUBHj6oM9AvJBtfgaD
TsRt2k0Mf/1KMw6Op9zb1Usbxj1BFr2RwATzyU7BQEMmCoSCKN6A25nuqqizzkVpoFZiQlHqV0rW
9RUWfCfbe21tPrX99BRPEyklPT5iPdRThi6ICLSeTR5BocMVcl79vMx6d8feI6Ov5vkV3+oT6zzU
N1YxLzN2Zrd3ocPS3cXRiUQR5Z0tL9d3/9ZT/yc1KVwYBsb/W016l9Svv/+/Y1c8V68/VVXff/A/
ilIi5NnbmA6S9e/QyB+KUsSmyKU0Kq4/pKY/aioU9YbOwHpFuP/BoPxPTaVb3zMNV4PiP9CSmu8A
mQ9rJbQ2lsl74H2ZH+WHLUtDWfp+TaJsV3HPJDVjI3ot0mx8gkAM+0mV43gFLRoS0tA8FbG9DjTd
s1EPBcPTJcnDhiEkXUZZ3RSD9simNWYyULTZruZyDBdG1kdJogkbTeHu4KOrwOvcc4MZJDAm/SZj
C/zsm+UVAuorUyiCtZoo7KXt4yVCKVKM3JiMuN8GbUjPJZ/jpnUb1u5V3Qaa8JZgsg2kANpyUfva
jaPDfvGlel7vQ8TVcjtbyOJZ6L91RZaHJSf9lsyYs2vClQDGS8Jc9ebn1RUuQSzHdoJvb9iRxHVF
bvCNlc0XWszfYhBBmlP6DG4CD3O7vNj0asWov4B4emrnbkdTWfB0SczPeNMOqfTIstDg0tbdCuEW
3lnvzad8LJ5dUjp2WqzuNJlfrZ9AXyJwgyn1ljVrjhoR0juzwMpulgjLh9ilh1LjQ2yqu3WVsAEw
GR8xLL/wtPf3KxOABKuLfDCoCwpEekJ1fDCatrHs9GQk5FZNOYokhkCqsZ4SMz/FU/Es2wz7kH1G
9kHZ41gdtI38pKz0re7nG4sH4G42+13rNyTeWKvFb8Dn3CcMEAxme0bNB2UksAjQdvQBy7Vkm+Z+
v0HYUhOikUKEE+tnmZTPTBdUQJedB71CJrC+VmPxF0S73KhOu+kNWMPJcoENHEDzqF00bi02Y568
mQV/zdbTqzyfLuDA2Aeg4Q5jV37D2pofQYLTyfdOAZHRFGHe8UJj6mVhgp/tUtrZidHwo7Tw1if2
9FACHZnmCoRSIqHP1elzRdLBtjAmyM7LxWjE6SZLZIp5wH1KJ+2b15rXPqTCjaP03Wz0h8Um+wy/
yAOSjkOaNj0XqnmIS74j7I7FJu+BvA3DcuHUc7JVsJihWusmSkCuBNgOjOiN0gyaTnusYv3FZyhL
EKRk/RMXJ2ZfD60cHqypeCupBjfkR5MXX04PZqQnQZ72DROhmlg+RyQbHY3m5v1z1yuHybr1VLdV
tiMXAkuo5TIF4Of4PVmpuFyKpvOUunKmO+dyFDq+UQaPX2GO+xuwlnPIoGe8NYmZDIspjpjAMQad
/X48UPONp7a2x2MHbvw4jQL8G+LXbbs05TWl67xDGzqe6H+g1IjCfOn17us8SudS90jn4Kqp09YK
JRuBLPRxcEKXWtRz5IK/IRzHKFC+WG31mFfRYzmxCQkXPJlpUDIhRCB2tqr8K5No0ChTsWVvMG8W
Mw2bfpZbJokJggeWyvDmyQI8eXWPhddtz3CqbqqaIGLqpMdaMKPrBpvx1mA/o2eVL1WFnLii2N8W
DlwHF+dvs/jOrmTIQVlfRzd6b8Prq7j8l8x4qaHRko5SUrqPtImToe9Ml4qKd7Gq7rgMWxZN4cRq
GLWDO+wng4tuzt0nVzjnwWjVMRrlm1DywnLy058eOv9Fuv6hK7Y8ltcuZgBCdtaN5cf1dYonBhlk
zuqBJjaAM9SvJfk5tVuKP90J/vrVfnEg8Go+DzQTXi/u9I9SBNQtQ+XMLlbLlRQGRfFkFCYxYQwS
/+aVfhUFrOtcBoOGpjGQ+Ig/U64LZwSP5cHo82d/RXOux3Gmq3ljIvtlNEps0vda53+muvwqBeA1
8d0z6sCAz3/+PGGIzcpPPBjhh7m3k63djQ9o4IqNMK2DEnaxUiNPBKxeyI7T7a8/WPODt239HldX
GzYENEQI0D/sihEZqCWbverQldIMM4bsN3OEGZvj4oIaMD9o/vSiumnc5WocT9nYcd/62PhlMr8k
dG//n70zS44bybbtVN4EkIa++Y2OQQYZZJBBStQPjBIl9IDD0WNWbw5vYG85qMybYqoky/tdt8yy
8qpERgPA/fg5e68dlfOhixCfzJazD4ICqVsnt6Y/HAZMnitm3mLN2AemUnoDDY38xv5+LKIn3YkB
yIz2saM3sB6rKrhwnEo8R3Ri14gdps2vP+lPbiELUIKJ0sLQHfN9G8fMkwBhp13uY7PZ2RWSnmC+
w9xf/+YbdX72jdoG9gPP8WkdvZ++B4NB48RX92pAmnIzjncTbdmtnrMIl5xYNiBNbtrIKE55P915
rV6cYpVVbM/Rt7pnXValCj7cDMP0eIi0Bkje0J21wD1asr+IfZZ7B8khfQmiy+vRpKp3YI8VkSmU
aJhcdV0292U2Po3osnadmdhXbeIX+BFbHHdl8i1MHHdVZjlXcfSri1FLv4XV/OQj55rbhs1bWHvi
mPYkSSbrqIBeReryIfMAK5ndfOdNtbXCVWbskGx/kg6eYc+gxvr1BfvJCoNSQkGyMQOZdN5+fCpm
mru1Tczrfh5I06ScGFnZmFyDdRis/a9fiwr7nRgHs5TOPoUiyEPRr/73vwU9SXNKSL2bSvL5+nuQ
vlcFhIHfvMRPVhYySDF3qH/+05SCFDprc10v91XQC8gNI3b+cP6iVnrQQdNFK0EsmPY+0MzjEAbx
FhP1FePqD02afvYRPazMopdoF1NrD9efTTZgdRJTcYNz/dvsDtYW7X+2zy2X9gNSM6Zsc3OdJ+62
98Wj3/LHLvSpS3tKwMsQ3bpClQUxOgDraEozXllBbV5g32xXupl8c5i9ruoku+nHDIQRzQpgBxSo
xkD1C967RHO95vB4X5VmvLWt+c1A/R9XRfsnTyzXguwk8Po6dHvzx4tSmgLm7lSUeyPnoNDHRbJO
yEBZmRBuboyYbyCh3AI85B8LB0ll2EhIh0ZxS3PkyactxeCtpJUWzgMnXqPakM33cUiFtfF1rLJZ
7x7DznPXXegcUTGnDGxZiQQ29Y2XTk+6OXyZG32VeMkDcVVUVTUfWGrjRRbrTxOF2EqEsbiw8uEC
IvB95LjdKkURsLIFC1/j9gPtFXy2RZhDV3Lmp0DI/ubXd9VPHhL2DPV/Bn5p830e2BDViHyHvtwP
xAxS4pC1NfB2bLwOoYh+c0Wg0//zOfHZhVnW8Cv5/3gma9uaiLrryr2EcLE13Kba+GF6FbJTBQbX
ZwbNBrGLAxJpKO0qTakAo5xQQwrArgrdVVXCZU+KvqbjikkVQXfLjN//3GTGNeOb2zwoSFgLlOmk
rKyNJZovRTrfj/l0KDy1GXObRVb2Eg6qSoWIkc76Td3BpR4rc025uoVh4O9aLulyvKRvagGL5C8G
SmzPCHidiqHfibBrV/ncxpcjWuzlEBSWgOIGiDNXZTeck5aDpJ9FQBNqjnrOPJxlGxGJaQfEhvdn
MzPuSGhG+Em1ZtDPI1JsQkLSbbSCP8HUxg0pOpJoQH5t1WPUjA4e3uHs0shBWJxpPE/4avKaagmM
xQ1ONX/DoK7ZSs35WKcOj1gb1teBM37BHrgZwC7SCE1uEjJDsAlRitu5/TGN+/sB5x38D2ePj+8K
JvgVIEw1ouABbtv8ikMx5md2liTquTF5OtyhvckN51NMdMtVZjgM+vEGmHKCfDoQe4CHYoBlffCp
7AFSfASS+bv92P3J402tA/oIBSZ3lP6u8sjR7tem7RT7xpu+EK1z3+jsez3HrNDhsVb113LUrloQ
Jm1Apbc882Xc7qahGVYkUn0p0SJv4Iyn2yALNn4vLQ95e0SetOmX8Dy7aZ8b0Lv6JAOlFtnJFoh0
9KXW8uBGSICMM86QLSND0uDoYaxnzzqaGmtM2k5PvUW5pUtLrJGbdOsxIrEo96msIw6G7IcxSL51
GlFme2l3bkmKX0mzvZc+R1KgLTd9193bDmnoVe6O20QSPlAP8wFfBXxciBaFoc30wacvbgO8TYr2
3uN0sM8S99iziXDI7M4WnjtVzbfen/vrfyeWv5lYWg4I5b+tsv9Qfz4lMgJa/PL37tr3H/qzuwaO
2Xb5PSrFwzcBOP01s/TRcnoec0c4ynizcRT/NbO0gj9sR6GfdTTOrolM8y+/tuX+wW/DfQwUyTdN
VGP/psfm/SMmkggOhcbgV/IuFAbjx63T70kvrqbI2Ps+WUs0KCqmiCo5ey6n+jqhVBgJ1Z5KH/ca
fIb4Ue8E7Dqd9G0CSbujVQF/CSTZ3I4XGuFWUuvexSq7W6oU76okk3tFJ/GyDttziFfRx1Jbv5BT
lslkI/mCH5HYlU+m8oyKYkDy00NWfnXCEoq60rHb0+i8lDoyzDWcSefFEgjxVuSWBk+tW2lfs9Eb
HwGTFuPXwGMKnGJxtYdjXHlbyRbhR2N60NNMwKHqISGzAtLDWkVax4GipcsJQ6fSzprtsE1DMOy3
2OYY6oFWXTWF6g14pjUeDTmCyMxi/1Oe5b55aNre52upTHNPQRshXDW6NYpSwsCYDtO/h7zl7Mgq
s1dhk322i7k8RAPafMefbeoHO/soU3ZGxwjtjQZhep2H1vBkmul0X1SOQfHVqAVBFOIOOZjuXSx0
U2YR2nPb5CTEcl54jPUmRj6BEIXwib72nkQDgRegFn6N7SyBOQOTCjEHh4E6OEDRb83bGho3KeeM
3s+y9qH2C5tgMsIUxLMd2VAClboKLL/6loGjYWGqAuMcZIy9V5M5EElJkDTUaOHw61sr1/HAVK1x
bCDYdmuvbQQeCUg7xdZ3egTrfhxg79FkjXFmKLvqYIAUguKk/jU3Uq5rKFzafGzO/D0gKfyMY9Gd
uBbliHM1QGG4dtoifEoZHyTrZbDU9jbWVpxBjCei0Qme/CpDf88+GDwZHU6VlcQ30nNr2sbZNBw+
RoF54mIgWAJAbxswqULJ/CJgdTcXdgs8kyNOMx+CEmnlairwExAyg8sntWc+0CI5A35np4c2w6h0
xUiKNzCgi4u2XsRuywwUZzCKSbRdUdijrHImsHMbnyBOe+N7cLmOYZ8P4a5paUNftqLHNxRVafsK
u5npFTpIwL0wP5mRVkQVXORpyoQNqQx7LgGu5MGvwIvw60dXfXh/pnxdEV3KNyiHkT+Za5JcbbeA
ij3GXJZZuRvdqMOTqxFtD2rP1O/8pHfxJfGKrtcRl9prrnVJdjb35pt7IR2i8GmQGRZjy3Yib2MP
Zj9fSGnYLzqSYuLglc/A1XEc1AyM+1XtjHIfJaljn6K0C7aZpebARBZTogBixRxXm/QjV5GV87Gm
AhQlucvuB7tFiPq0vEs/n7ton092UqKbcHizjnC5yzRk9cdA5hBU8qxBBd1wfOnWGYXh/ACYuMro
batLSpdGfSfppDfHdgqUirCBqwufrzkGkzIn+0GE302rCDTOKk2NNIlIu/CGnBXKS8lAtQvdmHYJ
3rNv86xMgamrqXvKMFHxMVvwi4uq69X40ShGjNYiG0lZzdph0wbmjFLZpW0+UCX2sN+e6cB1mN2q
DkR1HpcFkQt2IK5bv1tXwvEh85rYfleNSfO1K4BWryeAn0rKFh4WgyEXE1mFSu26pwfa4jGTmKdb
u2vCHeTrEUVlYMG58YsdQFlUeH3kEA/fNl9SjbYuFQiPBU6k8cF3tWLtmZIb25QM+8hiqbRrV7c1
Pl2RgUKcK6b563aQubVxghJpJ19ZT+oVyWH7wQi8LzWEHWtrlJVvbUloYr5pNoDYoyi1L2Gq8/1O
yjArgVReu12NYMQzi+F2MBx7i+bcjLZay0mTxiPJTYW0xaU1KpF47sfxmhZRdCoNUd7nPVNabLZY
11deFpuPQTV7OzqT01fbK6yrkFnJPu194zV3vKURMXo7dPvpdS3d5KuFpu9ML3UCdFaiXU7zcF0l
2iMDEvkUm3azgXXbVsg3fcy/BooVFCQ5vAY81nkwljvdhyFfAjv7qiJCeQIQ5x/I4PIgyKbeZK/o
cVjPaI0brAwA3Wlye8ZlNzMtKVAGbRxyjPGIj63prpNw9q6dqD5KVxZfqW9jKMI++EvAvjUI5Hb0
j/mg3RuFZo5bnD8WEQB+3xjXecZqfmKGTeCAjigVK+Bu7q1+09SZuKHFCZpP68K7spesJpOHwE8T
3b1Rlh+taKCf3AbNTD5jl1jXAgOq+RjiIn0a4lw+5IN9Fzt9Tbo6o+MhagBa4l95KL02XqHlbf3b
mpP2nj6H2Op4zT5G5jDiAvbPM5a/Dx3IposK1bO8cIayUlE1Ihf7Xo7qwQdHLsjj6oR51zSAG9xC
xHgD9Vi/BuqGUSAk1uvUxFW1HU1m03kqDQ4alhzpXbex2MKvK/VNHMbDp1CMRU5eS+eA6i26rtjj
LSHBRTPsfIvqsVr7o96eTQJKnxMz0Bu2Qku/7VJG8IWuicvexTW+HsBBY2wUB5wK3bE19U+D9Osb
0cxTuzKGUbhYOkKoSuT8bHooIQ8Tp/HDNKbGKTPc9luP2v3TFADYeBlbPe9PSFpCwtjlnF1GeVau
SfP5aE5zeIpjI9xkHGJXlILjdd8a+IIJt+w9Fyl2Y2m3pFi528ZkzreavOIrR/LxulZw8dCZzFOa
tP0ziplwEzHevwtE4OC5HtDUZiXwsJUOkvjoaWF2o4e1WW7iTtdOdlY5G8/ucDMWubfqbXe8Ek1R
fkq6FohxJR7DTuD31OVTy5a4jVPu0ybVnw0zukzBDlxrk2N/HFASkXWRTXJthI2xDTWUV01kR7cW
CIGbzpN7v6OVknkmHSUduPzKq8SIridubT6hT7xXbFv5hqlJ17L5aUcXVzjq5vi6wP6+N3PjQ5ja
3irKXTygZmWvS07RtHbzfGOInvvAhNYcjy5AcysIZwXBp/vosoXvAs6FI61EYZ38yHbv/EC2D5W0
OzZ6SNB8nrhdZ/O40+A+3MBYclaiix5dvTYOJXYU5OGjWEfl5JAcXBQPSYreHFhjmu9MVEnMRnJE
HEIfNeiirlOvpiaO75h+WbvM0qezLmV/mBpL/6BJfrDHmnLDCtSDFUNevmmL4GS1en8hyi7m/zVt
cYB4Xt/HTpH3a0DXw7arYCHAFqygXNppd0oSV9/I0L2Et4r8PYumR73JaX2g+XiKu/gjZ79wjakL
c05EqtdjDxV95TVjy47bWFeuKMb9qEcocJkK7NwOt/SqlemAUKygZ40QraONDuvD4Uko2mwtRvLn
GCCzO0Jawe7uFTkMa6TeAiDDqsch8QDn3dvhYQ3TLdshGO2UYDjUytiKQkRkozTISFeWbpnG9mae
oubAsBPniR5P3WGUdrUbTHMkeID1lFAIlPFrj/XmNa079xtY6oFRrOvM+zho8y/C8+p9AJxum6vS
ClQ62UX9xFjLNgqSqlT0XaLVYpuWPQzVzu9uBmGYm3DKEeL3db+BB2IeSDDujzNwEuuR/Y2mecnQ
p18X4CLv0hZMcZM51T3Dysi9z/E5zRDWArmiA0RZUA7254wpT7QLUK7zAOnUgplrZLcRmyyI4fGa
FKVmC2E7GEF8++GpoQy4MXM4QPSkrOijV/QYmWaLKBpUTM8RAsz7OaSDuCqieFdn3XTtNI5zrMu4
lkQv1RpqPae7sqq8PYxGDem1TMY7w2mbczwUV/VQH4Q/j5s6MMm2xXv2BeyXftG3tbwyeie8kJH/
RKE27DzUg/iT7FPaTzmioz7Lsl3K3CS/wrTHZDgJZgTegy1Fuq7yskqZXbozbEBdfB6zAk4QS14O
uKgssBmVHV8IcIHrrJNa8WUiVeZOC6b5Vovp9WwjAfD8s9+Ks+imEqWdTDo7VL5yFrfLcGTMEFve
fWXkH4SVj/GhzGsvvLZK/aUdAnEzgtQj/5d74TIbklCNLyfy/rI09u4Dejz6h6Tg3+Swkkxc7yqB
o0xBSfH4rh0xfACOUa1tS/qRd8cUo75j97tsC3bQ4TeN/vf9UsWf8i2apShcDBur348H44hJymRG
1LWelDY8FU6iThKb53nymtdAGsnF3zoHPxmTOu+7XEgJcWAyUbDoYVMqvGtiw2ufGL411b5EiX5N
AI14bliYXzKtRaqGpOVLnNP8PjJB6xCtSNJbJjC7WlzcpE6KGVnjwd66dWnL20L2xrHQ3FlcSTTw
T30MRKvPCOIgdLwMKdsKhb+IdCvgQG+3M/gPDSdzPWZyn3QdZaZInRfm6kP7QJaN0zDuMYyhWZfK
Iv2JgDwcHIxxObBFoWNR60ecRbAeGecCI/jzkE/NK7dM+Q2oUflg4XnATrSAeFxTF4Qj4YoB5ww9
QK2dOgcsQwtPs9Z0DUxjDg4Xi4974i/KW7sSEChkbNAdawy/el7OwoVbG8dfX4T3050AtLlr06lB
R86c8/2MM6NCxt+mV3tnUudlB1gLA3Qj57j26xdSd8/fpU3LC2Ekpwywfct8f3f5khNcDaZhn8c5
l1j4Bc3Fsub6LGCPJlEeblg9HEJmdtnnf/vqvg47D1EX4i4LtMiP9zaQLsMj3LSC/C3MszvQwE7q
ZKJ+VHgRTL1oblqPQ4A2FBzbfv3ixvvRQKCj0Dd1BvWGZwX/+OxD6oCrCCXWTkPw2/shQuKI6t08
l2nDsdk2XD58b09Idd687bLsOPiVkZfvEVga5+UN/be9+bv2pu0qC8N/FhA+ti/xD63Ntx/43tqk
K/mH7ug8Kzqe9CVO7i87hgLzAoLAgaMvfgxADn+TDnKaMJh5/09PU5ndaXVywkEgQo/0X+kGl5bl
354tepgIFRg9Kf88xo/3lIgKHktcTf50E5QwybO1P4hp2oFABfJU2NZlNuJCBXpOj7JxbBK/pomk
lIT+41SXci9xXqpgDoY9HQsqYUXjfTxNzl0hjEa3VlU+JiECdmvQibrfF4XLcfhe86YR1GwHiDew
H2NyMQux7wpk/mQH96ormIfabVDYeAMqmUpiAeg9Vv43S3gTGbcDa//YX0Zeh9j2MsQVlqLL8uv+
gcJYtx+0svLMLZ06+NVROkgEaURWW9gK4PrqvGyMWkl34Y+ZkZpfcLa5l4XNSWzIk2NYFPFF7Zmz
aru54bksYHrPCMD3fChEVeggP8POTc5+aktsnUWcnsYKifiIT3VGRr+Lq7B7gcZJl6wpIKMntG+Z
dqRkp1UUHh5jppkclKsUn4bjRSucMKO5HQa9rw+mt+ByU4XOjaMMaO5IMvG0yTItmh5YjDr4unqU
pcpCJhzTuzDxcXQYuXTF5IUbExrUAEXW19l4j1UtkTcCv0LJVeDQzbD7bXX+74rwuxUBHQqr9X9e
ET68kNRHqtGPNi0KJfVjf64L2LQom4ClOCiGGGPw8H8XFKNp+EONGtQchMf/zyWBdURH7aAqLjZf
Ys7/WhlsEk9gdlvIEE3Ppg4z/s2048cKy6bdhV45UJxw/BCKt/Hjtoefqe4oMNxTQWzIvKbi7k4Q
IVTiwlA3n/72xfyknvtxh19ejFG70oUFNjKO9+Vc5Ix27nEyPsUazcDSrszz1PbBE5Nntb2qIijS
Pfsl6FO5/1+8NHJq1mYXqdj77T3RMmNsK8M+zZC8n8sAhMG2nwbwdxwIjbPlj9QZGIpowiP/pWv6
65f/sXJWnxyKBEMrP6DEoFf7rrowrYQMhzS3TjnWaA5tGqeWtd52FKNJpV5uVA3gX7+m+WNR8f1F
uVVs9hYo7Na76rkUZdhF+F5PcNMoJKD9XZqFy5wDM2HwJFoYcXZi8eKd0VFcAhJqX12mJRc5nmv6
025FKBx9/HHf4GEOt/MMXw1wLEVQ6PS6cehFCBEzmVWcHrA+SvIxL+ls//pz/Eg4evsYyyiOgaGh
9rAfb1F/8K1u9GLzxAyDe6VDFzbmqkvvN9Q9CI6rw6jAhr9+VcaJf6tGv78qAhpGijwY/PePr8po
wUtHRxqnVBH0So0Oee2V8Tc9HevTQhgmZNo4Ol7AoGjhTv369f/5YHocfSwffrUCOr9/VvogKDE9
jgbGXAX/VA/MFHT4/vvfVvjvqs/lswLi4clSJTDDyHeLQDh5banrnXGyk2C810TMVAoTN8Ou0LKa
VxyL9kuvu+rp1Jk7gWPjYdFSj3Igi7XfXO6ffXAcDqyW7NbWP+5a09aqoNZD/dS1NQ+JDU2kujbb
Qu9XSZkF/4uHxGPZ47nkPxhV3w17DZHqiWb15kk2rb8pp5jJ0TLL6RS7t4BYQfgbU5O6TrjLA1h4
x6IPSGaaUmJCV4TVVQfNhY0ZMfGJ8Iub/nWb9bD+WqqnOCYJht+a8pQ5mAGGqwCzW7779b2y6IX/
p7xbLiC4JM/G8ObgJn2v9kvzKOz8KTBOYZgy2Zw5n0MK4b4Z20I8S4muFCMc697EF1goEiGGbg5z
zRTUe0RwNL0T7K459vYZ0qER6s3rwvf99fv8ySroAQvjhMVJksbFuydZAyjXw08wTkTh8oUsX7Mh
pHg2dOCjABN/d3ZVO+gPT7FL93dR6cJH033EAz8+xUVLIhCJ9M1poNd/YGDqvGB/Vf+wGHYtIA1C
CBiBhUnIWV/vU/L6IH4ED0mXcRCzyql9taqeO11nBdA1HoLEYiAMhBWBj0Ig49hj8zISVDBN7zFe
U6x1srPsS9PjA6kw098oyd7O3H+/3mzWtCEQKRi2iZjlvUJh9rPA43AanTA8TutATLPcpJ6W3tb4
UNp9SWrPgC+yJ/rCdPBurpMeCM8uwCKbrpBRWvp6YiaxNlOTtI2i9Xb9YuSM3Qbvf2lEk7XSQod2
s26BU6GPOWiPQiN4dKN7VSUZkShvKDoKGrtYc3kyUmUcZQtQHtJUET58UZ7A+sQHvynSa4gT1bFP
mQ5tfIAL3QobAcSFyctujWrKv+hZY2xy6gBMKsCBBO+vj18nBD7uVTvF5SZp2b+vUGEgBK6tVNzV
i/F1XEywQCNAR3qxX9N09zTx1JU5mGEr9LyHAOWhjt4JyzkNdtqj1McRHtPABdW8dlvT/4yiCQp2
SSZpRkYEzkDm7uCpL02AknTw6Fdcm1HHAVz04ZWOrZ6E3x5tg8cQT54Q1OLtTZ22dNZ1Y2bxGtag
EHceeUlyPQZ2HG78lJNWRKjzk8i4R4jg4ZHDchJsaxRN0ZbSINh6RsvgGKWD89IENmVC6bPaUAIq
AYhCQDfJxI/RbAMKGlpYVdC9I3MY6dh716Bqs46d2YgNnMjzmy8Z+iImZdeq6mvsw1iXozcfs0hG
/9KOEpKV8AB98cvMZQIKApPRRCo3uLuiozRtuZP4Ojg90r3S9fmj0fg4lHpYUtjgzM+YqSsaQogF
IKqFO45S1aciaJyPlaU5q9oV8Ss3yvg1IlZJCUmicqN3XJ51HLYl7VrhIOPy+jU3VqFbjAjLcfRX
kwbeC1/Iq13r7nrkpCXOmMaT7NCXPvPVq7JE6Hj2SAHRCVeLcV55m8Ijfw3BHmZS30XpCHTR5L8N
WKtIAbHcaxhySMieyEfHbxmIj1rMKIy3m6WlYrsygd+RKEDxA1TqvqJjjGVcWaP0yKcYYgW3X2rs
pNjOUYVMNLHD/BFiM1dsClF6FNPEXLz3FPCW+WxykUzclXi9DTZTu6z5HXgKxXMgG66sa8xcVAYu
2lrXpb8ZgoHbq4zQ8jRZz5Kd2NGp85AzrOcJyHjIDBUIh069CoWK1agAkL5EHDBYaF4besCXDDtY
eGzWIc8uOKRL/D2MM2LECQTE8OunWkk+OHHApPfQM3QuxoNsKqoDYSzmucZUwF+qcjqtLUGGYNQ9
xhu5HRTRxjBa/iQiDrhBD0jh86YtmD2lNvAdvhxpslOv4LrwN2hLpseOxPsASzzv6o2M7lXj/XeH
tMaKuqyR1HD+deiwiS5yg7Dym9c6UF/lolJpmo5/Xd4tw04G6hYOoruKstMkyDqZ7uqlFslyl5Yo
Y3skFxFtXvw94JdUt2xS4pzeIPlikRF1CccNK09NRIQm23M7gvddsNiTyXdvFEppwiPJK2Vx37wm
FTcDItHmtZcT7VpELfalnvXg7xWpiaZL8yoU6LcOovoZyBDV75g00/1SKMxZDe53AWSaI/V92uRc
WhXDMZp++spgkGF5orDYFWkWR4gyCFCqUCdhK8+qa24jrh1DOIr3qmbjaYAaNwohqqc6RXhFZPzW
MTLxHHbKRzhlqMS2IdFwL4gi0cSgGwBHBA2Ud97zMz08i2FiuKpJmtRLgdOpUiWbEdy8HX4WXOaU
4jrfIHK3MYFqWQ2XQbg0JAdnQqVSOPZL7OEDv2Db4Q0Kc6TPrXKUUnJ9jfAzVi5evFweISN0UvQ0
9Ewog9h5gAAMJ98eAPEHDddIQLkySWd8DSKDDbi0Hda2Sh1ViLlPLowJ3RXLAKEEXOlj2VjeJR+n
OlhIdO6TqZvIco9z3i1zfblHaED0iLo9HQJ/j3qUsjNlGCHlNu0pV220MN2NGABJ7YsYKx0qbBzk
K8yMSDho6/FmQuAKK7Duqjlv+MHT2CfeOc1gHm5b+IwXb9DrpUcN1IvvdBSIrN8WAUwh4/2UAIFY
51kChGFiDlBjnTkIV718MSAgWnRGeWuIZ3Lx0OREXFXK/XpfhxZXNTEbcAZs5HwPAyVooGIRwOuO
d+MUuS/Sx4aS4YcptmYyk6AQARG/lrLhnSx3os2MvjkMCUuAY1Cjb9+kZXZUR81dMIZACfxKXaC0
xqi3Mwmi2xeSgUjSziPudo6jDYZFUI4M7EGlgReLigeCBJAZpinCMTQ/KKhTjiH2kuwCcoohmTkZ
hJeHKRkFUxIoiZWgeq/REtwtn5CdiBq5cVmBZIVCejnwzsDan2fmTWdgjeY5Yekm/JMj7bmr+cMK
D521bRXubAa/AtJ2EVmpbXOade4okeNVtvxF1+UIZMimr2F7NouNVNTy5VuToh+DTToY+byR6u3E
Lp8iS0L7RXQtz2upFJVIFnis5smCSEdY5q5rcjRKThOxHIFiStb4BFkd40YCYYy55TEj0ma8jxMV
cTMA5dhPiYO+z0G87NyPEoYko3yFxNakrtIaFg1bghSvHJkIodmwCZqotGobwH/Pr4re5afzLjbr
B4xYAxV7mPFF45g1jkm6rH2jmWoXVQQpH4sZzVqO5HbLeQVaRXWY1Rfwthapg3uv4jyWhRX8GDvO
cu+GkUIjjK2Q+9FLps+Sbei03J82BLyLlEbABcnXdnbjdT63iK/jniULob+Ko0n6328IwJP+N+H1
GdNk2UtIzTAk8iU+xaWXstwVLkFoDL+IZkfxQLC6UZdkETmq25A1WlKtGSsbuDGdRd84o+f3wOg0
F3hSUPwl6gO9DVpwqeDSBnLWoE0KOZxw9jSOhs1H4JYzzk5Mov3GyCOeLC+s2WHQplq7SnDTAEZm
tbcS4xbWK8iPeOam1uHfdUrWJffLCmhnBMdtqtDjy27DRQNHkGO0srxBNYPYgMoVgIkJcEnfsiiQ
TNaHu1pDbbEtF7J92iEw31r1xOtGgrCXt3QQwVHtKVB4/ciJ+NzEuAIiGky71Ta0lEdjRUaMgARi
+Mm4b7u+jG8NNCjVZalIEnKJbHD8Vikik4q7XTfCWZ5bp6MIibQseNIHobIiRvV5PYh1dmd6D50/
FrfAmL6QFwT/n4iDvQMUaeUpPPKQRem3iAi8lafsrhawsozsVYsHeERlS9gIO9KUDPO6peUZUKFM
7lOWTnzPieCCVs4wjxdal1o7vfSnfhXVRHDG/VhcJkKkN5bdGMaaXbO45GQ/7pV+DbuUEOVNWFnV
t2DMqRdcE18fEwvuMNmYYI3GsWn1KxzMiEjTEM8cKQsxNVVn46c28zK/1CqTLgxdNnjSOVK7hyg1
uTyyEPyzDgy+JMuZxzs6gOAKrEHuLfRtwGd7apxClXR17I/3WUROQD7W2rpTI43loJwxczwMVsCj
GsQ1w00dFvsdOjWaTWZFfcAsg3c6LptJGLNu0/2vsq/VAvbOECRtkQFalyjnwqcQR0+0Wg6GEaGf
AutpKljyWta0yh3RMdJPU9EEFTTyIGKKLgLjuKh1Da1tXs15IpLFUipCbidrV7om+6dk+svkJGK1
mlWQVg9SfL2sm0GasTgipLe2y6QGQRGLuggD/7qQPmB0YDvGeRht8ZzluCCqlnVPIlE9tiQvXCSh
ll0RFrBzI7UyzzO42jVnu3hvOvAx7d7Vm4MjOp64VkPr7GR1cK29VRg1lHWlky3I/yMKykOQfcmB
bWyVJwXJRNfJi6ptul1OgpjPWQVpsZ7NxhmgOS07J2BVos/DV+KBn6HXFJqcJJYJtsvc/xzTsd4s
8t0lUUnOEZvRW8ns6MU3FyUKQSJloe+irPD8rTu15o5Xjs+x7MZHjOfzdYxd7xHRU7ZpeEJYnTnt
zET6mp238txCh6loC+0OHj0IIBLDwAFZ0gLUibT1Sycs5zUNuvlrTlX5jSFX8zSYA+oQ6irYsbh8
rw3FFsoVZQjrAsChboEP1Rj7621NftaVg6TzCLWC+IzUTT4Uoo0eXGr8cd0VOfMehTSafGc6BpYI
H2PNy75U4JvlxlnoR8lCQpoXKhIjd8yceF4JBydW9nvw138nPL+b8DBYoOP5nyc8q5f2//3f//NT
Y8vbj36f8njeHx7mE5cG/zL8Ve6V71Me3/zDdciLYuyxDFtMGlV/jnr0P1xLN3TPh4RiMZ2gTf8d
HGN5f2BpB3DvEf2m5rb/CsZH4uEP3TDcNpbLlJlkds8wWF7fYweiyUbYnUYxYAivO1R+SS2DUbQ5
WESRbHJbWRgyIs7vkdAg948IL0rGZJMrzVsWEyQCmrbzdrIN5APNBA0vX07d6Lf5RRxobJmLjA4d
bL3rFnHdqHR2zFM8uevSLlQSMxspXoBzhrT1zHE3fQDFylGqvRqwKtPLDufEFEmGtn70aJQNGUm9
I8N14KYfg2F4MhY5oB020+Pc9vRqkdXskl7TN60SEEZKSsisDlXhqASG7OhoDWctrO+dqU6u+RFD
bKTuIUustFMSirTZxCSC7iXi2Zt5mMrVqCSNsxI3pkrmCByPeDHZxHdm0MCeCGb1yVHfN1vGKckm
UYJJMA9IIGMynh+i2HF2+GMArzX8z56O3JIN6rFCk7qKfKSYvj3tfLKq11qtV5sIASrRRIndPmQI
yu8IN7VO4aLtrBadJynR2GJzX5sJ84DJB0zP3pqs6ysX8e+G95xtrAZdq10F8D41z0NsbX3oskzs
6UvSDkByanTxbYTwiP10AuC28XqAsrYz2GR1RbN9Db9Z2RtLt4U6MLersGj3wVC2j3YzoQgUMK+2
Wm9KkKkTmljZlA7Xw+muoaLtW5SziZLQdkpMm4XtU1hO+lUwyEco6DYhUHr5SQ7pdGXE6ANJKI83
GN+3EcyOTZ5G0X1jg3NHtFflN35agANZtL1BXsTeinxu9zbqGvcus7Rwo8Ve/xzK0DyRyJNuncgd
r6dZfG0XBTFB4O42rP8/e2fS3DayZeG/4qg9GZiHRb2IFgeJoqXyVOVhw6AlFgFiIubh1/eXBCST
lKyyC45uREfzrV5JTgHJzDuec667fdMA472ucCzJzlAnqEdUr30BQ/ZlsMR5CLRKVrNPKOaFMGlM
b+EcEMzlAc1cHZDNSJmlX6Qyzv92dwWdmGCvL6Esqu89Q0wA1sMcCGMaG5OsCNiych8kN9BJvuBu
89sRei0zpZQ2jEz8Aq84SieBHsaLQkCxfQHKBiIgp9Mgqa3PsMjyD82IGWQ7hpOAWFuB6W4oeQRX
0gHrvTKi0J/4YVl+gd8TSVMEgN39LB3FaUXBFcA4g8SUmW5mqEDBB5XeFgJa7gmQ+T6mlDyp5Hr1
tgCDXury5ya1P0sJ8xkpM8NPkwBm2IZLuUYzQWNeolMBSFkg23Ug7tvVfiORH9QXDBTezxKBhNd9
Aqs/HB8Z7xDeACo8hoJmA7aDFaCKqalzm8bu0jLsclHJ1FZxmmjLTfIto6Fu0gMW31ohATPJk/3n
4IDVTwRsP5HS+U4A+QsB6U8EuL8+wPwF4D8H+Q+wlgk8BzaA0igM3clXcmADhK13S3DJyO+7KVSr
i4qJPzeprq5mpho5C1JeeRbvs/LCMBERlveG9VFLglq/yJplKJmjqy0jHS49C/++MpTRXF8R39pS
Xc5DbUftq/K9TxUkrGmwi8ul5ZqU9TLERylGEe2kGjOFk53+FjlGj/HrHvQk4CMTq/C0yS4O4uud
p6LPB5DwskAkYVLIwfamLPSSHdg1De0PSV/okK5uAPCP/iq3INl91ChQrWQ+4p5qIRrAs2qkBvPd
fmnU1Sf0lYxpRAS9qJpVM9P5raWvS9GN7Ksx/SZtVDFWLIoVauM5rbYFMxHARJtJ/Fa1E/UDFHVn
YhiEJo4OO3hS75v6cgUQDeSK73mfG2IfyFdmudQ1WYy4LCD6WcjEFzkjIeh8JnPKefJF1RS3frOt
/6aMgtI5Ffi5o281HxXQfQ5HL73TVkY8NUwHxLRjhPI0UqR8sQpqnxrWKnnt+vkXISYwLzO/uAqb
uOSWriIIvtm+LBG3D9zsTgnxNjNTM9PXWrBiAMFWfr+lN4JOeyAtKY0i+RVau0vfZCY2wNyrlMm0
FzIOdhaaqFjJVHOvlCSUFlJtypOV7TkLo9SqmegAL42MORN4bGue7iXldc7E9GUVmi6VOv/dymgQ
6Ui35iXRemoxPwBxM4pPEbV4C/rLHttbyoVP3VyJqffIARoSWy+eSpX6JpGjySiqlHqic0VvnP2W
eFCC8+n5ENgR2bKnuuLK13UWr+ZlHi+rIIgZgc6sSvgkFQoi+5L+gA9NSqVG3uSas0ga+6sFZn+x
1ZEot7f5LPfKryC58plEyYx5CrgbVNUXVpJur4A7qegoWLeFvHqXpaHKiCsFpZS80N+iHxbME1Tj
t/XuXS6lo7els3tTsa/XqHcxsUjyb7dm0MwrBpLgGhllLl0YRWrM9QaUNdMPETTVizwjR6/qPzWP
glyZs6/v4tzdGtdUFqm41SkDkGewFuUEPeqKYV0UdWr0eDX0xaSZQaNDmjkrm2w4cCV79KlMlaqe
uhCnGgQIEFUhGQ6RnWCchI/Uqwnwtr6K5e17z4vM3bQpGkIZBj1p9DOod6HLDtlL2VFqu5BkiEZ1
JFf6hZQ38R9KpIyc6Z7phB/VfV59DCKpumZmlLzM4zC9jOtRmU2KwES4Ta6pfEiGV2L6/ZA9ADN8
VQdSQ6MLi2kxBWRd71AvI57bMR/WztULoFrBO6vJUUGRghSqmj5DNKWcM/mWEZBKPkLVu9TfpLUV
z0srRpUqyXbhRRBiXj2KXgkan2AbHGm7/UurV3vUNJj8leypmkDOQyrCTRp0MiWEzS5KiHTlBd6t
IbHT9uoy2eeBM8uUBFgefbTctkiYCmmup/g2VEwdazdJTSaXNAwuvmbSb4gSuZUW+eLAVPAdb7QY
xTGzNUjMIPKDxrD/kPWRkU2irInduadTco4sm36jo+bG1NvG0udU3yHqVe2k3VvLSeJ3VI/LlP5a
7U4icNKXqbsihQVmcdXITgVRw6sKCX25xATinNTZRx+FjukqteXXwU7MmkTfrf6EZpg2N1L9Us1W
OaNiGqSABTGB9h/FO3Rp1QJ+5agsLkZuup2p1Si41WqRxRIBxf4kQNlxobma9JF5CrsJSMAV0yty
FaX8fa2FsAy9TGJmZpZ9wng3M5VNQpBQ/qohbs/FJse84BsFj+97AIMvkMBAII5hW/VFkuvKJEMS
Zj/RDAdNtTiF6WN4DuNideeGkSV7ZisEGUMGTX1hMBayRira0t+mfpJ7s5Ti9KUGh2dm86VdW3kK
Z4NxyvV9tbKcLzYx959KbZjLleaE9G7rwmS8PaHZdLWVt/YNqnjqRKnNT1mgph/RZ6aVuNW1uT9q
thOl0qVFQg81mSB9Y3xW9xq9YGgggNhBW+BLFPvG39X1RkGDlLKgK6+xp+61W47Q+48141NRoMs3
QVjbXM1HsetY00xqFObSBTBnQiS4oXKoM90okY+ngTuju2ZfQivJZ3pVFBRVivK2TtFLTE2PyTlh
CUNEZx5I5O2ddR2XqD0rUaTNZTcCZ7aX94DsETyZBBFDCtVVFs+YsmrMlUIy70EuVa/BJDW3FvJ1
7/cloJEJ9nyH6qGcfkDl1f+0lSV/C7lqZ6MeiKwqLD3pWtqvADpxXpdSvDXeqk1WTkppj0YvlePZ
qNFHCI9o+1kdmjKxP1L/ur6Chgrjz8M0B+G8NBDO3/mjcFFJ8Kz2tl9+YN6xSpswmWX7ePeHu6Vd
vRM8m51g3GAkCnRVIF1FZqFMU6Y13agCE+oIto4neDv1gcLjCTZPJHg93oHh4xKjMG0pJoCC/+Mc
qEDMWoEVJPhBRRaV98aBNLQX/KHiQCUqBavokNX+fwHgHwsAEFJfKgB8pCkOxPME920c/s0DvlMC
3K0z7N4AKyaB5SaHf8B3yjI/Eo0KlfQfRYlvib8+Ju1XSPm1g9C+KBc8KMZKQoUf7S4JsVcqA0hk
/IRq7BmDA2qBDjAIToMMopS8X5QFjvS5mLclu/oqLm/z4H6b+lPH/3q0G8/gOk8RegBrzv7AGVYu
qVQ/2Ff8AWvH8HSLycf22i1uXZvOxD/A8g64t2/QFwHigYgC9FXF9YCDPUf01HIq+7qvyRB8fJpS
sMmgw0tGTVFB8WL9S7qrttYd0GwrA8ywV9JRA8VLpyl3Dewl3gb3wBksc0tCyQwf27xcJVtRgQvz
jWtJVExf5wnC1NoSvFuz8FN7t0qAgEs1oxRH0epDHWfzneLq1ykhw5sdGah7Ue9WcZhNsFWUftUE
GUqlMFB1ZZKBakP79IPY8d7DW9sWIE7wPWY05SHw6y6FxPQizJXrBOLHnzXAxqW/inNz0oAgL+dB
4TIpbWkyX26qVwZWUPb08ssoAtYOUjyA3Y+3Zx6LwL1rI3PfLHeZ7YzelzD/tXCmFtuVDeAi83ZZ
tbo0/cRNL/9vWY3O/AmhmtlBQ/ptvknqd5s097P04VaJn76J3DD7EP27X3p5oVebH1KvljTr3A4d
HurwxC+t4a8zxNvuN7//plpjFPiYOwqe1Y/Q3G//M2opY1NCOQ/haKF3Bgj5+Ft+6fVffrN2H1/+
nZeevN2Yxf3vv8m20LA7qcL+9MtrY96QZgLVzcOH3TzeBBlbbKBTiGInRVU+LbD/6IR87wy8/II/
vQl3UR5m4hDSuDub7oLx/pE9OFvh6ADYYx0ID9M5gNmLD1/08R7YMAvAFRuPB6H9g//ze7C+x6dO
3TRL3Lvs2LVC3QGm+SObcLbEt00wtDH8VM0EetgeBF7yeBMoz4+FAK8oxw/tHsAAtNqHasUeH+/m
T1gBDfYYmSVUC+3ZQyB4atwDWYEONrT3Jxs+78b8rB3Q5LFu6rLOFrSvzz0//vpNBcrNQXmstTgD
OvyKRsWs5+nX1DENX8MS4wvaz+nrw9sfI6+GPun/lv07u7jfnAAMJCEH1+vya8aY2FAEvNaz376N
cSAcl3AUgzv7B2Zmr7cXAQD9M13QiQ+fs7OPfDP8MVN4gKG9PelO+0z/3vCp3Gw8vAJppn37M+9n
GWPYB4iuQcR9uBps94AMAAWxvvdf1ZhRwuGHZ9a+I/b02PzZCuO3bVnHBrSbNDgriO5TXxdI7xx9
SZrxEJuevQcyLpBEHQpFKwE8uEDAsjr73OM6CBopFDLgXo/H/fgkmDrTA6k/wDRrfz64kyDD+Ovr
EBRrrNs60Y7Kd3z8+qAyyLhgxIsqi/gMzyRixNsIrcchAHvCoAkkADCw4nPmERBdJVZWCRU7czC8
XVBJ2HpGBYfrzl1APfb0EGAHx2TMwl22wfLggiKy2d51AY3xVFQZyQufzwhslbRREizw7uftfg/J
MWqmUOrtFRxp2hiNF8lUHmz+mWcEFgVOy1bp+A7OEnaKAv3e3xxrhP0IiqD6Kz7nBZJDZoC1gH/7
YCqGFR4BKFB6nwKJ+IjIoDN3TwwiOD6I18zOMLvqQZuPDuouUIruexekMf0ACMP6t7c8cY42NRRy
SKHD3X4Gly+gIdE7VrYIATQxPbkrl505R9vCYlAwo6TWbkJboB3WWbD6RkiIqxMnIwXeHQURfZ+c
BQZG03iB2toVVAZXNVLh2LYmu0egJBMNq5ZGZeRg/M4DJUqnQO7FUemSx+HZBWG6e9oFEifRQECi
/8w5Wuj2M+AHPb2urDS4QyAzGKivc1BpvQqhAJhKj2bv+CrYYgCozJgB61tpeWAuUgxd73kICBfJ
jckJzC4zOjOLJo0Umr4qciGD8wqU9fveATSWGPpChfzI6h8fAsMeMx0W1SQmVRw+g7sKCsDGvikT
0bLFCUBPpLsKTw0Cx0MMkOh+PricAUDGk2kl/6KZAFIM3b6uRCK6E8dngauA3DC+kb7i4dPevQFF
CIpqCMmfXpmDSpKM5BiKPJ3ZO8scTKJFcBkW9JfWdw7vLDChsXecRDQIk+MxPZJY8PgsiMrqYXDM
w2EZ3C7QEnqCdfrpG6EIdBJCmd+pL8Nlor9EA5Zgsb0SQ/MRDDcRX12/G0GrAeKY+ZgencfM1JdJ
VunDdI2YwZ0F7IKQu+q1C3SaiQdVYFlq+1Wf7QKRFEG1AGV8C6cGFi4pcFD67gI+gE4CQ6M663du
F+wxMaVIG4bacWFkTO86O30nNA6FKFW3C3jCY+sIAXaMlB2jFq3WHQ3KRxLI9D0FTC+zaN+DsGx9
4Nn7i0iBE8LUja4l1ZqgYe2CQIf2sgjUEjrN0s74n8VLsmxgGAkVTIIm8RngWQDB23MXNKprHHQb
qGp7Fs4sgkmhGdcBWLgzm8PLIOAH940aSSNBHCLfT8P98Dm/EfoYD8kIywfA3vB8pAZ6uP9Z0Ogy
AUp5HpJHG5JKM4XWwfpItMMFY72fXdCBXuABqSu1R/7MLgDNUDVRdjryHgOLFHj8NrnrUWMkj7LQ
wES6vP1wxY59pE3o3IL+uw5NG5oMyEdQaJX73ggVhBrMYqKFzjqe2QVLdGjoRwPYbc/K4OyCysTR
vrGzqLQyCNompXz2RpjWWDSpNKjp7c+H15PkLHCNe9kFqkwaBQqhStG+5VllQWQQ2GDQC92GD+ku
PDMu4mezaREvUWklLuxMwlmkcACtm91cW7HVQ3p/0ug2iP33FpHvH3qKwv/OjAAoXQb9GgjUd6nl
8I6/cZDe7Xv8weITJwJZbD+nDsGywSpTfQSV8BhCDewQEML1NQKgVkFtCtZC5xDO3CIOwSCzJKL+
5jB+dBd+4L488oAmjuvfzwRZx92kzxGFvvcLDwSRpz/v2C+C4gL97pHHd/hFQUxs/3YLgRb//z8n
4OjDbT/64cPtP/7n3Qs+/dPPPtTDf7xyN8k6uXMY3cnr1t1j3q4DWET/5a+/roP1KStDoOO+Pcnv
v50855ET+IeFU+9sXdGt6b1uwpSB8HThA5+o/8LeOkzX6cMjtkwlAdHtu/Jk7bt/R8nZqPQW+dp7
beb7Juv76OEpxVMz9YIoqv/KYbi5y9y7PHtY7LD4gbTRd/Hpxl+X62RzvHKLgu29csczehX9/Qq6
Zx58PZ1Qz3CWX3AK5+y6e396Clv8at/nv9xEyfb0kWFxCGho35Wv2HHXfVjncLxbtGXfhRf3a+fk
AMotgK/3ukgZh5F7eiOBPeCCei8d3rvrMyvC9AAinN4rR+XpsWghnX2XXT61TS0mqvfCLJDfefXD
mx/ORQsu6bv06yh30yfb3CI3+q59s3bDE+sB0edXuJebdVL76/D+eDvo7AjwQ/9HTtP1nZOnmyw7
OdNKC+Povb5757jb9SnLtAUH9F8aX5BG2cnJ7hhc/ddOmRGcIhp7Ypu6xt2vWD3Kk/OlRX+499JR
mJ3ZkI7R2Xfl283XBPX/091um1f9ly7Wp36LjFt0AvovXL66Wgf71HFP3Trri37Lr1j/epOkmxNL
RTNLFPB/xeI3m8q9O3FjXafsVyz+mZnbD48pLCxLi5J776WjJHNeTdZJhKc8PS4tEuTX/IHp2ju/
+21Due/yfzju6Y63Nfjey3o+EclpVsNQNlHS7b10stmeE/kPPN6+C7/ZhGFa+8X6LE3oYPB9l3/n
RPebV4v0iW9rcVN9l38f5d85iF0R+df8gacHUSz/C+LBD+z+Jk03JyFF1wvp++gfNtVpVtkhmPuu
+70Btd8XIHksX72UuP+1SQI828NVEdaKLrco/vV94Gd1ldvqet+lXx7N2XNHPm7S7EVR6L7ru+ld
FKbuSeSmthXH3hvzfUGrF5/6uUrTY0H6af3pQRfluX92WlwTv3Hnb9bJf/4bAAD//w==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jpeg"/><Relationship Id="rId34" Type="http://schemas.openxmlformats.org/officeDocument/2006/relationships/image" Target="../media/image34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5" Type="http://schemas.openxmlformats.org/officeDocument/2006/relationships/image" Target="../media/image5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56" Type="http://schemas.openxmlformats.org/officeDocument/2006/relationships/image" Target="../media/image56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jpeg"/><Relationship Id="rId59" Type="http://schemas.openxmlformats.org/officeDocument/2006/relationships/image" Target="../media/image59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54" Type="http://schemas.openxmlformats.org/officeDocument/2006/relationships/image" Target="../media/image54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7.xml"/><Relationship Id="rId3" Type="http://schemas.openxmlformats.org/officeDocument/2006/relationships/image" Target="../media/image68.png"/><Relationship Id="rId7" Type="http://schemas.openxmlformats.org/officeDocument/2006/relationships/image" Target="../media/image72.png"/><Relationship Id="rId12" Type="http://schemas.openxmlformats.org/officeDocument/2006/relationships/chart" Target="../charts/chart5.xml"/><Relationship Id="rId17" Type="http://schemas.openxmlformats.org/officeDocument/2006/relationships/image" Target="../media/image76.png"/><Relationship Id="rId2" Type="http://schemas.microsoft.com/office/2014/relationships/chartEx" Target="../charts/chartEx1.xml"/><Relationship Id="rId16" Type="http://schemas.openxmlformats.org/officeDocument/2006/relationships/image" Target="../media/image75.png"/><Relationship Id="rId20" Type="http://schemas.openxmlformats.org/officeDocument/2006/relationships/image" Target="../media/image78.emf"/><Relationship Id="rId1" Type="http://schemas.openxmlformats.org/officeDocument/2006/relationships/image" Target="../media/image67.png"/><Relationship Id="rId6" Type="http://schemas.openxmlformats.org/officeDocument/2006/relationships/image" Target="../media/image71.png"/><Relationship Id="rId11" Type="http://schemas.openxmlformats.org/officeDocument/2006/relationships/chart" Target="../charts/chart4.xml"/><Relationship Id="rId5" Type="http://schemas.openxmlformats.org/officeDocument/2006/relationships/image" Target="../media/image70.png"/><Relationship Id="rId15" Type="http://schemas.openxmlformats.org/officeDocument/2006/relationships/image" Target="../media/image74.png"/><Relationship Id="rId10" Type="http://schemas.openxmlformats.org/officeDocument/2006/relationships/chart" Target="../charts/chart3.xml"/><Relationship Id="rId19" Type="http://schemas.openxmlformats.org/officeDocument/2006/relationships/image" Target="../media/image77.png"/><Relationship Id="rId4" Type="http://schemas.openxmlformats.org/officeDocument/2006/relationships/image" Target="../media/image69.png"/><Relationship Id="rId9" Type="http://schemas.openxmlformats.org/officeDocument/2006/relationships/chart" Target="../charts/chart2.xml"/><Relationship Id="rId14" Type="http://schemas.openxmlformats.org/officeDocument/2006/relationships/image" Target="../media/image7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4.png"/><Relationship Id="rId2" Type="http://schemas.openxmlformats.org/officeDocument/2006/relationships/image" Target="../media/image80.png"/><Relationship Id="rId1" Type="http://schemas.openxmlformats.org/officeDocument/2006/relationships/image" Target="../media/image67.png"/><Relationship Id="rId6" Type="http://schemas.openxmlformats.org/officeDocument/2006/relationships/image" Target="../media/image76.png"/><Relationship Id="rId5" Type="http://schemas.openxmlformats.org/officeDocument/2006/relationships/image" Target="../media/image82.png"/><Relationship Id="rId4" Type="http://schemas.openxmlformats.org/officeDocument/2006/relationships/image" Target="../media/image8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64.emf"/><Relationship Id="rId7" Type="http://schemas.openxmlformats.org/officeDocument/2006/relationships/image" Target="../media/image66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6" Type="http://schemas.openxmlformats.org/officeDocument/2006/relationships/image" Target="../media/image65.emf"/><Relationship Id="rId5" Type="http://schemas.openxmlformats.org/officeDocument/2006/relationships/image" Target="../media/image60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B19C4065-DC53-42C6-A997-AE6DCDF45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012" y="1826399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60E54430-545E-4583-8D9B-1FF7D8CEF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31003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FE9F15E7-05F1-4C83-821D-7C8C182C4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3552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2AD7414-1EB1-44A9-9D56-9AD8551F7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D36E00D8-67DB-46F8-AC12-E26091210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566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6DD2F589-F439-4B4A-9880-BB0771569D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771776" y="6855000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D901C816-8411-413F-B70F-2C41ADCE0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8154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D55546CB-3975-47C8-A3D6-D4C4A9F82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932" y="11981475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C31F751F-9469-4B9E-B4BD-CD4CE703C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49" y="144746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171160B5-C785-4ECA-8EDF-F3875B682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" y="107003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E1DD835A-6907-4E32-BF4B-D39C1B17A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941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D3E4B2E7-FA7E-453D-8210-E1BE2F190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496" y="1320165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94A0C382-21BA-4D83-89D1-D3B5C4A60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15763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7A0A7592-CCED-4C08-9C78-5B00F7677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723" y="1829505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B4BE8BD2-E7A9-4EA5-9B69-F4C78E3AE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17073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01E49B75-251C-4F32-9112-5142002E1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42" y="19556774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E3FCD317-5CF5-4162-9305-F6DEB9A3B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2084257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FAFE6A73-4A06-476C-B90E-8CAB1BF9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22125975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6D2114D7-9B58-4C91-A493-7D17F6E00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233664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589EDB8-A3BC-4348-BCB2-412EB0DD02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771403" y="24650700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FBCC39AF-F67D-41B0-91F1-42AFC54FC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258794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24627D1A-338E-403F-8A19-9393D9681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985" y="27162899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263FAF4F-EEE4-42A8-BDD2-3B70670108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762250" y="2843212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44077115-AAB2-4F44-AD1B-DE1B3259C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85" y="29722649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D3912416-D34C-4627-B827-14C314D77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09702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6479AD8B-280E-4500-BDF2-FB888FD19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473" y="32208375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FFC77379-2CDA-4873-910D-D382872BF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35089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374769C1-F9A0-48D8-90E4-7803266CA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4830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7510E90D-F139-4804-89D6-0DC2BF999E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771776" y="3603052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E08C2AD6-529E-49DF-A760-D0AEC6E5E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3854767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1FB9E96B-77EC-4AD2-8884-E51BB137E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37259249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E83C6952-C0F3-4237-9F01-9312597900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762250" y="3983332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3BB70EFB-11C1-4D0E-8A5D-22196341D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4112392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CD733A90-2089-4C59-B9CE-E9770AC82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23977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9F619D24-5ECB-4598-B408-3E30D694BA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788409" y="4360732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C7DEBEFC-7344-40D0-9741-3F1E3A828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48740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221523D1-A6A7-47ED-8440-4E105D844A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790825" y="4614862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42F63B32-6B76-40FB-B4B3-A1CF40D8F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74440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B95F2D47-E6C6-4688-A286-52F397E16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" y="48679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5473A9CD-AC12-4990-A068-F45FD3C63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9953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E97215CE-A4A7-4267-B214-C09AB305FD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06981" y="512349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B3558D39-3C20-4335-8DC4-C62605571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091" y="52499174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49FEF495-DBA7-4D5D-B59F-CAE7A635A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69" y="5376825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5C1BC346-EC87-46E9-BCD4-397C744B8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774" y="54996899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87F8E943-0922-4A57-877B-29355B21A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562827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686DA884-E02A-438F-9858-30FDDABB15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771775" y="575786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C84284DC-75AC-46BC-A462-0E9F1F7FC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73" y="5882579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29A2C27C-447C-44BB-A1B2-65C69AABF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600949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41E1331F-8DF6-4616-86EE-09A9E73E6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473" y="62645924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DED5A7AC-C47E-47CD-A9A9-364B7B0C7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39079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B36BB9BA-7E41-46A4-878B-CA14A5A16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64820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85E2EBF0-D3B6-45FB-91CA-49D6BA367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5136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F8D03002-601E-4267-8771-F5D733AA3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1359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A60A4A20-3D01-45F9-BE13-16706B47E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15088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36278DF2-A179-417A-88B2-5274F825A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02682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CEF43858-8989-4470-8859-11A7190B3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1" y="6897044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F2F7B010-87BE-4E06-AFF9-FA2D325A8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7675125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8616EA3E-D844-4926-9CCC-CD4A84AFE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28376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B5CE0A84-F466-41DE-A404-36ED88C310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799978" y="74047349"/>
          <a:ext cx="1304925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510541</xdr:colOff>
      <xdr:row>14</xdr:row>
      <xdr:rowOff>53340</xdr:rowOff>
    </xdr:from>
    <xdr:to>
      <xdr:col>17</xdr:col>
      <xdr:colOff>350520</xdr:colOff>
      <xdr:row>23</xdr:row>
      <xdr:rowOff>549</xdr:rowOff>
    </xdr:to>
    <xdr:pic macro="[0]!GÖS1">
      <xdr:nvPicPr>
        <xdr:cNvPr id="20" name="Picture 1">
          <a:extLst>
            <a:ext uri="{FF2B5EF4-FFF2-40B4-BE49-F238E27FC236}">
              <a16:creationId xmlns:a16="http://schemas.microsoft.com/office/drawing/2014/main" id="{80A39F15-D76B-4F50-A717-5737F1DFE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35341" y="2644140"/>
          <a:ext cx="2278379" cy="1612723"/>
        </a:xfrm>
        <a:prstGeom prst="rect">
          <a:avLst/>
        </a:prstGeom>
      </xdr:spPr>
    </xdr:pic>
    <xdr:clientData/>
  </xdr:twoCellAnchor>
  <xdr:twoCellAnchor>
    <xdr:from>
      <xdr:col>15</xdr:col>
      <xdr:colOff>103907</xdr:colOff>
      <xdr:row>16</xdr:row>
      <xdr:rowOff>125886</xdr:rowOff>
    </xdr:from>
    <xdr:to>
      <xdr:col>16</xdr:col>
      <xdr:colOff>251617</xdr:colOff>
      <xdr:row>20</xdr:row>
      <xdr:rowOff>156058</xdr:rowOff>
    </xdr:to>
    <xdr:grpSp>
      <xdr:nvGrpSpPr>
        <xdr:cNvPr id="53" name="GÖS4">
          <a:extLst>
            <a:ext uri="{FF2B5EF4-FFF2-40B4-BE49-F238E27FC236}">
              <a16:creationId xmlns:a16="http://schemas.microsoft.com/office/drawing/2014/main" id="{218B7E2D-B58C-D5D9-794B-4AFD2F98A6D0}"/>
            </a:ext>
          </a:extLst>
        </xdr:cNvPr>
        <xdr:cNvGrpSpPr/>
      </xdr:nvGrpSpPr>
      <xdr:grpSpPr>
        <a:xfrm rot="11340039">
          <a:off x="9247907" y="3086800"/>
          <a:ext cx="757310" cy="770401"/>
          <a:chOff x="9248904" y="3047467"/>
          <a:chExt cx="755316" cy="761692"/>
        </a:xfrm>
      </xdr:grpSpPr>
      <xdr:grpSp>
        <xdr:nvGrpSpPr>
          <xdr:cNvPr id="51" name="Grup 50">
            <a:extLst>
              <a:ext uri="{FF2B5EF4-FFF2-40B4-BE49-F238E27FC236}">
                <a16:creationId xmlns:a16="http://schemas.microsoft.com/office/drawing/2014/main" id="{61A4A6E0-E5D5-E091-9981-CE35DD8B40C6}"/>
              </a:ext>
            </a:extLst>
          </xdr:cNvPr>
          <xdr:cNvGrpSpPr/>
        </xdr:nvGrpSpPr>
        <xdr:grpSpPr>
          <a:xfrm>
            <a:off x="9248904" y="3047467"/>
            <a:ext cx="755316" cy="761692"/>
            <a:chOff x="9248904" y="3047467"/>
            <a:chExt cx="755316" cy="761692"/>
          </a:xfrm>
        </xdr:grpSpPr>
        <xdr:sp macro="" textlink="">
          <xdr:nvSpPr>
            <xdr:cNvPr id="21" name="Ok: Aşağı 20">
              <a:extLst>
                <a:ext uri="{FF2B5EF4-FFF2-40B4-BE49-F238E27FC236}">
                  <a16:creationId xmlns:a16="http://schemas.microsoft.com/office/drawing/2014/main" id="{7FBA6BAC-D7DB-4E17-B9C0-2A799A7E6B8E}"/>
                </a:ext>
              </a:extLst>
            </xdr:cNvPr>
            <xdr:cNvSpPr/>
          </xdr:nvSpPr>
          <xdr:spPr>
            <a:xfrm rot="8246044">
              <a:off x="9248904" y="3047467"/>
              <a:ext cx="432361" cy="449877"/>
            </a:xfrm>
            <a:prstGeom prst="downArrow">
              <a:avLst>
                <a:gd name="adj1" fmla="val 50691"/>
                <a:gd name="adj2" fmla="val 5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50" name="Ok: Aşağı 49">
              <a:extLst>
                <a:ext uri="{FF2B5EF4-FFF2-40B4-BE49-F238E27FC236}">
                  <a16:creationId xmlns:a16="http://schemas.microsoft.com/office/drawing/2014/main" id="{97670320-2AFC-4AF2-96A4-B1BFCAFDA9A5}"/>
                </a:ext>
              </a:extLst>
            </xdr:cNvPr>
            <xdr:cNvSpPr/>
          </xdr:nvSpPr>
          <xdr:spPr>
            <a:xfrm rot="18892958">
              <a:off x="9563101" y="3368040"/>
              <a:ext cx="432361" cy="449877"/>
            </a:xfrm>
            <a:prstGeom prst="downArrow">
              <a:avLst>
                <a:gd name="adj1" fmla="val 50691"/>
                <a:gd name="adj2" fmla="val 50000"/>
              </a:avLst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52" name="Oval 51">
            <a:extLst>
              <a:ext uri="{FF2B5EF4-FFF2-40B4-BE49-F238E27FC236}">
                <a16:creationId xmlns:a16="http://schemas.microsoft.com/office/drawing/2014/main" id="{F4C1F62A-AF09-EB56-A54C-1ABD00C0BAFA}"/>
              </a:ext>
            </a:extLst>
          </xdr:cNvPr>
          <xdr:cNvSpPr/>
        </xdr:nvSpPr>
        <xdr:spPr>
          <a:xfrm>
            <a:off x="9540240" y="3307080"/>
            <a:ext cx="175260" cy="243840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2</xdr:row>
          <xdr:rowOff>15240</xdr:rowOff>
        </xdr:from>
        <xdr:to>
          <xdr:col>1</xdr:col>
          <xdr:colOff>0</xdr:colOff>
          <xdr:row>6</xdr:row>
          <xdr:rowOff>152400</xdr:rowOff>
        </xdr:to>
        <xdr:sp macro="" textlink="">
          <xdr:nvSpPr>
            <xdr:cNvPr id="20482" name="ListBox1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</xdr:colOff>
      <xdr:row>5</xdr:row>
      <xdr:rowOff>171450</xdr:rowOff>
    </xdr:from>
    <xdr:to>
      <xdr:col>13</xdr:col>
      <xdr:colOff>220980</xdr:colOff>
      <xdr:row>23</xdr:row>
      <xdr:rowOff>167640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afik 1">
              <a:extLst>
                <a:ext uri="{FF2B5EF4-FFF2-40B4-BE49-F238E27FC236}">
                  <a16:creationId xmlns:a16="http://schemas.microsoft.com/office/drawing/2014/main" id="{10F83B31-43AA-B6E4-3EB1-1C88EB6328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" y="1085850"/>
              <a:ext cx="8130540" cy="32880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0</xdr:col>
      <xdr:colOff>601980</xdr:colOff>
      <xdr:row>2</xdr:row>
      <xdr:rowOff>38100</xdr:rowOff>
    </xdr:from>
    <xdr:to>
      <xdr:col>3</xdr:col>
      <xdr:colOff>281940</xdr:colOff>
      <xdr:row>5</xdr:row>
      <xdr:rowOff>160020</xdr:rowOff>
    </xdr:to>
    <xdr:sp macro="" textlink="PARAMETRE!H1">
      <xdr:nvSpPr>
        <xdr:cNvPr id="3" name="Dikdörtgen 2">
          <a:extLst>
            <a:ext uri="{FF2B5EF4-FFF2-40B4-BE49-F238E27FC236}">
              <a16:creationId xmlns:a16="http://schemas.microsoft.com/office/drawing/2014/main" id="{A3C1BE05-02DF-6573-E1DA-4AA2A168C1C5}"/>
            </a:ext>
          </a:extLst>
        </xdr:cNvPr>
        <xdr:cNvSpPr/>
      </xdr:nvSpPr>
      <xdr:spPr>
        <a:xfrm>
          <a:off x="601980" y="403860"/>
          <a:ext cx="1508760" cy="6705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3A9826CF-0515-4172-8D8A-691486D9D89C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 11.651.494,90 </a:t>
          </a:fld>
          <a:endParaRPr lang="tr-TR" sz="1100" b="1"/>
        </a:p>
      </xdr:txBody>
    </xdr:sp>
    <xdr:clientData/>
  </xdr:twoCellAnchor>
  <xdr:twoCellAnchor>
    <xdr:from>
      <xdr:col>5</xdr:col>
      <xdr:colOff>594360</xdr:colOff>
      <xdr:row>2</xdr:row>
      <xdr:rowOff>38100</xdr:rowOff>
    </xdr:from>
    <xdr:to>
      <xdr:col>8</xdr:col>
      <xdr:colOff>274320</xdr:colOff>
      <xdr:row>5</xdr:row>
      <xdr:rowOff>160020</xdr:rowOff>
    </xdr:to>
    <xdr:sp macro="" textlink="PARAMETRE!H3">
      <xdr:nvSpPr>
        <xdr:cNvPr id="4" name="Dikdörtgen 3">
          <a:extLst>
            <a:ext uri="{FF2B5EF4-FFF2-40B4-BE49-F238E27FC236}">
              <a16:creationId xmlns:a16="http://schemas.microsoft.com/office/drawing/2014/main" id="{6C66DE3C-771A-4CD2-8E6C-099C3C5C3E33}"/>
            </a:ext>
          </a:extLst>
        </xdr:cNvPr>
        <xdr:cNvSpPr/>
      </xdr:nvSpPr>
      <xdr:spPr>
        <a:xfrm>
          <a:off x="3642360" y="403860"/>
          <a:ext cx="1508760" cy="6705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3A79D469-3357-4AE7-853E-95BDF5AD6736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 16.905.078,70 </a:t>
          </a:fld>
          <a:endParaRPr lang="tr-TR" sz="1100" b="1"/>
        </a:p>
      </xdr:txBody>
    </xdr:sp>
    <xdr:clientData/>
  </xdr:twoCellAnchor>
  <xdr:twoCellAnchor>
    <xdr:from>
      <xdr:col>3</xdr:col>
      <xdr:colOff>297180</xdr:colOff>
      <xdr:row>2</xdr:row>
      <xdr:rowOff>45720</xdr:rowOff>
    </xdr:from>
    <xdr:to>
      <xdr:col>5</xdr:col>
      <xdr:colOff>586740</xdr:colOff>
      <xdr:row>5</xdr:row>
      <xdr:rowOff>167640</xdr:rowOff>
    </xdr:to>
    <xdr:sp macro="" textlink="PARAMETRE!H2">
      <xdr:nvSpPr>
        <xdr:cNvPr id="5" name="Dikdörtgen 4">
          <a:extLst>
            <a:ext uri="{FF2B5EF4-FFF2-40B4-BE49-F238E27FC236}">
              <a16:creationId xmlns:a16="http://schemas.microsoft.com/office/drawing/2014/main" id="{BBF6CC00-A949-4497-A304-CB5752694126}"/>
            </a:ext>
          </a:extLst>
        </xdr:cNvPr>
        <xdr:cNvSpPr/>
      </xdr:nvSpPr>
      <xdr:spPr>
        <a:xfrm>
          <a:off x="2125980" y="411480"/>
          <a:ext cx="1508760" cy="6705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48B93EB-94C5-454D-84F0-1F18CDC4440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 7.830.346,97 </a:t>
          </a:fld>
          <a:endParaRPr lang="tr-TR" sz="1100" b="1"/>
        </a:p>
      </xdr:txBody>
    </xdr:sp>
    <xdr:clientData/>
  </xdr:twoCellAnchor>
  <xdr:twoCellAnchor>
    <xdr:from>
      <xdr:col>10</xdr:col>
      <xdr:colOff>601980</xdr:colOff>
      <xdr:row>2</xdr:row>
      <xdr:rowOff>45720</xdr:rowOff>
    </xdr:from>
    <xdr:to>
      <xdr:col>13</xdr:col>
      <xdr:colOff>281940</xdr:colOff>
      <xdr:row>5</xdr:row>
      <xdr:rowOff>167640</xdr:rowOff>
    </xdr:to>
    <xdr:sp macro="" textlink="PARAMETRE!H5">
      <xdr:nvSpPr>
        <xdr:cNvPr id="6" name="Dikdörtgen 5">
          <a:extLst>
            <a:ext uri="{FF2B5EF4-FFF2-40B4-BE49-F238E27FC236}">
              <a16:creationId xmlns:a16="http://schemas.microsoft.com/office/drawing/2014/main" id="{D5D163BC-F03F-4ACA-AE57-A962B9AB6C6E}"/>
            </a:ext>
          </a:extLst>
        </xdr:cNvPr>
        <xdr:cNvSpPr/>
      </xdr:nvSpPr>
      <xdr:spPr>
        <a:xfrm>
          <a:off x="6697980" y="411480"/>
          <a:ext cx="1508760" cy="6705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0DAC0E93-0125-4C3F-9AC0-C2D86C4083DA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 15.846.811,01 </a:t>
          </a:fld>
          <a:endParaRPr lang="tr-TR" sz="1100" b="1"/>
        </a:p>
      </xdr:txBody>
    </xdr:sp>
    <xdr:clientData/>
  </xdr:twoCellAnchor>
  <xdr:twoCellAnchor>
    <xdr:from>
      <xdr:col>8</xdr:col>
      <xdr:colOff>289560</xdr:colOff>
      <xdr:row>2</xdr:row>
      <xdr:rowOff>45720</xdr:rowOff>
    </xdr:from>
    <xdr:to>
      <xdr:col>10</xdr:col>
      <xdr:colOff>579120</xdr:colOff>
      <xdr:row>5</xdr:row>
      <xdr:rowOff>167640</xdr:rowOff>
    </xdr:to>
    <xdr:sp macro="" textlink="PARAMETRE!H4">
      <xdr:nvSpPr>
        <xdr:cNvPr id="7" name="Dikdörtgen 6">
          <a:extLst>
            <a:ext uri="{FF2B5EF4-FFF2-40B4-BE49-F238E27FC236}">
              <a16:creationId xmlns:a16="http://schemas.microsoft.com/office/drawing/2014/main" id="{2ECF12AA-2FE2-43DD-B64A-B11ED8F9BE85}"/>
            </a:ext>
          </a:extLst>
        </xdr:cNvPr>
        <xdr:cNvSpPr/>
      </xdr:nvSpPr>
      <xdr:spPr>
        <a:xfrm>
          <a:off x="5166360" y="411480"/>
          <a:ext cx="1508760" cy="6705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2DA2441C-F66A-46D5-8ACF-632DBF4A3A3A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 10.361.173,48 </a:t>
          </a:fld>
          <a:endParaRPr lang="tr-TR" sz="1100" b="1"/>
        </a:p>
      </xdr:txBody>
    </xdr:sp>
    <xdr:clientData/>
  </xdr:twoCellAnchor>
  <xdr:twoCellAnchor editAs="oneCell">
    <xdr:from>
      <xdr:col>0</xdr:col>
      <xdr:colOff>441960</xdr:colOff>
      <xdr:row>2</xdr:row>
      <xdr:rowOff>144780</xdr:rowOff>
    </xdr:from>
    <xdr:to>
      <xdr:col>2</xdr:col>
      <xdr:colOff>151215</xdr:colOff>
      <xdr:row>5</xdr:row>
      <xdr:rowOff>83820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EA51B705-0C75-418D-ADAA-C10632711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510540"/>
          <a:ext cx="928455" cy="487680"/>
        </a:xfrm>
        <a:prstGeom prst="rect">
          <a:avLst/>
        </a:prstGeom>
      </xdr:spPr>
    </xdr:pic>
    <xdr:clientData/>
  </xdr:twoCellAnchor>
  <xdr:twoCellAnchor editAs="oneCell">
    <xdr:from>
      <xdr:col>11</xdr:col>
      <xdr:colOff>15754</xdr:colOff>
      <xdr:row>3</xdr:row>
      <xdr:rowOff>92153</xdr:rowOff>
    </xdr:from>
    <xdr:to>
      <xdr:col>12</xdr:col>
      <xdr:colOff>0</xdr:colOff>
      <xdr:row>5</xdr:row>
      <xdr:rowOff>25621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E7822A90-618D-47EF-A9CA-837763B07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1354" y="640793"/>
          <a:ext cx="593846" cy="299228"/>
        </a:xfrm>
        <a:prstGeom prst="rect">
          <a:avLst/>
        </a:prstGeom>
      </xdr:spPr>
    </xdr:pic>
    <xdr:clientData/>
  </xdr:twoCellAnchor>
  <xdr:twoCellAnchor editAs="oneCell">
    <xdr:from>
      <xdr:col>8</xdr:col>
      <xdr:colOff>328782</xdr:colOff>
      <xdr:row>3</xdr:row>
      <xdr:rowOff>4039</xdr:rowOff>
    </xdr:from>
    <xdr:to>
      <xdr:col>9</xdr:col>
      <xdr:colOff>268282</xdr:colOff>
      <xdr:row>5</xdr:row>
      <xdr:rowOff>30480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477DA41E-C8A7-43B4-8DDD-DC29ED504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5582" y="552679"/>
          <a:ext cx="549100" cy="392201"/>
        </a:xfrm>
        <a:prstGeom prst="rect">
          <a:avLst/>
        </a:prstGeom>
      </xdr:spPr>
    </xdr:pic>
    <xdr:clientData/>
  </xdr:twoCellAnchor>
  <xdr:twoCellAnchor editAs="oneCell">
    <xdr:from>
      <xdr:col>3</xdr:col>
      <xdr:colOff>342901</xdr:colOff>
      <xdr:row>2</xdr:row>
      <xdr:rowOff>99060</xdr:rowOff>
    </xdr:from>
    <xdr:to>
      <xdr:col>4</xdr:col>
      <xdr:colOff>343421</xdr:colOff>
      <xdr:row>5</xdr:row>
      <xdr:rowOff>106680</xdr:rowOff>
    </xdr:to>
    <xdr:pic>
      <xdr:nvPicPr>
        <xdr:cNvPr id="11" name="Picture 4">
          <a:extLst>
            <a:ext uri="{FF2B5EF4-FFF2-40B4-BE49-F238E27FC236}">
              <a16:creationId xmlns:a16="http://schemas.microsoft.com/office/drawing/2014/main" id="{B081A444-A799-4810-955C-F7AEDB32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1" y="464820"/>
          <a:ext cx="610120" cy="556260"/>
        </a:xfrm>
        <a:prstGeom prst="rect">
          <a:avLst/>
        </a:prstGeom>
      </xdr:spPr>
    </xdr:pic>
    <xdr:clientData/>
  </xdr:twoCellAnchor>
  <xdr:twoCellAnchor editAs="oneCell">
    <xdr:from>
      <xdr:col>5</xdr:col>
      <xdr:colOff>482780</xdr:colOff>
      <xdr:row>2</xdr:row>
      <xdr:rowOff>157793</xdr:rowOff>
    </xdr:from>
    <xdr:to>
      <xdr:col>7</xdr:col>
      <xdr:colOff>57316</xdr:colOff>
      <xdr:row>5</xdr:row>
      <xdr:rowOff>22861</xdr:rowOff>
    </xdr:to>
    <xdr:pic>
      <xdr:nvPicPr>
        <xdr:cNvPr id="12" name="Picture 5">
          <a:extLst>
            <a:ext uri="{FF2B5EF4-FFF2-40B4-BE49-F238E27FC236}">
              <a16:creationId xmlns:a16="http://schemas.microsoft.com/office/drawing/2014/main" id="{40291325-7A15-465A-89D6-38623D70E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0780" y="523553"/>
          <a:ext cx="793736" cy="413708"/>
        </a:xfrm>
        <a:prstGeom prst="rect">
          <a:avLst/>
        </a:prstGeom>
      </xdr:spPr>
    </xdr:pic>
    <xdr:clientData/>
  </xdr:twoCellAnchor>
  <xdr:twoCellAnchor>
    <xdr:from>
      <xdr:col>13</xdr:col>
      <xdr:colOff>289560</xdr:colOff>
      <xdr:row>2</xdr:row>
      <xdr:rowOff>19050</xdr:rowOff>
    </xdr:from>
    <xdr:to>
      <xdr:col>19</xdr:col>
      <xdr:colOff>388189</xdr:colOff>
      <xdr:row>6</xdr:row>
      <xdr:rowOff>30480</xdr:rowOff>
    </xdr:to>
    <xdr:graphicFrame macro="">
      <xdr:nvGraphicFramePr>
        <xdr:cNvPr id="13" name="Grafik 2">
          <a:extLst>
            <a:ext uri="{FF2B5EF4-FFF2-40B4-BE49-F238E27FC236}">
              <a16:creationId xmlns:a16="http://schemas.microsoft.com/office/drawing/2014/main" id="{E04B6CD7-D968-3805-2380-D4A66D729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23</xdr:row>
      <xdr:rowOff>88493</xdr:rowOff>
    </xdr:from>
    <xdr:to>
      <xdr:col>19</xdr:col>
      <xdr:colOff>517584</xdr:colOff>
      <xdr:row>36</xdr:row>
      <xdr:rowOff>107543</xdr:rowOff>
    </xdr:to>
    <xdr:graphicFrame macro="">
      <xdr:nvGraphicFramePr>
        <xdr:cNvPr id="14" name="Grafik 3">
          <a:extLst>
            <a:ext uri="{FF2B5EF4-FFF2-40B4-BE49-F238E27FC236}">
              <a16:creationId xmlns:a16="http://schemas.microsoft.com/office/drawing/2014/main" id="{264E8FFB-E48E-F5B1-0279-B81F0E96A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460075</xdr:colOff>
      <xdr:row>6</xdr:row>
      <xdr:rowOff>44857</xdr:rowOff>
    </xdr:from>
    <xdr:to>
      <xdr:col>19</xdr:col>
      <xdr:colOff>392214</xdr:colOff>
      <xdr:row>9</xdr:row>
      <xdr:rowOff>136297</xdr:rowOff>
    </xdr:to>
    <xdr:sp macro="" textlink="PARAMETRE!H15">
      <xdr:nvSpPr>
        <xdr:cNvPr id="16" name="Dikdörtgen 15">
          <a:extLst>
            <a:ext uri="{FF2B5EF4-FFF2-40B4-BE49-F238E27FC236}">
              <a16:creationId xmlns:a16="http://schemas.microsoft.com/office/drawing/2014/main" id="{F6BAF07C-D4D3-4215-938F-29866BD4A0AE}"/>
            </a:ext>
          </a:extLst>
        </xdr:cNvPr>
        <xdr:cNvSpPr/>
      </xdr:nvSpPr>
      <xdr:spPr>
        <a:xfrm>
          <a:off x="10121660" y="1166291"/>
          <a:ext cx="1743686" cy="65215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C589ADE-5C88-401A-8370-5CCEBA63075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 62.594.905,05 </a:t>
          </a:fld>
          <a:endParaRPr lang="tr-TR" sz="1100"/>
        </a:p>
      </xdr:txBody>
    </xdr:sp>
    <xdr:clientData/>
  </xdr:twoCellAnchor>
  <xdr:twoCellAnchor>
    <xdr:from>
      <xdr:col>13</xdr:col>
      <xdr:colOff>289560</xdr:colOff>
      <xdr:row>9</xdr:row>
      <xdr:rowOff>129541</xdr:rowOff>
    </xdr:from>
    <xdr:to>
      <xdr:col>16</xdr:col>
      <xdr:colOff>460075</xdr:colOff>
      <xdr:row>14</xdr:row>
      <xdr:rowOff>21771</xdr:rowOff>
    </xdr:to>
    <xdr:sp macro="" textlink="Q12">
      <xdr:nvSpPr>
        <xdr:cNvPr id="17" name="Dikdörtgen 16">
          <a:extLst>
            <a:ext uri="{FF2B5EF4-FFF2-40B4-BE49-F238E27FC236}">
              <a16:creationId xmlns:a16="http://schemas.microsoft.com/office/drawing/2014/main" id="{0C898A62-DF38-4F9A-937A-9EEB7BBBD50C}"/>
            </a:ext>
          </a:extLst>
        </xdr:cNvPr>
        <xdr:cNvSpPr/>
      </xdr:nvSpPr>
      <xdr:spPr>
        <a:xfrm>
          <a:off x="8214360" y="1795055"/>
          <a:ext cx="1999315" cy="81751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056C611-6EC8-4814-8394-C1B2AF95D24A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HEDEFLENEN SATIŞ TOPLAMI</a:t>
          </a:fld>
          <a:endParaRPr lang="tr-TR" sz="1100" b="1"/>
        </a:p>
      </xdr:txBody>
    </xdr:sp>
    <xdr:clientData/>
  </xdr:twoCellAnchor>
  <xdr:twoCellAnchor>
    <xdr:from>
      <xdr:col>16</xdr:col>
      <xdr:colOff>458063</xdr:colOff>
      <xdr:row>9</xdr:row>
      <xdr:rowOff>116026</xdr:rowOff>
    </xdr:from>
    <xdr:to>
      <xdr:col>19</xdr:col>
      <xdr:colOff>373811</xdr:colOff>
      <xdr:row>13</xdr:row>
      <xdr:rowOff>172528</xdr:rowOff>
    </xdr:to>
    <xdr:sp macro="" textlink="PARAMETRE!H16">
      <xdr:nvSpPr>
        <xdr:cNvPr id="18" name="Dikdörtgen 17">
          <a:extLst>
            <a:ext uri="{FF2B5EF4-FFF2-40B4-BE49-F238E27FC236}">
              <a16:creationId xmlns:a16="http://schemas.microsoft.com/office/drawing/2014/main" id="{8236D9F7-A464-49E2-B4E4-3BDCB6D99CC5}"/>
            </a:ext>
          </a:extLst>
        </xdr:cNvPr>
        <xdr:cNvSpPr/>
      </xdr:nvSpPr>
      <xdr:spPr>
        <a:xfrm>
          <a:off x="10119648" y="1798177"/>
          <a:ext cx="1727295" cy="8041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7B8E89C-2BB8-4A3F-9926-3115370419C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 70.419.511,45 </a:t>
          </a:fld>
          <a:endParaRPr lang="tr-TR" sz="1100"/>
        </a:p>
      </xdr:txBody>
    </xdr:sp>
    <xdr:clientData/>
  </xdr:twoCellAnchor>
  <xdr:twoCellAnchor>
    <xdr:from>
      <xdr:col>13</xdr:col>
      <xdr:colOff>289560</xdr:colOff>
      <xdr:row>6</xdr:row>
      <xdr:rowOff>38100</xdr:rowOff>
    </xdr:from>
    <xdr:to>
      <xdr:col>16</xdr:col>
      <xdr:colOff>474453</xdr:colOff>
      <xdr:row>9</xdr:row>
      <xdr:rowOff>129540</xdr:rowOff>
    </xdr:to>
    <xdr:sp macro="" textlink="Q8">
      <xdr:nvSpPr>
        <xdr:cNvPr id="19" name="Dikdörtgen 18">
          <a:extLst>
            <a:ext uri="{FF2B5EF4-FFF2-40B4-BE49-F238E27FC236}">
              <a16:creationId xmlns:a16="http://schemas.microsoft.com/office/drawing/2014/main" id="{1B3BC7B3-C2C9-438F-AE11-EB0C8D3537F2}"/>
            </a:ext>
          </a:extLst>
        </xdr:cNvPr>
        <xdr:cNvSpPr/>
      </xdr:nvSpPr>
      <xdr:spPr>
        <a:xfrm>
          <a:off x="8214360" y="1148443"/>
          <a:ext cx="2013693" cy="64661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588F959-EFAA-4A20-A5F0-6D65ED045F5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GERÇEKŞLEŞEN SATIŞ TOPLAMI</a:t>
          </a:fld>
          <a:endParaRPr lang="tr-TR" sz="1100" b="1"/>
        </a:p>
      </xdr:txBody>
    </xdr:sp>
    <xdr:clientData/>
  </xdr:twoCellAnchor>
  <xdr:twoCellAnchor>
    <xdr:from>
      <xdr:col>1</xdr:col>
      <xdr:colOff>561976</xdr:colOff>
      <xdr:row>10</xdr:row>
      <xdr:rowOff>30326</xdr:rowOff>
    </xdr:from>
    <xdr:to>
      <xdr:col>12</xdr:col>
      <xdr:colOff>292100</xdr:colOff>
      <xdr:row>36</xdr:row>
      <xdr:rowOff>165101</xdr:rowOff>
    </xdr:to>
    <xdr:grpSp>
      <xdr:nvGrpSpPr>
        <xdr:cNvPr id="31" name="BR1" hidden="1">
          <a:extLst>
            <a:ext uri="{FF2B5EF4-FFF2-40B4-BE49-F238E27FC236}">
              <a16:creationId xmlns:a16="http://schemas.microsoft.com/office/drawing/2014/main" id="{BA27B418-C6C9-FD11-572C-B027670BD376}"/>
            </a:ext>
          </a:extLst>
        </xdr:cNvPr>
        <xdr:cNvGrpSpPr/>
      </xdr:nvGrpSpPr>
      <xdr:grpSpPr>
        <a:xfrm>
          <a:off x="1171576" y="1880897"/>
          <a:ext cx="6435724" cy="4946261"/>
          <a:chOff x="1438276" y="1361826"/>
          <a:chExt cx="6359524" cy="4890174"/>
        </a:xfrm>
      </xdr:grpSpPr>
      <xdr:sp macro="" textlink="">
        <xdr:nvSpPr>
          <xdr:cNvPr id="22" name="Dikdörtgen 21" hidden="1">
            <a:extLst>
              <a:ext uri="{FF2B5EF4-FFF2-40B4-BE49-F238E27FC236}">
                <a16:creationId xmlns:a16="http://schemas.microsoft.com/office/drawing/2014/main" id="{34CEC6CD-0349-A40D-96D9-8A9ADD721583}"/>
              </a:ext>
            </a:extLst>
          </xdr:cNvPr>
          <xdr:cNvSpPr/>
        </xdr:nvSpPr>
        <xdr:spPr>
          <a:xfrm>
            <a:off x="1438276" y="1372687"/>
            <a:ext cx="6359524" cy="4879313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3" name="ComboBox1" hidden="1">
                <a:extLst>
                  <a:ext uri="{63B3BB69-23CF-44E3-9099-C40C66FF867C}">
                    <a14:compatExt spid="_x0000_s20483"/>
                  </a:ext>
                  <a:ext uri="{FF2B5EF4-FFF2-40B4-BE49-F238E27FC236}">
                    <a16:creationId xmlns:a16="http://schemas.microsoft.com/office/drawing/2014/main" id="{00000000-0008-0000-0300-000003500000}"/>
                  </a:ext>
                </a:extLst>
              </xdr:cNvPr>
              <xdr:cNvSpPr/>
            </xdr:nvSpPr>
            <xdr:spPr bwMode="auto">
              <a:xfrm>
                <a:off x="1615440" y="1466416"/>
                <a:ext cx="883920" cy="3581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4" name="ComboBox2" hidden="1">
                <a:extLst>
                  <a:ext uri="{63B3BB69-23CF-44E3-9099-C40C66FF867C}">
                    <a14:compatExt spid="_x0000_s20484"/>
                  </a:ext>
                  <a:ext uri="{FF2B5EF4-FFF2-40B4-BE49-F238E27FC236}">
                    <a16:creationId xmlns:a16="http://schemas.microsoft.com/office/drawing/2014/main" id="{00000000-0008-0000-0300-000004500000}"/>
                  </a:ext>
                </a:extLst>
              </xdr:cNvPr>
              <xdr:cNvSpPr/>
            </xdr:nvSpPr>
            <xdr:spPr bwMode="auto">
              <a:xfrm>
                <a:off x="1610360" y="1931174"/>
                <a:ext cx="883920" cy="3581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[0]!Çarpımİşareti22_Tıkla" textlink="">
        <xdr:nvSpPr>
          <xdr:cNvPr id="23" name="Çarpım İşareti 22" hidden="1">
            <a:extLst>
              <a:ext uri="{FF2B5EF4-FFF2-40B4-BE49-F238E27FC236}">
                <a16:creationId xmlns:a16="http://schemas.microsoft.com/office/drawing/2014/main" id="{930FC1FD-23D3-7F1A-2563-62B1E227954C}"/>
              </a:ext>
            </a:extLst>
          </xdr:cNvPr>
          <xdr:cNvSpPr/>
        </xdr:nvSpPr>
        <xdr:spPr>
          <a:xfrm>
            <a:off x="7095021" y="1361826"/>
            <a:ext cx="563835" cy="608472"/>
          </a:xfrm>
          <a:prstGeom prst="mathMultiply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graphicFrame macro="">
        <xdr:nvGraphicFramePr>
          <xdr:cNvPr id="24" name="Grafik 1" hidden="1">
            <a:extLst>
              <a:ext uri="{FF2B5EF4-FFF2-40B4-BE49-F238E27FC236}">
                <a16:creationId xmlns:a16="http://schemas.microsoft.com/office/drawing/2014/main" id="{3562715E-3681-7E0B-819D-70C5244E1EA7}"/>
              </a:ext>
            </a:extLst>
          </xdr:cNvPr>
          <xdr:cNvGraphicFramePr/>
        </xdr:nvGraphicFramePr>
        <xdr:xfrm>
          <a:off x="1587500" y="2530280"/>
          <a:ext cx="2809350" cy="19545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5" name="Grafik 5" hidden="1">
            <a:extLst>
              <a:ext uri="{FF2B5EF4-FFF2-40B4-BE49-F238E27FC236}">
                <a16:creationId xmlns:a16="http://schemas.microsoft.com/office/drawing/2014/main" id="{423D8BB0-6ECA-91ED-8726-6BC05031F693}"/>
              </a:ext>
            </a:extLst>
          </xdr:cNvPr>
          <xdr:cNvGraphicFramePr/>
        </xdr:nvGraphicFramePr>
        <xdr:xfrm>
          <a:off x="4534896" y="2513979"/>
          <a:ext cx="3056464" cy="19316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afik 6" hidden="1">
            <a:extLst>
              <a:ext uri="{FF2B5EF4-FFF2-40B4-BE49-F238E27FC236}">
                <a16:creationId xmlns:a16="http://schemas.microsoft.com/office/drawing/2014/main" id="{2691D99A-526B-9B5A-0663-444CA53DF010}"/>
              </a:ext>
            </a:extLst>
          </xdr:cNvPr>
          <xdr:cNvGraphicFramePr/>
        </xdr:nvGraphicFramePr>
        <xdr:xfrm>
          <a:off x="1527175" y="4539213"/>
          <a:ext cx="6057281" cy="15087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0</xdr:col>
      <xdr:colOff>15240</xdr:colOff>
      <xdr:row>0</xdr:row>
      <xdr:rowOff>7620</xdr:rowOff>
    </xdr:from>
    <xdr:to>
      <xdr:col>19</xdr:col>
      <xdr:colOff>388189</xdr:colOff>
      <xdr:row>2</xdr:row>
      <xdr:rowOff>14378</xdr:rowOff>
    </xdr:to>
    <xdr:sp macro="" textlink="P1">
      <xdr:nvSpPr>
        <xdr:cNvPr id="15" name="Dikdörtgen 14">
          <a:extLst>
            <a:ext uri="{FF2B5EF4-FFF2-40B4-BE49-F238E27FC236}">
              <a16:creationId xmlns:a16="http://schemas.microsoft.com/office/drawing/2014/main" id="{4618BC9F-4A26-3359-F686-699CC7675C42}"/>
            </a:ext>
          </a:extLst>
        </xdr:cNvPr>
        <xdr:cNvSpPr/>
      </xdr:nvSpPr>
      <xdr:spPr>
        <a:xfrm>
          <a:off x="15240" y="7620"/>
          <a:ext cx="11846081" cy="380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C09CE3-1A96-4602-987F-257A76C47388}" type="TxLink">
            <a:rPr lang="en-US" sz="20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SATIŞ RAPORU</a:t>
          </a:fld>
          <a:endParaRPr lang="tr-TR" sz="2000" b="1"/>
        </a:p>
      </xdr:txBody>
    </xdr:sp>
    <xdr:clientData/>
  </xdr:twoCellAnchor>
  <xdr:twoCellAnchor>
    <xdr:from>
      <xdr:col>15</xdr:col>
      <xdr:colOff>449580</xdr:colOff>
      <xdr:row>0</xdr:row>
      <xdr:rowOff>99060</xdr:rowOff>
    </xdr:from>
    <xdr:to>
      <xdr:col>17</xdr:col>
      <xdr:colOff>487680</xdr:colOff>
      <xdr:row>1</xdr:row>
      <xdr:rowOff>175260</xdr:rowOff>
    </xdr:to>
    <xdr:sp macro="[0]!Dikdörtgen27_Tıkla" textlink="S2">
      <xdr:nvSpPr>
        <xdr:cNvPr id="28" name="Dikdörtgen 27">
          <a:extLst>
            <a:ext uri="{FF2B5EF4-FFF2-40B4-BE49-F238E27FC236}">
              <a16:creationId xmlns:a16="http://schemas.microsoft.com/office/drawing/2014/main" id="{44F079B6-14B3-859B-DAC6-673FEECD572E}"/>
            </a:ext>
          </a:extLst>
        </xdr:cNvPr>
        <xdr:cNvSpPr/>
      </xdr:nvSpPr>
      <xdr:spPr>
        <a:xfrm>
          <a:off x="9593580" y="99060"/>
          <a:ext cx="1257300" cy="259080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78F6551-7A55-462E-A628-B4CDFB8A432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SATIŞ RAPORU</a:t>
          </a:fld>
          <a:endParaRPr lang="tr-TR" sz="1100"/>
        </a:p>
      </xdr:txBody>
    </xdr:sp>
    <xdr:clientData/>
  </xdr:twoCellAnchor>
  <xdr:twoCellAnchor>
    <xdr:from>
      <xdr:col>13</xdr:col>
      <xdr:colOff>236220</xdr:colOff>
      <xdr:row>0</xdr:row>
      <xdr:rowOff>91440</xdr:rowOff>
    </xdr:from>
    <xdr:to>
      <xdr:col>15</xdr:col>
      <xdr:colOff>274320</xdr:colOff>
      <xdr:row>1</xdr:row>
      <xdr:rowOff>144780</xdr:rowOff>
    </xdr:to>
    <xdr:sp macro="[0]!Dikdörtgen28_Tıkla" textlink="S1">
      <xdr:nvSpPr>
        <xdr:cNvPr id="29" name="Dikdörtgen 28">
          <a:extLst>
            <a:ext uri="{FF2B5EF4-FFF2-40B4-BE49-F238E27FC236}">
              <a16:creationId xmlns:a16="http://schemas.microsoft.com/office/drawing/2014/main" id="{10397E47-3323-4A63-AD65-FD51B30BD45F}"/>
            </a:ext>
          </a:extLst>
        </xdr:cNvPr>
        <xdr:cNvSpPr/>
      </xdr:nvSpPr>
      <xdr:spPr>
        <a:xfrm>
          <a:off x="8161020" y="91440"/>
          <a:ext cx="1257300" cy="236220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3D8908-B525-45DF-A494-5CFF1EE442B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BÖLGE RAPORU</a:t>
          </a:fld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373380</xdr:colOff>
          <xdr:row>1</xdr:row>
          <xdr:rowOff>152400</xdr:rowOff>
        </xdr:from>
        <xdr:to>
          <xdr:col>104</xdr:col>
          <xdr:colOff>381000</xdr:colOff>
          <xdr:row>3</xdr:row>
          <xdr:rowOff>121920</xdr:rowOff>
        </xdr:to>
        <xdr:sp macro="" textlink="">
          <xdr:nvSpPr>
            <xdr:cNvPr id="20508" name="ListBox4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3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482724</xdr:colOff>
      <xdr:row>0</xdr:row>
      <xdr:rowOff>35738</xdr:rowOff>
    </xdr:from>
    <xdr:to>
      <xdr:col>24</xdr:col>
      <xdr:colOff>503602</xdr:colOff>
      <xdr:row>40</xdr:row>
      <xdr:rowOff>169588</xdr:rowOff>
    </xdr:to>
    <xdr:grpSp>
      <xdr:nvGrpSpPr>
        <xdr:cNvPr id="20525" name="SR2" hidden="1">
          <a:extLst>
            <a:ext uri="{FF2B5EF4-FFF2-40B4-BE49-F238E27FC236}">
              <a16:creationId xmlns:a16="http://schemas.microsoft.com/office/drawing/2014/main" id="{26CC759C-2C62-384C-67B8-D2B363BA7B7E}"/>
            </a:ext>
          </a:extLst>
        </xdr:cNvPr>
        <xdr:cNvGrpSpPr/>
      </xdr:nvGrpSpPr>
      <xdr:grpSpPr>
        <a:xfrm>
          <a:off x="5969124" y="35738"/>
          <a:ext cx="9164878" cy="7536136"/>
          <a:chOff x="10313098" y="-10438"/>
          <a:chExt cx="9102248" cy="7651314"/>
        </a:xfrm>
      </xdr:grpSpPr>
      <xdr:grpSp>
        <xdr:nvGrpSpPr>
          <xdr:cNvPr id="20524" name="SR1" hidden="1">
            <a:extLst>
              <a:ext uri="{FF2B5EF4-FFF2-40B4-BE49-F238E27FC236}">
                <a16:creationId xmlns:a16="http://schemas.microsoft.com/office/drawing/2014/main" id="{917497F9-B6DD-73A1-0436-CA68C8A2883F}"/>
              </a:ext>
            </a:extLst>
          </xdr:cNvPr>
          <xdr:cNvGrpSpPr/>
        </xdr:nvGrpSpPr>
        <xdr:grpSpPr>
          <a:xfrm>
            <a:off x="10313098" y="-10438"/>
            <a:ext cx="9102248" cy="7651314"/>
            <a:chOff x="21657632" y="163361"/>
            <a:chExt cx="8901429" cy="7651314"/>
          </a:xfrm>
        </xdr:grpSpPr>
        <xdr:sp macro="" textlink="">
          <xdr:nvSpPr>
            <xdr:cNvPr id="30" name="Dikdörtgen 29" hidden="1">
              <a:extLst>
                <a:ext uri="{FF2B5EF4-FFF2-40B4-BE49-F238E27FC236}">
                  <a16:creationId xmlns:a16="http://schemas.microsoft.com/office/drawing/2014/main" id="{E3178505-AA6D-A5FF-8787-54EC1AEB5581}"/>
                </a:ext>
              </a:extLst>
            </xdr:cNvPr>
            <xdr:cNvSpPr/>
          </xdr:nvSpPr>
          <xdr:spPr>
            <a:xfrm>
              <a:off x="21657632" y="163361"/>
              <a:ext cx="8901429" cy="7651314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486" name="ListBox2" hidden="1">
                  <a:extLst>
                    <a:ext uri="{63B3BB69-23CF-44E3-9099-C40C66FF867C}">
                      <a14:compatExt spid="_x0000_s20486"/>
                    </a:ext>
                    <a:ext uri="{FF2B5EF4-FFF2-40B4-BE49-F238E27FC236}">
                      <a16:creationId xmlns:a16="http://schemas.microsoft.com/office/drawing/2014/main" id="{00000000-0008-0000-0300-000006500000}"/>
                    </a:ext>
                  </a:extLst>
                </xdr:cNvPr>
                <xdr:cNvSpPr/>
              </xdr:nvSpPr>
              <xdr:spPr bwMode="auto">
                <a:xfrm>
                  <a:off x="22076055" y="744534"/>
                  <a:ext cx="1298902" cy="3304204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489" name="ListBox3" hidden="1">
                  <a:extLst>
                    <a:ext uri="{63B3BB69-23CF-44E3-9099-C40C66FF867C}">
                      <a14:compatExt spid="_x0000_s20489"/>
                    </a:ext>
                    <a:ext uri="{FF2B5EF4-FFF2-40B4-BE49-F238E27FC236}">
                      <a16:creationId xmlns:a16="http://schemas.microsoft.com/office/drawing/2014/main" id="{00000000-0008-0000-0300-000009500000}"/>
                    </a:ext>
                  </a:extLst>
                </xdr:cNvPr>
                <xdr:cNvSpPr/>
              </xdr:nvSpPr>
              <xdr:spPr bwMode="auto">
                <a:xfrm>
                  <a:off x="22051352" y="4182265"/>
                  <a:ext cx="1421284" cy="1068113"/>
                </a:xfrm>
                <a:prstGeom prst="rect">
                  <a:avLst/>
                </a:prstGeom>
                <a:noFill/>
                <a:ln>
                  <a:noFill/>
                </a:ln>
                <a:effectLst>
                  <a:outerShdw dist="35921" dir="2700000" algn="ctr" rotWithShape="0">
                    <a:srgbClr val="000000"/>
                  </a:outerShdw>
                </a:effectLst>
                <a:extLst>
                  <a:ext uri="{91240B29-F687-4F45-9708-019B960494DF}">
                    <a14:hiddenLine w="1">
                      <a:noFill/>
                      <a:miter lim="800000"/>
                      <a:headEnd/>
                      <a:tailEnd/>
                    </a14:hiddenLine>
                  </a:ext>
                  <a:ext uri="{53640926-AAD7-44D8-BBD7-CCE9431645EC}">
                    <a14:shadowObscured val="1"/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00" name="ComboBox3" hidden="1">
                  <a:extLst>
                    <a:ext uri="{63B3BB69-23CF-44E3-9099-C40C66FF867C}">
                      <a14:compatExt spid="_x0000_s20500"/>
                    </a:ext>
                    <a:ext uri="{FF2B5EF4-FFF2-40B4-BE49-F238E27FC236}">
                      <a16:creationId xmlns:a16="http://schemas.microsoft.com/office/drawing/2014/main" id="{00000000-0008-0000-0300-000014500000}"/>
                    </a:ext>
                  </a:extLst>
                </xdr:cNvPr>
                <xdr:cNvSpPr/>
              </xdr:nvSpPr>
              <xdr:spPr bwMode="auto">
                <a:xfrm>
                  <a:off x="22033457" y="206273"/>
                  <a:ext cx="1299749" cy="49509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graphicFrame macro="">
          <xdr:nvGraphicFramePr>
            <xdr:cNvPr id="27" name="Grafik 2" hidden="1">
              <a:extLst>
                <a:ext uri="{FF2B5EF4-FFF2-40B4-BE49-F238E27FC236}">
                  <a16:creationId xmlns:a16="http://schemas.microsoft.com/office/drawing/2014/main" id="{0FBC33F7-1388-72FF-ECF4-AAA550FE7E69}"/>
                </a:ext>
              </a:extLst>
            </xdr:cNvPr>
            <xdr:cNvGraphicFramePr/>
          </xdr:nvGraphicFramePr>
          <xdr:xfrm>
            <a:off x="23481081" y="281835"/>
            <a:ext cx="4932124" cy="197916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pic>
          <xdr:nvPicPr>
            <xdr:cNvPr id="38" name="Picture 2" hidden="1">
              <a:extLst>
                <a:ext uri="{FF2B5EF4-FFF2-40B4-BE49-F238E27FC236}">
                  <a16:creationId xmlns:a16="http://schemas.microsoft.com/office/drawing/2014/main" id="{3B11142C-3665-4FEC-B4B3-84EB99644A9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788325" y="2353623"/>
              <a:ext cx="705166" cy="367445"/>
            </a:xfrm>
            <a:prstGeom prst="rect">
              <a:avLst/>
            </a:prstGeom>
          </xdr:spPr>
        </xdr:pic>
        <xdr:pic>
          <xdr:nvPicPr>
            <xdr:cNvPr id="39" name="Picture 3" hidden="1">
              <a:extLst>
                <a:ext uri="{FF2B5EF4-FFF2-40B4-BE49-F238E27FC236}">
                  <a16:creationId xmlns:a16="http://schemas.microsoft.com/office/drawing/2014/main" id="{E89EA544-031B-47D4-A0F4-582C1B847D0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853343" y="2370206"/>
              <a:ext cx="604966" cy="450117"/>
            </a:xfrm>
            <a:prstGeom prst="rect">
              <a:avLst/>
            </a:prstGeom>
          </xdr:spPr>
        </xdr:pic>
        <xdr:pic>
          <xdr:nvPicPr>
            <xdr:cNvPr id="40" name="Picture 4" hidden="1">
              <a:extLst>
                <a:ext uri="{FF2B5EF4-FFF2-40B4-BE49-F238E27FC236}">
                  <a16:creationId xmlns:a16="http://schemas.microsoft.com/office/drawing/2014/main" id="{52AAE0F4-D89C-45D3-B312-17E19E5110E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634385" y="2294768"/>
              <a:ext cx="557747" cy="527348"/>
            </a:xfrm>
            <a:prstGeom prst="rect">
              <a:avLst/>
            </a:prstGeom>
          </xdr:spPr>
        </xdr:pic>
        <xdr:pic>
          <xdr:nvPicPr>
            <xdr:cNvPr id="42" name="Picture 6" hidden="1">
              <a:extLst>
                <a:ext uri="{FF2B5EF4-FFF2-40B4-BE49-F238E27FC236}">
                  <a16:creationId xmlns:a16="http://schemas.microsoft.com/office/drawing/2014/main" id="{BCAF1016-1886-455B-9D18-D9D2608A7F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3397888" y="2240071"/>
              <a:ext cx="967010" cy="527348"/>
            </a:xfrm>
            <a:prstGeom prst="rect">
              <a:avLst/>
            </a:prstGeom>
          </xdr:spPr>
        </xdr:pic>
        <xdr:sp macro="" textlink="PARAMETRE!N24">
          <xdr:nvSpPr>
            <xdr:cNvPr id="43" name="Dikdörtgen 42" hidden="1">
              <a:extLst>
                <a:ext uri="{FF2B5EF4-FFF2-40B4-BE49-F238E27FC236}">
                  <a16:creationId xmlns:a16="http://schemas.microsoft.com/office/drawing/2014/main" id="{00369ABB-2445-2E81-EEAE-5292A4B38B87}"/>
                </a:ext>
              </a:extLst>
            </xdr:cNvPr>
            <xdr:cNvSpPr/>
          </xdr:nvSpPr>
          <xdr:spPr>
            <a:xfrm>
              <a:off x="23559683" y="3964383"/>
              <a:ext cx="674005" cy="276721"/>
            </a:xfrm>
            <a:prstGeom prst="rect">
              <a:avLst/>
            </a:prstGeom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12D72DAA-0EEB-43A7-9D35-9D4D0588362D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l"/>
                <a:t>93%</a:t>
              </a:fld>
              <a:endParaRPr lang="tr-TR" sz="1100"/>
            </a:p>
          </xdr:txBody>
        </xdr:sp>
        <xdr:sp macro="" textlink="PARAMETRE!N25">
          <xdr:nvSpPr>
            <xdr:cNvPr id="44" name="Dikdörtgen 43" hidden="1">
              <a:extLst>
                <a:ext uri="{FF2B5EF4-FFF2-40B4-BE49-F238E27FC236}">
                  <a16:creationId xmlns:a16="http://schemas.microsoft.com/office/drawing/2014/main" id="{1E425E16-5648-40C0-B7E6-A33A2C264AD0}"/>
                </a:ext>
              </a:extLst>
            </xdr:cNvPr>
            <xdr:cNvSpPr/>
          </xdr:nvSpPr>
          <xdr:spPr>
            <a:xfrm>
              <a:off x="24700179" y="3966575"/>
              <a:ext cx="597804" cy="271710"/>
            </a:xfrm>
            <a:prstGeom prst="rect">
              <a:avLst/>
            </a:prstGeom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42E3C474-B09E-410F-9115-C4BE14DC2380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l"/>
                <a:t>294%</a:t>
              </a:fld>
              <a:endParaRPr lang="tr-TR" sz="1100"/>
            </a:p>
          </xdr:txBody>
        </xdr:sp>
        <xdr:sp macro="" textlink="PARAMETRE!N26">
          <xdr:nvSpPr>
            <xdr:cNvPr id="45" name="Dikdörtgen 44" hidden="1">
              <a:extLst>
                <a:ext uri="{FF2B5EF4-FFF2-40B4-BE49-F238E27FC236}">
                  <a16:creationId xmlns:a16="http://schemas.microsoft.com/office/drawing/2014/main" id="{F16BCD8F-52D6-4EE5-BC1A-16E254E8F675}"/>
                </a:ext>
              </a:extLst>
            </xdr:cNvPr>
            <xdr:cNvSpPr/>
          </xdr:nvSpPr>
          <xdr:spPr>
            <a:xfrm>
              <a:off x="25811967" y="3945699"/>
              <a:ext cx="529225" cy="271710"/>
            </a:xfrm>
            <a:prstGeom prst="rect">
              <a:avLst/>
            </a:prstGeom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671D3D03-E695-4B76-8630-3C4FC28B59C1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l"/>
                <a:t>141%</a:t>
              </a:fld>
              <a:endParaRPr lang="tr-TR" sz="1100"/>
            </a:p>
          </xdr:txBody>
        </xdr:sp>
        <xdr:sp macro="" textlink="PARAMETRE!N27">
          <xdr:nvSpPr>
            <xdr:cNvPr id="46" name="Dikdörtgen 45" hidden="1">
              <a:extLst>
                <a:ext uri="{FF2B5EF4-FFF2-40B4-BE49-F238E27FC236}">
                  <a16:creationId xmlns:a16="http://schemas.microsoft.com/office/drawing/2014/main" id="{BEE0685E-CB90-477A-9A14-C29E696DFCE7}"/>
                </a:ext>
              </a:extLst>
            </xdr:cNvPr>
            <xdr:cNvSpPr/>
          </xdr:nvSpPr>
          <xdr:spPr>
            <a:xfrm>
              <a:off x="26831168" y="3943506"/>
              <a:ext cx="506365" cy="276721"/>
            </a:xfrm>
            <a:prstGeom prst="rect">
              <a:avLst/>
            </a:prstGeom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4D0A6189-590E-4731-BD33-F235B2F7A7C8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l"/>
                <a:t>118%</a:t>
              </a:fld>
              <a:endParaRPr lang="tr-TR" sz="1100"/>
            </a:p>
          </xdr:txBody>
        </xdr:sp>
        <xdr:sp macro="" textlink="PARAMETRE!N28">
          <xdr:nvSpPr>
            <xdr:cNvPr id="47" name="Dikdörtgen 46" hidden="1">
              <a:extLst>
                <a:ext uri="{FF2B5EF4-FFF2-40B4-BE49-F238E27FC236}">
                  <a16:creationId xmlns:a16="http://schemas.microsoft.com/office/drawing/2014/main" id="{B670FD6C-B6C9-4323-BAB9-06215652FBD6}"/>
                </a:ext>
              </a:extLst>
            </xdr:cNvPr>
            <xdr:cNvSpPr/>
          </xdr:nvSpPr>
          <xdr:spPr>
            <a:xfrm>
              <a:off x="27888365" y="3893507"/>
              <a:ext cx="544465" cy="317430"/>
            </a:xfrm>
            <a:prstGeom prst="rect">
              <a:avLst/>
            </a:prstGeom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33E7208B-51FE-42A7-8EC7-EF79ED280BCC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l"/>
                <a:t>196%</a:t>
              </a:fld>
              <a:endParaRPr lang="tr-TR" sz="1100"/>
            </a:p>
          </xdr:txBody>
        </xdr:sp>
        <xdr:graphicFrame macro="">
          <xdr:nvGraphicFramePr>
            <xdr:cNvPr id="48" name="Grafik 4" hidden="1">
              <a:extLst>
                <a:ext uri="{FF2B5EF4-FFF2-40B4-BE49-F238E27FC236}">
                  <a16:creationId xmlns:a16="http://schemas.microsoft.com/office/drawing/2014/main" id="{A484853A-52BD-05E7-1081-31B793BBA08B}"/>
                </a:ext>
              </a:extLst>
            </xdr:cNvPr>
            <xdr:cNvGraphicFramePr/>
          </xdr:nvGraphicFramePr>
          <xdr:xfrm>
            <a:off x="22077123" y="5421486"/>
            <a:ext cx="5623177" cy="209955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grpSp>
          <xdr:nvGrpSpPr>
            <xdr:cNvPr id="20515" name="Grup 20514" hidden="1">
              <a:extLst>
                <a:ext uri="{FF2B5EF4-FFF2-40B4-BE49-F238E27FC236}">
                  <a16:creationId xmlns:a16="http://schemas.microsoft.com/office/drawing/2014/main" id="{C60BD16A-6AD4-BA29-A0A5-5D8488FFB437}"/>
                </a:ext>
              </a:extLst>
            </xdr:cNvPr>
            <xdr:cNvGrpSpPr/>
          </xdr:nvGrpSpPr>
          <xdr:grpSpPr>
            <a:xfrm>
              <a:off x="23472940" y="2805414"/>
              <a:ext cx="941220" cy="916592"/>
              <a:chOff x="24704667" y="2346126"/>
              <a:chExt cx="941220" cy="916592"/>
            </a:xfrm>
          </xdr:grpSpPr>
          <xdr:pic>
            <xdr:nvPicPr>
              <xdr:cNvPr id="33" name="Picture 1" hidden="1">
                <a:extLst>
                  <a:ext uri="{FF2B5EF4-FFF2-40B4-BE49-F238E27FC236}">
                    <a16:creationId xmlns:a16="http://schemas.microsoft.com/office/drawing/2014/main" id="{B7A7603A-BC97-4372-B51C-F2C1C421B4A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24704667" y="2346126"/>
                <a:ext cx="941220" cy="916592"/>
              </a:xfrm>
              <a:prstGeom prst="rect">
                <a:avLst/>
              </a:prstGeom>
            </xdr:spPr>
          </xdr:pic>
          <xdr:grpSp>
            <xdr:nvGrpSpPr>
              <xdr:cNvPr id="20492" name="A1" hidden="1">
                <a:extLst>
                  <a:ext uri="{FF2B5EF4-FFF2-40B4-BE49-F238E27FC236}">
                    <a16:creationId xmlns:a16="http://schemas.microsoft.com/office/drawing/2014/main" id="{2F841E52-FCC1-4B44-B10F-060C2C700E74}"/>
                  </a:ext>
                </a:extLst>
              </xdr:cNvPr>
              <xdr:cNvGrpSpPr/>
            </xdr:nvGrpSpPr>
            <xdr:grpSpPr>
              <a:xfrm rot="18540000">
                <a:off x="25063130" y="2637021"/>
                <a:ext cx="298318" cy="360671"/>
                <a:chOff x="20567754" y="2007433"/>
                <a:chExt cx="520909" cy="715780"/>
              </a:xfrm>
            </xdr:grpSpPr>
            <xdr:sp macro="" textlink="">
              <xdr:nvSpPr>
                <xdr:cNvPr id="20493" name="Ok: Aşağı 20492" hidden="1">
                  <a:extLst>
                    <a:ext uri="{FF2B5EF4-FFF2-40B4-BE49-F238E27FC236}">
                      <a16:creationId xmlns:a16="http://schemas.microsoft.com/office/drawing/2014/main" id="{436C1B28-FB47-2573-FF9A-6AAA92B24B43}"/>
                    </a:ext>
                  </a:extLst>
                </xdr:cNvPr>
                <xdr:cNvSpPr/>
              </xdr:nvSpPr>
              <xdr:spPr>
                <a:xfrm>
                  <a:off x="20567754" y="2367197"/>
                  <a:ext cx="518410" cy="356016"/>
                </a:xfrm>
                <a:prstGeom prst="downArrow">
                  <a:avLst/>
                </a:prstGeom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  <xdr:sp macro="" textlink="">
              <xdr:nvSpPr>
                <xdr:cNvPr id="20494" name="Ok: Aşağı 20493" hidden="1">
                  <a:extLst>
                    <a:ext uri="{FF2B5EF4-FFF2-40B4-BE49-F238E27FC236}">
                      <a16:creationId xmlns:a16="http://schemas.microsoft.com/office/drawing/2014/main" id="{3F337F31-3A62-9566-50CA-758954A80EF6}"/>
                    </a:ext>
                  </a:extLst>
                </xdr:cNvPr>
                <xdr:cNvSpPr/>
              </xdr:nvSpPr>
              <xdr:spPr>
                <a:xfrm rot="10800000">
                  <a:off x="20570253" y="2007433"/>
                  <a:ext cx="518410" cy="356016"/>
                </a:xfrm>
                <a:prstGeom prst="downArrow">
                  <a:avLst/>
                </a:prstGeom>
                <a:solidFill>
                  <a:schemeClr val="tx1"/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  <xdr:sp macro="" textlink="">
              <xdr:nvSpPr>
                <xdr:cNvPr id="20495" name="Oval 20494" hidden="1">
                  <a:extLst>
                    <a:ext uri="{FF2B5EF4-FFF2-40B4-BE49-F238E27FC236}">
                      <a16:creationId xmlns:a16="http://schemas.microsoft.com/office/drawing/2014/main" id="{98EE1DDD-3FBA-97FF-2A0B-A4DEBFB8B985}"/>
                    </a:ext>
                  </a:extLst>
                </xdr:cNvPr>
                <xdr:cNvSpPr/>
              </xdr:nvSpPr>
              <xdr:spPr>
                <a:xfrm>
                  <a:off x="20680180" y="2304738"/>
                  <a:ext cx="287312" cy="149901"/>
                </a:xfrm>
                <a:prstGeom prst="ellipse">
                  <a:avLst/>
                </a:prstGeom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</xdr:grpSp>
        </xdr:grpSp>
        <xdr:grpSp>
          <xdr:nvGrpSpPr>
            <xdr:cNvPr id="20521" name="Grup 20520" hidden="1">
              <a:extLst>
                <a:ext uri="{FF2B5EF4-FFF2-40B4-BE49-F238E27FC236}">
                  <a16:creationId xmlns:a16="http://schemas.microsoft.com/office/drawing/2014/main" id="{14CE7545-8FF7-88F9-6150-C03435D87CFF}"/>
                </a:ext>
              </a:extLst>
            </xdr:cNvPr>
            <xdr:cNvGrpSpPr/>
          </xdr:nvGrpSpPr>
          <xdr:grpSpPr>
            <a:xfrm>
              <a:off x="27711645" y="2848837"/>
              <a:ext cx="945395" cy="916592"/>
              <a:chOff x="28630220" y="2285166"/>
              <a:chExt cx="945395" cy="916592"/>
            </a:xfrm>
          </xdr:grpSpPr>
          <xdr:pic>
            <xdr:nvPicPr>
              <xdr:cNvPr id="34" name="Picture 1" hidden="1">
                <a:extLst>
                  <a:ext uri="{FF2B5EF4-FFF2-40B4-BE49-F238E27FC236}">
                    <a16:creationId xmlns:a16="http://schemas.microsoft.com/office/drawing/2014/main" id="{1CA44443-9BA9-49FE-95E4-57698DADBC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28630220" y="2285166"/>
                <a:ext cx="945395" cy="916592"/>
              </a:xfrm>
              <a:prstGeom prst="rect">
                <a:avLst/>
              </a:prstGeom>
            </xdr:spPr>
          </xdr:pic>
          <xdr:grpSp>
            <xdr:nvGrpSpPr>
              <xdr:cNvPr id="20496" name="A5" hidden="1">
                <a:extLst>
                  <a:ext uri="{FF2B5EF4-FFF2-40B4-BE49-F238E27FC236}">
                    <a16:creationId xmlns:a16="http://schemas.microsoft.com/office/drawing/2014/main" id="{CB8C32DB-0C56-4A7D-9713-0854A5896812}"/>
                  </a:ext>
                </a:extLst>
              </xdr:cNvPr>
              <xdr:cNvGrpSpPr/>
            </xdr:nvGrpSpPr>
            <xdr:grpSpPr>
              <a:xfrm rot="18540000">
                <a:off x="28966358" y="2600003"/>
                <a:ext cx="296569" cy="357496"/>
                <a:chOff x="20567754" y="2007433"/>
                <a:chExt cx="520909" cy="715780"/>
              </a:xfrm>
            </xdr:grpSpPr>
            <xdr:sp macro="" textlink="">
              <xdr:nvSpPr>
                <xdr:cNvPr id="20497" name="Ok: Aşağı 20496" hidden="1">
                  <a:extLst>
                    <a:ext uri="{FF2B5EF4-FFF2-40B4-BE49-F238E27FC236}">
                      <a16:creationId xmlns:a16="http://schemas.microsoft.com/office/drawing/2014/main" id="{86777921-B934-64B8-E228-3D0FFC91816E}"/>
                    </a:ext>
                  </a:extLst>
                </xdr:cNvPr>
                <xdr:cNvSpPr/>
              </xdr:nvSpPr>
              <xdr:spPr>
                <a:xfrm>
                  <a:off x="20567754" y="2367197"/>
                  <a:ext cx="518410" cy="356016"/>
                </a:xfrm>
                <a:prstGeom prst="downArrow">
                  <a:avLst/>
                </a:prstGeom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  <xdr:sp macro="" textlink="">
              <xdr:nvSpPr>
                <xdr:cNvPr id="20498" name="Ok: Aşağı 20497" hidden="1">
                  <a:extLst>
                    <a:ext uri="{FF2B5EF4-FFF2-40B4-BE49-F238E27FC236}">
                      <a16:creationId xmlns:a16="http://schemas.microsoft.com/office/drawing/2014/main" id="{251D1689-46E2-90D7-BD17-8E22B8AA0AE1}"/>
                    </a:ext>
                  </a:extLst>
                </xdr:cNvPr>
                <xdr:cNvSpPr/>
              </xdr:nvSpPr>
              <xdr:spPr>
                <a:xfrm rot="10800000">
                  <a:off x="20570253" y="2007433"/>
                  <a:ext cx="518410" cy="356016"/>
                </a:xfrm>
                <a:prstGeom prst="downArrow">
                  <a:avLst/>
                </a:prstGeom>
                <a:solidFill>
                  <a:schemeClr val="tx1"/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  <xdr:sp macro="" textlink="">
              <xdr:nvSpPr>
                <xdr:cNvPr id="20499" name="Oval 20498" hidden="1">
                  <a:extLst>
                    <a:ext uri="{FF2B5EF4-FFF2-40B4-BE49-F238E27FC236}">
                      <a16:creationId xmlns:a16="http://schemas.microsoft.com/office/drawing/2014/main" id="{2E87A82D-16BD-0108-520F-59D498EF8E42}"/>
                    </a:ext>
                  </a:extLst>
                </xdr:cNvPr>
                <xdr:cNvSpPr/>
              </xdr:nvSpPr>
              <xdr:spPr>
                <a:xfrm>
                  <a:off x="20680180" y="2304738"/>
                  <a:ext cx="287312" cy="149901"/>
                </a:xfrm>
                <a:prstGeom prst="ellipse">
                  <a:avLst/>
                </a:prstGeom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</xdr:grpSp>
        </xdr:grpSp>
        <xdr:grpSp>
          <xdr:nvGrpSpPr>
            <xdr:cNvPr id="20520" name="Grup 20519" hidden="1">
              <a:extLst>
                <a:ext uri="{FF2B5EF4-FFF2-40B4-BE49-F238E27FC236}">
                  <a16:creationId xmlns:a16="http://schemas.microsoft.com/office/drawing/2014/main" id="{3E7B48D4-3E72-B25F-7061-BB1B31B6BCD3}"/>
                </a:ext>
              </a:extLst>
            </xdr:cNvPr>
            <xdr:cNvGrpSpPr/>
          </xdr:nvGrpSpPr>
          <xdr:grpSpPr>
            <a:xfrm>
              <a:off x="26700899" y="2908649"/>
              <a:ext cx="941219" cy="916592"/>
              <a:chOff x="27640351" y="2292786"/>
              <a:chExt cx="941219" cy="916592"/>
            </a:xfrm>
          </xdr:grpSpPr>
          <xdr:pic>
            <xdr:nvPicPr>
              <xdr:cNvPr id="37" name="Picture 1" hidden="1">
                <a:extLst>
                  <a:ext uri="{FF2B5EF4-FFF2-40B4-BE49-F238E27FC236}">
                    <a16:creationId xmlns:a16="http://schemas.microsoft.com/office/drawing/2014/main" id="{BD119013-C59F-4B28-9F2D-B5D4795E855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27640351" y="2292786"/>
                <a:ext cx="941219" cy="916592"/>
              </a:xfrm>
              <a:prstGeom prst="rect">
                <a:avLst/>
              </a:prstGeom>
            </xdr:spPr>
          </xdr:pic>
          <xdr:grpSp>
            <xdr:nvGrpSpPr>
              <xdr:cNvPr id="20502" name="A4" hidden="1">
                <a:extLst>
                  <a:ext uri="{FF2B5EF4-FFF2-40B4-BE49-F238E27FC236}">
                    <a16:creationId xmlns:a16="http://schemas.microsoft.com/office/drawing/2014/main" id="{32DB2A13-8064-492C-8E8A-E6C4E4D6222B}"/>
                  </a:ext>
                </a:extLst>
              </xdr:cNvPr>
              <xdr:cNvGrpSpPr/>
            </xdr:nvGrpSpPr>
            <xdr:grpSpPr>
              <a:xfrm rot="18540000">
                <a:off x="27982387" y="2570802"/>
                <a:ext cx="303329" cy="364169"/>
                <a:chOff x="20567754" y="2007433"/>
                <a:chExt cx="520909" cy="715780"/>
              </a:xfrm>
            </xdr:grpSpPr>
            <xdr:sp macro="" textlink="">
              <xdr:nvSpPr>
                <xdr:cNvPr id="20503" name="Ok: Aşağı 20502" hidden="1">
                  <a:extLst>
                    <a:ext uri="{FF2B5EF4-FFF2-40B4-BE49-F238E27FC236}">
                      <a16:creationId xmlns:a16="http://schemas.microsoft.com/office/drawing/2014/main" id="{0116525C-1685-80A7-F934-BE8BA23D5706}"/>
                    </a:ext>
                  </a:extLst>
                </xdr:cNvPr>
                <xdr:cNvSpPr/>
              </xdr:nvSpPr>
              <xdr:spPr>
                <a:xfrm>
                  <a:off x="20567754" y="2367197"/>
                  <a:ext cx="518410" cy="356016"/>
                </a:xfrm>
                <a:prstGeom prst="downArrow">
                  <a:avLst/>
                </a:prstGeom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  <xdr:sp macro="" textlink="">
              <xdr:nvSpPr>
                <xdr:cNvPr id="20504" name="Ok: Aşağı 20503" hidden="1">
                  <a:extLst>
                    <a:ext uri="{FF2B5EF4-FFF2-40B4-BE49-F238E27FC236}">
                      <a16:creationId xmlns:a16="http://schemas.microsoft.com/office/drawing/2014/main" id="{91910D5F-4369-DB5B-9654-20383E1CDB86}"/>
                    </a:ext>
                  </a:extLst>
                </xdr:cNvPr>
                <xdr:cNvSpPr/>
              </xdr:nvSpPr>
              <xdr:spPr>
                <a:xfrm rot="10800000">
                  <a:off x="20570253" y="2007433"/>
                  <a:ext cx="518410" cy="356016"/>
                </a:xfrm>
                <a:prstGeom prst="downArrow">
                  <a:avLst/>
                </a:prstGeom>
                <a:solidFill>
                  <a:schemeClr val="tx1"/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  <xdr:sp macro="" textlink="">
              <xdr:nvSpPr>
                <xdr:cNvPr id="20505" name="Oval 20504" hidden="1">
                  <a:extLst>
                    <a:ext uri="{FF2B5EF4-FFF2-40B4-BE49-F238E27FC236}">
                      <a16:creationId xmlns:a16="http://schemas.microsoft.com/office/drawing/2014/main" id="{F26453A8-21CB-69C8-1B2D-25FCBA819A89}"/>
                    </a:ext>
                  </a:extLst>
                </xdr:cNvPr>
                <xdr:cNvSpPr/>
              </xdr:nvSpPr>
              <xdr:spPr>
                <a:xfrm>
                  <a:off x="20680180" y="2304738"/>
                  <a:ext cx="287312" cy="149901"/>
                </a:xfrm>
                <a:prstGeom prst="ellipse">
                  <a:avLst/>
                </a:prstGeom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</xdr:grpSp>
        </xdr:grpSp>
        <xdr:pic>
          <xdr:nvPicPr>
            <xdr:cNvPr id="41" name="Picture 5" hidden="1">
              <a:extLst>
                <a:ext uri="{FF2B5EF4-FFF2-40B4-BE49-F238E27FC236}">
                  <a16:creationId xmlns:a16="http://schemas.microsoft.com/office/drawing/2014/main" id="{D3694591-08DD-4421-BB38-D41163D1A1F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5520816" y="2264879"/>
              <a:ext cx="899932" cy="481256"/>
            </a:xfrm>
            <a:prstGeom prst="rect">
              <a:avLst/>
            </a:prstGeom>
          </xdr:spPr>
        </xdr:pic>
        <xdr:grpSp>
          <xdr:nvGrpSpPr>
            <xdr:cNvPr id="20519" name="Grup 20518" hidden="1">
              <a:extLst>
                <a:ext uri="{FF2B5EF4-FFF2-40B4-BE49-F238E27FC236}">
                  <a16:creationId xmlns:a16="http://schemas.microsoft.com/office/drawing/2014/main" id="{F2BDA7A5-7321-444A-B7F1-30589B1D4A7B}"/>
                </a:ext>
              </a:extLst>
            </xdr:cNvPr>
            <xdr:cNvGrpSpPr/>
          </xdr:nvGrpSpPr>
          <xdr:grpSpPr>
            <a:xfrm>
              <a:off x="25584412" y="2809902"/>
              <a:ext cx="945395" cy="924212"/>
              <a:chOff x="26638686" y="2285166"/>
              <a:chExt cx="945395" cy="916592"/>
            </a:xfrm>
          </xdr:grpSpPr>
          <xdr:pic>
            <xdr:nvPicPr>
              <xdr:cNvPr id="36" name="Picture 1" hidden="1">
                <a:extLst>
                  <a:ext uri="{FF2B5EF4-FFF2-40B4-BE49-F238E27FC236}">
                    <a16:creationId xmlns:a16="http://schemas.microsoft.com/office/drawing/2014/main" id="{650CFCF3-DCD5-42CC-A843-4B0ED4B23A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26638686" y="2285166"/>
                <a:ext cx="945395" cy="916592"/>
              </a:xfrm>
              <a:prstGeom prst="rect">
                <a:avLst/>
              </a:prstGeom>
            </xdr:spPr>
          </xdr:pic>
          <xdr:grpSp>
            <xdr:nvGrpSpPr>
              <xdr:cNvPr id="20506" name="A3" hidden="1">
                <a:extLst>
                  <a:ext uri="{FF2B5EF4-FFF2-40B4-BE49-F238E27FC236}">
                    <a16:creationId xmlns:a16="http://schemas.microsoft.com/office/drawing/2014/main" id="{9F30D8FA-9A4B-413C-A860-DDA5A9A7BE16}"/>
                  </a:ext>
                </a:extLst>
              </xdr:cNvPr>
              <xdr:cNvGrpSpPr/>
            </xdr:nvGrpSpPr>
            <xdr:grpSpPr>
              <a:xfrm rot="18540000">
                <a:off x="26995553" y="2589129"/>
                <a:ext cx="303329" cy="357496"/>
                <a:chOff x="20567754" y="2007433"/>
                <a:chExt cx="520909" cy="715780"/>
              </a:xfrm>
            </xdr:grpSpPr>
            <xdr:sp macro="" textlink="">
              <xdr:nvSpPr>
                <xdr:cNvPr id="20507" name="Ok: Aşağı 20506" hidden="1">
                  <a:extLst>
                    <a:ext uri="{FF2B5EF4-FFF2-40B4-BE49-F238E27FC236}">
                      <a16:creationId xmlns:a16="http://schemas.microsoft.com/office/drawing/2014/main" id="{D1E1455A-6668-444F-EDB8-DC7C4C44F603}"/>
                    </a:ext>
                  </a:extLst>
                </xdr:cNvPr>
                <xdr:cNvSpPr/>
              </xdr:nvSpPr>
              <xdr:spPr>
                <a:xfrm>
                  <a:off x="20567754" y="2367197"/>
                  <a:ext cx="518410" cy="356016"/>
                </a:xfrm>
                <a:prstGeom prst="downArrow">
                  <a:avLst/>
                </a:prstGeom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  <xdr:sp macro="" textlink="">
              <xdr:nvSpPr>
                <xdr:cNvPr id="20509" name="Ok: Aşağı 20508" hidden="1">
                  <a:extLst>
                    <a:ext uri="{FF2B5EF4-FFF2-40B4-BE49-F238E27FC236}">
                      <a16:creationId xmlns:a16="http://schemas.microsoft.com/office/drawing/2014/main" id="{49A1DD7C-6265-136D-4ED5-9E716635E89C}"/>
                    </a:ext>
                  </a:extLst>
                </xdr:cNvPr>
                <xdr:cNvSpPr/>
              </xdr:nvSpPr>
              <xdr:spPr>
                <a:xfrm rot="10800000">
                  <a:off x="20570253" y="2007433"/>
                  <a:ext cx="518410" cy="356016"/>
                </a:xfrm>
                <a:prstGeom prst="downArrow">
                  <a:avLst/>
                </a:prstGeom>
                <a:solidFill>
                  <a:schemeClr val="tx1"/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  <xdr:sp macro="" textlink="">
              <xdr:nvSpPr>
                <xdr:cNvPr id="20510" name="Oval 20509" hidden="1">
                  <a:extLst>
                    <a:ext uri="{FF2B5EF4-FFF2-40B4-BE49-F238E27FC236}">
                      <a16:creationId xmlns:a16="http://schemas.microsoft.com/office/drawing/2014/main" id="{A05EEE75-2B25-2DE0-C6DB-56085769CB43}"/>
                    </a:ext>
                  </a:extLst>
                </xdr:cNvPr>
                <xdr:cNvSpPr/>
              </xdr:nvSpPr>
              <xdr:spPr>
                <a:xfrm>
                  <a:off x="20680180" y="2304738"/>
                  <a:ext cx="287312" cy="149901"/>
                </a:xfrm>
                <a:prstGeom prst="ellipse">
                  <a:avLst/>
                </a:prstGeom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</xdr:grpSp>
        </xdr:grpSp>
        <xdr:grpSp>
          <xdr:nvGrpSpPr>
            <xdr:cNvPr id="20516" name="Grup 20515" hidden="1">
              <a:extLst>
                <a:ext uri="{FF2B5EF4-FFF2-40B4-BE49-F238E27FC236}">
                  <a16:creationId xmlns:a16="http://schemas.microsoft.com/office/drawing/2014/main" id="{6FFE3784-2F71-503A-78B4-7AAA05BBE4DD}"/>
                </a:ext>
              </a:extLst>
            </xdr:cNvPr>
            <xdr:cNvGrpSpPr/>
          </xdr:nvGrpSpPr>
          <xdr:grpSpPr>
            <a:xfrm>
              <a:off x="24536715" y="2861259"/>
              <a:ext cx="945394" cy="916592"/>
              <a:chOff x="25664057" y="2308026"/>
              <a:chExt cx="945394" cy="916592"/>
            </a:xfrm>
          </xdr:grpSpPr>
          <xdr:pic>
            <xdr:nvPicPr>
              <xdr:cNvPr id="35" name="Picture 1" hidden="1">
                <a:extLst>
                  <a:ext uri="{FF2B5EF4-FFF2-40B4-BE49-F238E27FC236}">
                    <a16:creationId xmlns:a16="http://schemas.microsoft.com/office/drawing/2014/main" id="{15108E27-F5F2-468D-B5B4-4789B839BF7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25664057" y="2308026"/>
                <a:ext cx="945394" cy="916592"/>
              </a:xfrm>
              <a:prstGeom prst="rect">
                <a:avLst/>
              </a:prstGeom>
            </xdr:spPr>
          </xdr:pic>
          <xdr:grpSp>
            <xdr:nvGrpSpPr>
              <xdr:cNvPr id="20511" name="A2" hidden="1">
                <a:extLst>
                  <a:ext uri="{FF2B5EF4-FFF2-40B4-BE49-F238E27FC236}">
                    <a16:creationId xmlns:a16="http://schemas.microsoft.com/office/drawing/2014/main" id="{1D1B457D-9BE7-4C83-B0F4-F3E8D8C5CBF7}"/>
                  </a:ext>
                </a:extLst>
              </xdr:cNvPr>
              <xdr:cNvGrpSpPr/>
            </xdr:nvGrpSpPr>
            <xdr:grpSpPr>
              <a:xfrm rot="18540000">
                <a:off x="25980822" y="2591627"/>
                <a:ext cx="303329" cy="357494"/>
                <a:chOff x="20567754" y="2007433"/>
                <a:chExt cx="520909" cy="715780"/>
              </a:xfrm>
            </xdr:grpSpPr>
            <xdr:sp macro="" textlink="">
              <xdr:nvSpPr>
                <xdr:cNvPr id="20512" name="Ok: Aşağı 20511" hidden="1">
                  <a:extLst>
                    <a:ext uri="{FF2B5EF4-FFF2-40B4-BE49-F238E27FC236}">
                      <a16:creationId xmlns:a16="http://schemas.microsoft.com/office/drawing/2014/main" id="{D6F96972-502C-4DF7-B747-0FE1EBF54C80}"/>
                    </a:ext>
                  </a:extLst>
                </xdr:cNvPr>
                <xdr:cNvSpPr/>
              </xdr:nvSpPr>
              <xdr:spPr>
                <a:xfrm>
                  <a:off x="20567754" y="2367197"/>
                  <a:ext cx="518410" cy="356016"/>
                </a:xfrm>
                <a:prstGeom prst="downArrow">
                  <a:avLst/>
                </a:prstGeom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  <xdr:sp macro="" textlink="">
              <xdr:nvSpPr>
                <xdr:cNvPr id="20513" name="Ok: Aşağı 20512" hidden="1">
                  <a:extLst>
                    <a:ext uri="{FF2B5EF4-FFF2-40B4-BE49-F238E27FC236}">
                      <a16:creationId xmlns:a16="http://schemas.microsoft.com/office/drawing/2014/main" id="{83018E48-DFCE-3BFB-5BB5-CAF6DEB2B12C}"/>
                    </a:ext>
                  </a:extLst>
                </xdr:cNvPr>
                <xdr:cNvSpPr/>
              </xdr:nvSpPr>
              <xdr:spPr>
                <a:xfrm rot="10800000">
                  <a:off x="20570253" y="2007433"/>
                  <a:ext cx="518410" cy="356016"/>
                </a:xfrm>
                <a:prstGeom prst="downArrow">
                  <a:avLst/>
                </a:prstGeom>
                <a:solidFill>
                  <a:schemeClr val="tx1"/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  <xdr:sp macro="" textlink="">
              <xdr:nvSpPr>
                <xdr:cNvPr id="20514" name="Oval 20513" hidden="1">
                  <a:extLst>
                    <a:ext uri="{FF2B5EF4-FFF2-40B4-BE49-F238E27FC236}">
                      <a16:creationId xmlns:a16="http://schemas.microsoft.com/office/drawing/2014/main" id="{A5593099-1BA9-AA9E-F3D1-EFFAF4A927EB}"/>
                    </a:ext>
                  </a:extLst>
                </xdr:cNvPr>
                <xdr:cNvSpPr/>
              </xdr:nvSpPr>
              <xdr:spPr>
                <a:xfrm>
                  <a:off x="20680180" y="2304738"/>
                  <a:ext cx="287312" cy="149901"/>
                </a:xfrm>
                <a:prstGeom prst="ellipse">
                  <a:avLst/>
                </a:prstGeom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tr-TR" sz="1100"/>
                </a:p>
              </xdr:txBody>
            </xdr:sp>
          </xdr:grpSp>
        </xdr:grpSp>
        <xdr:sp macro="[0]!Çarpımİşareti20521_Tıkla" textlink="">
          <xdr:nvSpPr>
            <xdr:cNvPr id="20522" name="Çarpım İşareti 20521" hidden="1">
              <a:extLst>
                <a:ext uri="{FF2B5EF4-FFF2-40B4-BE49-F238E27FC236}">
                  <a16:creationId xmlns:a16="http://schemas.microsoft.com/office/drawing/2014/main" id="{022048AD-E78E-A68F-DD07-41BFA787A240}"/>
                </a:ext>
              </a:extLst>
            </xdr:cNvPr>
            <xdr:cNvSpPr/>
          </xdr:nvSpPr>
          <xdr:spPr>
            <a:xfrm>
              <a:off x="29142049" y="260960"/>
              <a:ext cx="1294511" cy="1450931"/>
            </a:xfrm>
            <a:prstGeom prst="mathMultiply">
              <a:avLst/>
            </a:prstGeom>
            <a:solidFill>
              <a:srgbClr val="FF000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0490" name="Picture 10" hidden="1">
                <a:extLst>
                  <a:ext uri="{FF2B5EF4-FFF2-40B4-BE49-F238E27FC236}">
                    <a16:creationId xmlns:a16="http://schemas.microsoft.com/office/drawing/2014/main" id="{A27EC348-C241-BCBB-3CF2-C275AD1D05F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resim" spid="_x0000_s20642"/>
                  </a:ext>
                </a:extLst>
              </xdr:cNvPicPr>
            </xdr:nvPicPr>
            <xdr:blipFill>
              <a:blip xmlns:r="http://schemas.openxmlformats.org/officeDocument/2006/relationships" r:embed="rId20"/>
              <a:srcRect/>
              <a:stretch>
                <a:fillRect/>
              </a:stretch>
            </xdr:blipFill>
            <xdr:spPr bwMode="auto">
              <a:xfrm>
                <a:off x="16638078" y="4134215"/>
                <a:ext cx="2693758" cy="297430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99483</xdr:colOff>
      <xdr:row>0</xdr:row>
      <xdr:rowOff>0</xdr:rowOff>
    </xdr:from>
    <xdr:to>
      <xdr:col>4</xdr:col>
      <xdr:colOff>552492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5A3A23-F1F8-49DE-ADF4-D344303C6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083" y="0"/>
          <a:ext cx="2281809" cy="226910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14</xdr:row>
      <xdr:rowOff>105489</xdr:rowOff>
    </xdr:from>
    <xdr:to>
      <xdr:col>8</xdr:col>
      <xdr:colOff>524478</xdr:colOff>
      <xdr:row>16</xdr:row>
      <xdr:rowOff>165023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92AB68-50E1-4382-9F21-A082AFFE6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9162" y="2665809"/>
          <a:ext cx="844036" cy="42529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14</xdr:row>
      <xdr:rowOff>55475</xdr:rowOff>
    </xdr:from>
    <xdr:to>
      <xdr:col>7</xdr:col>
      <xdr:colOff>40098</xdr:colOff>
      <xdr:row>17</xdr:row>
      <xdr:rowOff>24538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20919B2-A4E1-4BDD-8DDE-477F25172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9169" y="2615795"/>
          <a:ext cx="724809" cy="51770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14</xdr:row>
      <xdr:rowOff>13336</xdr:rowOff>
    </xdr:from>
    <xdr:to>
      <xdr:col>3</xdr:col>
      <xdr:colOff>226633</xdr:colOff>
      <xdr:row>17</xdr:row>
      <xdr:rowOff>74296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792458-29F8-42B4-A9BF-154401C7D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528" y="2573656"/>
          <a:ext cx="668625" cy="60960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14</xdr:row>
      <xdr:rowOff>33968</xdr:rowOff>
    </xdr:from>
    <xdr:to>
      <xdr:col>5</xdr:col>
      <xdr:colOff>308854</xdr:colOff>
      <xdr:row>17</xdr:row>
      <xdr:rowOff>46045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89022D-FFB4-4F9B-9436-791332961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7268" y="2594288"/>
          <a:ext cx="1075786" cy="5607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50EAF77-B7FE-44F8-8597-825127EFC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66976"/>
          <a:ext cx="1145329" cy="6400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bola\Downloads\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A4FE69-6C26-458B-A757-2A9D7735431C}" name="Tablo1" displayName="Tablo1" ref="A1:H1048576" totalsRowShown="0" headerRowCellStyle="Normal 2" dataCellStyle="Normal 2">
  <autoFilter ref="A1:H1048576" xr:uid="{B8A4FE69-6C26-458B-A757-2A9D7735431C}"/>
  <tableColumns count="8">
    <tableColumn id="1" xr3:uid="{FE7B4A56-25FF-4085-B9D8-3EF0E9B7761E}" name="KOD" dataCellStyle="Normal 2"/>
    <tableColumn id="2" xr3:uid="{264975AC-8980-4945-BFD9-7E6B78DFE284}" name="KENT" dataCellStyle="Normal 2"/>
    <tableColumn id="3" xr3:uid="{8765408F-1183-4C53-9F34-706989A8CABF}" name="SATIŞ DANIŞMANI" dataCellStyle="Normal 2"/>
    <tableColumn id="4" xr3:uid="{6CF84FCB-2170-497A-9B8F-AB0AB6800462}" name="MARKALAR" dataCellStyle="Normal 2"/>
    <tableColumn id="5" xr3:uid="{EC3E61E6-D2AC-4F3F-854B-887B9A23F960}" name="NET SATIŞ MİKTARI" dataCellStyle="Normal 2"/>
    <tableColumn id="6" xr3:uid="{275085FE-EDA0-468C-9922-D446200B78CD}" name="HEDEF SATIŞ MİKTARI" dataCellStyle="Normal 2"/>
    <tableColumn id="7" xr3:uid="{5158FBE6-4908-41C3-9EB1-36F702AB9AE6}" name="HEDEF ORANI" dataCellStyle="Normal 2"/>
    <tableColumn id="8" xr3:uid="{2CF6026E-F7C0-4A77-A1C5-6DE156502153}" name="YIL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64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66.emf"/><Relationship Id="rId1" Type="http://schemas.openxmlformats.org/officeDocument/2006/relationships/drawing" Target="../drawings/drawing2.xml"/><Relationship Id="rId6" Type="http://schemas.openxmlformats.org/officeDocument/2006/relationships/image" Target="../media/image61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63.emf"/><Relationship Id="rId4" Type="http://schemas.openxmlformats.org/officeDocument/2006/relationships/image" Target="../media/image60.emf"/><Relationship Id="rId9" Type="http://schemas.openxmlformats.org/officeDocument/2006/relationships/control" Target="../activeX/activeX4.xml"/><Relationship Id="rId14" Type="http://schemas.openxmlformats.org/officeDocument/2006/relationships/image" Target="../media/image6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59438-33F6-4497-B329-7F3319F3E6E2}">
  <sheetPr codeName="Sayfa2"/>
  <dimension ref="A1:H886"/>
  <sheetViews>
    <sheetView zoomScale="90" zoomScaleNormal="90" workbookViewId="0">
      <pane ySplit="1" topLeftCell="A2" activePane="bottomLeft" state="frozen"/>
      <selection activeCell="B3" sqref="B3"/>
      <selection pane="bottomLeft" activeCell="B1" sqref="B1"/>
    </sheetView>
  </sheetViews>
  <sheetFormatPr defaultColWidth="9.109375" defaultRowHeight="14.4" x14ac:dyDescent="0.3"/>
  <cols>
    <col min="1" max="1" width="6.6640625" style="3" customWidth="1"/>
    <col min="2" max="2" width="15.33203125" style="3" bestFit="1" customWidth="1"/>
    <col min="3" max="3" width="21" style="3" bestFit="1" customWidth="1"/>
    <col min="4" max="4" width="12.6640625" style="3" customWidth="1"/>
    <col min="5" max="5" width="19.21875" style="3" customWidth="1"/>
    <col min="6" max="6" width="21.44140625" style="3" customWidth="1"/>
    <col min="7" max="7" width="20" style="3" bestFit="1" customWidth="1"/>
    <col min="8" max="8" width="5.44140625" style="3" bestFit="1" customWidth="1"/>
    <col min="9" max="16384" width="9.109375" style="3"/>
  </cols>
  <sheetData>
    <row r="1" spans="1:8" x14ac:dyDescent="0.3">
      <c r="A1" s="3" t="s">
        <v>164</v>
      </c>
      <c r="B1" s="3" t="s">
        <v>171</v>
      </c>
      <c r="C1" s="3" t="s">
        <v>165</v>
      </c>
      <c r="D1" s="3" t="s">
        <v>166</v>
      </c>
      <c r="E1" s="3" t="s">
        <v>167</v>
      </c>
      <c r="F1" s="3" t="s">
        <v>168</v>
      </c>
      <c r="G1" s="3" t="s">
        <v>169</v>
      </c>
      <c r="H1" s="3" t="s">
        <v>170</v>
      </c>
    </row>
    <row r="2" spans="1:8" x14ac:dyDescent="0.3">
      <c r="A2" s="4" t="s">
        <v>0</v>
      </c>
      <c r="B2" s="5" t="s">
        <v>1</v>
      </c>
      <c r="C2" s="3" t="s">
        <v>2</v>
      </c>
      <c r="D2" s="3" t="s">
        <v>3</v>
      </c>
      <c r="E2" s="6">
        <v>841828</v>
      </c>
      <c r="F2" s="7">
        <v>942847.3600000001</v>
      </c>
      <c r="G2" s="8">
        <f>E2/F2</f>
        <v>0.89285714285714279</v>
      </c>
      <c r="H2" s="3">
        <v>2020</v>
      </c>
    </row>
    <row r="3" spans="1:8" x14ac:dyDescent="0.3">
      <c r="A3" s="4" t="s">
        <v>4</v>
      </c>
      <c r="B3" s="5" t="s">
        <v>5</v>
      </c>
      <c r="C3" s="3" t="s">
        <v>6</v>
      </c>
      <c r="D3" s="3" t="s">
        <v>3</v>
      </c>
      <c r="E3" s="6">
        <v>452292</v>
      </c>
      <c r="F3" s="7">
        <v>429677.39999999997</v>
      </c>
      <c r="G3" s="8">
        <f t="shared" ref="G3:G66" si="0">E3/F3</f>
        <v>1.0526315789473686</v>
      </c>
      <c r="H3" s="3">
        <v>2020</v>
      </c>
    </row>
    <row r="4" spans="1:8" x14ac:dyDescent="0.3">
      <c r="A4" s="4" t="s">
        <v>7</v>
      </c>
      <c r="B4" s="5" t="s">
        <v>8</v>
      </c>
      <c r="C4" s="3" t="s">
        <v>9</v>
      </c>
      <c r="D4" s="3" t="s">
        <v>3</v>
      </c>
      <c r="E4" s="6">
        <v>706778</v>
      </c>
      <c r="F4" s="7">
        <v>841065.82</v>
      </c>
      <c r="G4" s="8">
        <f t="shared" si="0"/>
        <v>0.84033613445378152</v>
      </c>
      <c r="H4" s="3">
        <v>2020</v>
      </c>
    </row>
    <row r="5" spans="1:8" x14ac:dyDescent="0.3">
      <c r="A5" s="4" t="s">
        <v>10</v>
      </c>
      <c r="B5" s="5" t="s">
        <v>11</v>
      </c>
      <c r="C5" s="3" t="s">
        <v>12</v>
      </c>
      <c r="D5" s="3" t="s">
        <v>3</v>
      </c>
      <c r="E5" s="6">
        <v>863404</v>
      </c>
      <c r="F5" s="7">
        <v>725259.36</v>
      </c>
      <c r="G5" s="8">
        <f t="shared" si="0"/>
        <v>1.1904761904761905</v>
      </c>
      <c r="H5" s="3">
        <v>2020</v>
      </c>
    </row>
    <row r="6" spans="1:8" x14ac:dyDescent="0.3">
      <c r="A6" s="4" t="s">
        <v>13</v>
      </c>
      <c r="B6" s="5" t="s">
        <v>14</v>
      </c>
      <c r="C6" s="3" t="s">
        <v>15</v>
      </c>
      <c r="D6" s="3" t="s">
        <v>3</v>
      </c>
      <c r="E6" s="6">
        <v>550669</v>
      </c>
      <c r="F6" s="7">
        <v>286347.88</v>
      </c>
      <c r="G6" s="8">
        <f t="shared" si="0"/>
        <v>1.9230769230769231</v>
      </c>
      <c r="H6" s="3">
        <v>2020</v>
      </c>
    </row>
    <row r="7" spans="1:8" x14ac:dyDescent="0.3">
      <c r="A7" s="4" t="s">
        <v>13</v>
      </c>
      <c r="B7" s="5" t="s">
        <v>14</v>
      </c>
      <c r="C7" s="3" t="s">
        <v>16</v>
      </c>
      <c r="D7" s="3" t="s">
        <v>3</v>
      </c>
      <c r="E7" s="6">
        <v>404305</v>
      </c>
      <c r="F7" s="7">
        <v>436649.4</v>
      </c>
      <c r="G7" s="8">
        <f t="shared" si="0"/>
        <v>0.92592592592592593</v>
      </c>
      <c r="H7" s="3">
        <v>2020</v>
      </c>
    </row>
    <row r="8" spans="1:8" x14ac:dyDescent="0.3">
      <c r="A8" s="4" t="s">
        <v>13</v>
      </c>
      <c r="B8" s="5" t="s">
        <v>14</v>
      </c>
      <c r="C8" s="3" t="s">
        <v>17</v>
      </c>
      <c r="D8" s="3" t="s">
        <v>3</v>
      </c>
      <c r="E8" s="6">
        <v>449815</v>
      </c>
      <c r="F8" s="7">
        <v>211413.05</v>
      </c>
      <c r="G8" s="8">
        <f t="shared" si="0"/>
        <v>2.1276595744680851</v>
      </c>
      <c r="H8" s="3">
        <v>2020</v>
      </c>
    </row>
    <row r="9" spans="1:8" x14ac:dyDescent="0.3">
      <c r="A9" s="4" t="s">
        <v>13</v>
      </c>
      <c r="B9" s="5" t="s">
        <v>14</v>
      </c>
      <c r="C9" s="3" t="s">
        <v>18</v>
      </c>
      <c r="D9" s="3" t="s">
        <v>3</v>
      </c>
      <c r="E9" s="6">
        <v>507487</v>
      </c>
      <c r="F9" s="7">
        <v>182695.32</v>
      </c>
      <c r="G9" s="8">
        <f t="shared" si="0"/>
        <v>2.7777777777777777</v>
      </c>
      <c r="H9" s="3">
        <v>2020</v>
      </c>
    </row>
    <row r="10" spans="1:8" x14ac:dyDescent="0.3">
      <c r="A10" s="4" t="s">
        <v>19</v>
      </c>
      <c r="B10" s="5" t="s">
        <v>20</v>
      </c>
      <c r="C10" s="3" t="s">
        <v>21</v>
      </c>
      <c r="D10" s="3" t="s">
        <v>3</v>
      </c>
      <c r="E10" s="6">
        <v>285129</v>
      </c>
      <c r="F10" s="7">
        <v>210995.46</v>
      </c>
      <c r="G10" s="8">
        <f t="shared" si="0"/>
        <v>1.3513513513513513</v>
      </c>
      <c r="H10" s="3">
        <v>2020</v>
      </c>
    </row>
    <row r="11" spans="1:8" x14ac:dyDescent="0.3">
      <c r="A11" s="4" t="s">
        <v>22</v>
      </c>
      <c r="B11" s="5" t="s">
        <v>23</v>
      </c>
      <c r="C11" s="3" t="s">
        <v>24</v>
      </c>
      <c r="D11" s="3" t="s">
        <v>3</v>
      </c>
      <c r="E11" s="6">
        <v>932763</v>
      </c>
      <c r="F11" s="7">
        <v>1119315.5999999999</v>
      </c>
      <c r="G11" s="8">
        <f t="shared" si="0"/>
        <v>0.83333333333333348</v>
      </c>
      <c r="H11" s="3">
        <v>2020</v>
      </c>
    </row>
    <row r="12" spans="1:8" x14ac:dyDescent="0.3">
      <c r="A12" s="4" t="s">
        <v>25</v>
      </c>
      <c r="B12" s="5" t="s">
        <v>26</v>
      </c>
      <c r="C12" s="3" t="s">
        <v>27</v>
      </c>
      <c r="D12" s="3" t="s">
        <v>3</v>
      </c>
      <c r="E12" s="6">
        <v>460305</v>
      </c>
      <c r="F12" s="7">
        <v>276183</v>
      </c>
      <c r="G12" s="8">
        <f t="shared" si="0"/>
        <v>1.6666666666666667</v>
      </c>
      <c r="H12" s="3">
        <v>2020</v>
      </c>
    </row>
    <row r="13" spans="1:8" x14ac:dyDescent="0.3">
      <c r="A13" s="4" t="s">
        <v>28</v>
      </c>
      <c r="B13" s="5" t="s">
        <v>29</v>
      </c>
      <c r="C13" s="3" t="s">
        <v>30</v>
      </c>
      <c r="D13" s="3" t="s">
        <v>3</v>
      </c>
      <c r="E13" s="6">
        <v>216707</v>
      </c>
      <c r="F13" s="7">
        <v>138692.48000000001</v>
      </c>
      <c r="G13" s="8">
        <f t="shared" si="0"/>
        <v>1.5624999999999998</v>
      </c>
      <c r="H13" s="3">
        <v>2020</v>
      </c>
    </row>
    <row r="14" spans="1:8" x14ac:dyDescent="0.3">
      <c r="A14" s="4" t="s">
        <v>28</v>
      </c>
      <c r="B14" s="5" t="s">
        <v>29</v>
      </c>
      <c r="C14" s="3" t="s">
        <v>31</v>
      </c>
      <c r="D14" s="3" t="s">
        <v>3</v>
      </c>
      <c r="E14" s="6">
        <v>331880</v>
      </c>
      <c r="F14" s="7">
        <v>102882.8</v>
      </c>
      <c r="G14" s="8">
        <f t="shared" si="0"/>
        <v>3.225806451612903</v>
      </c>
      <c r="H14" s="3">
        <v>2020</v>
      </c>
    </row>
    <row r="15" spans="1:8" x14ac:dyDescent="0.3">
      <c r="A15" s="4" t="s">
        <v>32</v>
      </c>
      <c r="B15" s="5" t="s">
        <v>33</v>
      </c>
      <c r="C15" s="3" t="s">
        <v>34</v>
      </c>
      <c r="D15" s="3" t="s">
        <v>3</v>
      </c>
      <c r="E15" s="6">
        <v>510634</v>
      </c>
      <c r="F15" s="7">
        <v>127658.5</v>
      </c>
      <c r="G15" s="8">
        <f t="shared" si="0"/>
        <v>4</v>
      </c>
      <c r="H15" s="3">
        <v>2020</v>
      </c>
    </row>
    <row r="16" spans="1:8" x14ac:dyDescent="0.3">
      <c r="A16" s="4" t="s">
        <v>35</v>
      </c>
      <c r="B16" s="5" t="s">
        <v>36</v>
      </c>
      <c r="C16" s="3" t="s">
        <v>37</v>
      </c>
      <c r="D16" s="3" t="s">
        <v>3</v>
      </c>
      <c r="E16" s="6">
        <v>761173</v>
      </c>
      <c r="F16" s="7">
        <v>829678.57000000007</v>
      </c>
      <c r="G16" s="8">
        <f t="shared" si="0"/>
        <v>0.9174311926605504</v>
      </c>
      <c r="H16" s="3">
        <v>2020</v>
      </c>
    </row>
    <row r="17" spans="1:8" x14ac:dyDescent="0.3">
      <c r="A17" s="4" t="s">
        <v>38</v>
      </c>
      <c r="B17" s="5" t="s">
        <v>39</v>
      </c>
      <c r="C17" s="3" t="s">
        <v>40</v>
      </c>
      <c r="D17" s="3" t="s">
        <v>3</v>
      </c>
      <c r="E17" s="6">
        <v>487419</v>
      </c>
      <c r="F17" s="7">
        <v>472796.43</v>
      </c>
      <c r="G17" s="8">
        <f t="shared" si="0"/>
        <v>1.0309278350515465</v>
      </c>
      <c r="H17" s="3">
        <v>2020</v>
      </c>
    </row>
    <row r="18" spans="1:8" x14ac:dyDescent="0.3">
      <c r="A18" s="4" t="s">
        <v>41</v>
      </c>
      <c r="B18" s="5" t="s">
        <v>42</v>
      </c>
      <c r="C18" s="3" t="s">
        <v>43</v>
      </c>
      <c r="D18" s="3" t="s">
        <v>3</v>
      </c>
      <c r="E18" s="6">
        <v>742605</v>
      </c>
      <c r="F18" s="7">
        <v>683196.6</v>
      </c>
      <c r="G18" s="8">
        <f t="shared" si="0"/>
        <v>1.0869565217391304</v>
      </c>
      <c r="H18" s="3">
        <v>2020</v>
      </c>
    </row>
    <row r="19" spans="1:8" x14ac:dyDescent="0.3">
      <c r="A19" s="4" t="s">
        <v>44</v>
      </c>
      <c r="B19" s="5" t="s">
        <v>45</v>
      </c>
      <c r="C19" s="3" t="s">
        <v>46</v>
      </c>
      <c r="D19" s="3" t="s">
        <v>3</v>
      </c>
      <c r="E19" s="6">
        <v>262230</v>
      </c>
      <c r="F19" s="7">
        <v>138981.9</v>
      </c>
      <c r="G19" s="8">
        <f t="shared" si="0"/>
        <v>1.8867924528301887</v>
      </c>
      <c r="H19" s="3">
        <v>2020</v>
      </c>
    </row>
    <row r="20" spans="1:8" x14ac:dyDescent="0.3">
      <c r="A20" s="4" t="s">
        <v>44</v>
      </c>
      <c r="B20" s="5" t="s">
        <v>45</v>
      </c>
      <c r="C20" s="3" t="s">
        <v>47</v>
      </c>
      <c r="D20" s="3" t="s">
        <v>3</v>
      </c>
      <c r="E20" s="6">
        <v>148109</v>
      </c>
      <c r="F20" s="7">
        <v>119968.29000000001</v>
      </c>
      <c r="G20" s="8">
        <f t="shared" si="0"/>
        <v>1.2345679012345678</v>
      </c>
      <c r="H20" s="3">
        <v>2020</v>
      </c>
    </row>
    <row r="21" spans="1:8" x14ac:dyDescent="0.3">
      <c r="A21" s="4" t="s">
        <v>48</v>
      </c>
      <c r="B21" s="5" t="s">
        <v>49</v>
      </c>
      <c r="C21" s="3" t="s">
        <v>50</v>
      </c>
      <c r="D21" s="3" t="s">
        <v>3</v>
      </c>
      <c r="E21" s="6">
        <v>578004</v>
      </c>
      <c r="F21" s="7">
        <v>606904.20000000007</v>
      </c>
      <c r="G21" s="8">
        <f t="shared" si="0"/>
        <v>0.95238095238095222</v>
      </c>
      <c r="H21" s="3">
        <v>2020</v>
      </c>
    </row>
    <row r="22" spans="1:8" x14ac:dyDescent="0.3">
      <c r="A22" s="4" t="s">
        <v>51</v>
      </c>
      <c r="B22" s="5" t="s">
        <v>52</v>
      </c>
      <c r="C22" s="3" t="s">
        <v>53</v>
      </c>
      <c r="D22" s="3" t="s">
        <v>3</v>
      </c>
      <c r="E22" s="6">
        <v>72652</v>
      </c>
      <c r="F22" s="7">
        <v>55215.520000000004</v>
      </c>
      <c r="G22" s="8">
        <f t="shared" si="0"/>
        <v>1.3157894736842104</v>
      </c>
      <c r="H22" s="3">
        <v>2020</v>
      </c>
    </row>
    <row r="23" spans="1:8" x14ac:dyDescent="0.3">
      <c r="A23" s="4" t="s">
        <v>54</v>
      </c>
      <c r="B23" s="5" t="s">
        <v>55</v>
      </c>
      <c r="C23" s="3" t="s">
        <v>56</v>
      </c>
      <c r="D23" s="3" t="s">
        <v>3</v>
      </c>
      <c r="E23" s="6">
        <v>933746</v>
      </c>
      <c r="F23" s="7">
        <v>1064470.44</v>
      </c>
      <c r="G23" s="8">
        <f t="shared" si="0"/>
        <v>0.87719298245614041</v>
      </c>
      <c r="H23" s="3">
        <v>2020</v>
      </c>
    </row>
    <row r="24" spans="1:8" x14ac:dyDescent="0.3">
      <c r="A24" s="4" t="s">
        <v>57</v>
      </c>
      <c r="B24" s="5" t="s">
        <v>58</v>
      </c>
      <c r="C24" s="3" t="s">
        <v>59</v>
      </c>
      <c r="D24" s="3" t="s">
        <v>3</v>
      </c>
      <c r="E24" s="6">
        <v>415410</v>
      </c>
      <c r="F24" s="7">
        <v>162009.9</v>
      </c>
      <c r="G24" s="8">
        <f t="shared" si="0"/>
        <v>2.5641025641025643</v>
      </c>
      <c r="H24" s="3">
        <v>2020</v>
      </c>
    </row>
    <row r="25" spans="1:8" x14ac:dyDescent="0.3">
      <c r="A25" s="4" t="s">
        <v>60</v>
      </c>
      <c r="B25" s="5" t="s">
        <v>61</v>
      </c>
      <c r="C25" s="3" t="s">
        <v>62</v>
      </c>
      <c r="D25" s="3" t="s">
        <v>3</v>
      </c>
      <c r="E25" s="6">
        <v>575082</v>
      </c>
      <c r="F25" s="7">
        <v>241534.44</v>
      </c>
      <c r="G25" s="8">
        <f t="shared" si="0"/>
        <v>2.3809523809523809</v>
      </c>
      <c r="H25" s="3">
        <v>2020</v>
      </c>
    </row>
    <row r="26" spans="1:8" x14ac:dyDescent="0.3">
      <c r="A26" s="4" t="s">
        <v>63</v>
      </c>
      <c r="B26" s="5" t="s">
        <v>64</v>
      </c>
      <c r="C26" s="3" t="s">
        <v>65</v>
      </c>
      <c r="D26" s="3" t="s">
        <v>3</v>
      </c>
      <c r="E26" s="6">
        <v>762623</v>
      </c>
      <c r="F26" s="7">
        <v>770249.23</v>
      </c>
      <c r="G26" s="8">
        <f t="shared" si="0"/>
        <v>0.99009900990099009</v>
      </c>
      <c r="H26" s="3">
        <v>2020</v>
      </c>
    </row>
    <row r="27" spans="1:8" x14ac:dyDescent="0.3">
      <c r="A27" s="4" t="s">
        <v>63</v>
      </c>
      <c r="B27" s="5" t="s">
        <v>64</v>
      </c>
      <c r="C27" s="3" t="s">
        <v>66</v>
      </c>
      <c r="D27" s="3" t="s">
        <v>3</v>
      </c>
      <c r="E27" s="6">
        <v>956367</v>
      </c>
      <c r="F27" s="7">
        <v>745966.26</v>
      </c>
      <c r="G27" s="8">
        <f t="shared" si="0"/>
        <v>1.2820512820512819</v>
      </c>
      <c r="H27" s="3">
        <v>2020</v>
      </c>
    </row>
    <row r="28" spans="1:8" x14ac:dyDescent="0.3">
      <c r="A28" s="4" t="s">
        <v>67</v>
      </c>
      <c r="B28" s="5" t="s">
        <v>68</v>
      </c>
      <c r="C28" s="3" t="s">
        <v>69</v>
      </c>
      <c r="D28" s="3" t="s">
        <v>3</v>
      </c>
      <c r="E28" s="6">
        <v>472841</v>
      </c>
      <c r="F28" s="7">
        <v>491754.64</v>
      </c>
      <c r="G28" s="8">
        <f t="shared" si="0"/>
        <v>0.96153846153846156</v>
      </c>
      <c r="H28" s="3">
        <v>2020</v>
      </c>
    </row>
    <row r="29" spans="1:8" x14ac:dyDescent="0.3">
      <c r="A29" s="4" t="s">
        <v>70</v>
      </c>
      <c r="B29" s="5" t="s">
        <v>71</v>
      </c>
      <c r="C29" s="3" t="s">
        <v>72</v>
      </c>
      <c r="D29" s="3" t="s">
        <v>3</v>
      </c>
      <c r="E29" s="6">
        <v>345782</v>
      </c>
      <c r="F29" s="7">
        <v>238589.58</v>
      </c>
      <c r="G29" s="8">
        <f t="shared" si="0"/>
        <v>1.4492753623188406</v>
      </c>
      <c r="H29" s="3">
        <v>2020</v>
      </c>
    </row>
    <row r="30" spans="1:8" x14ac:dyDescent="0.3">
      <c r="A30" s="4" t="s">
        <v>73</v>
      </c>
      <c r="B30" s="5" t="s">
        <v>74</v>
      </c>
      <c r="C30" s="3" t="s">
        <v>75</v>
      </c>
      <c r="D30" s="3" t="s">
        <v>3</v>
      </c>
      <c r="E30" s="6">
        <v>415808</v>
      </c>
      <c r="F30" s="7">
        <v>270275.20000000001</v>
      </c>
      <c r="G30" s="8">
        <f t="shared" si="0"/>
        <v>1.5384615384615383</v>
      </c>
      <c r="H30" s="3">
        <v>2020</v>
      </c>
    </row>
    <row r="31" spans="1:8" x14ac:dyDescent="0.3">
      <c r="A31" s="4" t="s">
        <v>76</v>
      </c>
      <c r="B31" s="5" t="s">
        <v>77</v>
      </c>
      <c r="C31" s="3" t="s">
        <v>78</v>
      </c>
      <c r="D31" s="3" t="s">
        <v>3</v>
      </c>
      <c r="E31" s="6">
        <v>103429</v>
      </c>
      <c r="F31" s="7">
        <v>25857.25</v>
      </c>
      <c r="G31" s="8">
        <f t="shared" si="0"/>
        <v>4</v>
      </c>
      <c r="H31" s="3">
        <v>2020</v>
      </c>
    </row>
    <row r="32" spans="1:8" x14ac:dyDescent="0.3">
      <c r="A32" s="4" t="s">
        <v>79</v>
      </c>
      <c r="B32" s="5" t="s">
        <v>80</v>
      </c>
      <c r="C32" s="3" t="s">
        <v>81</v>
      </c>
      <c r="D32" s="3" t="s">
        <v>3</v>
      </c>
      <c r="E32" s="6">
        <v>410839</v>
      </c>
      <c r="F32" s="7">
        <v>102709.75</v>
      </c>
      <c r="G32" s="8">
        <f t="shared" si="0"/>
        <v>4</v>
      </c>
      <c r="H32" s="3">
        <v>2020</v>
      </c>
    </row>
    <row r="33" spans="1:8" x14ac:dyDescent="0.3">
      <c r="A33" s="4" t="s">
        <v>82</v>
      </c>
      <c r="B33" s="5" t="s">
        <v>83</v>
      </c>
      <c r="C33" s="3" t="s">
        <v>84</v>
      </c>
      <c r="D33" s="3" t="s">
        <v>3</v>
      </c>
      <c r="E33" s="6">
        <v>285939</v>
      </c>
      <c r="F33" s="7">
        <v>94359.87000000001</v>
      </c>
      <c r="G33" s="8">
        <f t="shared" si="0"/>
        <v>3.0303030303030298</v>
      </c>
      <c r="H33" s="3">
        <v>2020</v>
      </c>
    </row>
    <row r="34" spans="1:8" x14ac:dyDescent="0.3">
      <c r="A34" s="4" t="s">
        <v>85</v>
      </c>
      <c r="B34" s="5" t="s">
        <v>86</v>
      </c>
      <c r="C34" s="3" t="s">
        <v>87</v>
      </c>
      <c r="D34" s="3" t="s">
        <v>3</v>
      </c>
      <c r="E34" s="6">
        <v>671208</v>
      </c>
      <c r="F34" s="7">
        <v>396012.72</v>
      </c>
      <c r="G34" s="8">
        <f t="shared" si="0"/>
        <v>1.6949152542372883</v>
      </c>
      <c r="H34" s="3">
        <v>2020</v>
      </c>
    </row>
    <row r="35" spans="1:8" x14ac:dyDescent="0.3">
      <c r="A35" s="4" t="s">
        <v>88</v>
      </c>
      <c r="B35" s="5" t="s">
        <v>89</v>
      </c>
      <c r="C35" s="3" t="s">
        <v>90</v>
      </c>
      <c r="D35" s="3" t="s">
        <v>3</v>
      </c>
      <c r="E35" s="6">
        <v>541340</v>
      </c>
      <c r="F35" s="7">
        <v>627954.39999999991</v>
      </c>
      <c r="G35" s="8">
        <f t="shared" si="0"/>
        <v>0.86206896551724155</v>
      </c>
      <c r="H35" s="3">
        <v>2020</v>
      </c>
    </row>
    <row r="36" spans="1:8" x14ac:dyDescent="0.3">
      <c r="A36" s="4" t="s">
        <v>91</v>
      </c>
      <c r="B36" s="5" t="s">
        <v>92</v>
      </c>
      <c r="C36" s="3" t="s">
        <v>93</v>
      </c>
      <c r="D36" s="3" t="s">
        <v>3</v>
      </c>
      <c r="E36" s="6">
        <v>78933</v>
      </c>
      <c r="F36" s="7">
        <v>94719.599999999991</v>
      </c>
      <c r="G36" s="8">
        <f t="shared" si="0"/>
        <v>0.83333333333333337</v>
      </c>
      <c r="H36" s="3">
        <v>2020</v>
      </c>
    </row>
    <row r="37" spans="1:8" x14ac:dyDescent="0.3">
      <c r="A37" s="4" t="s">
        <v>94</v>
      </c>
      <c r="B37" s="5" t="s">
        <v>95</v>
      </c>
      <c r="C37" s="3" t="s">
        <v>96</v>
      </c>
      <c r="D37" s="3" t="s">
        <v>3</v>
      </c>
      <c r="E37" s="6">
        <v>520424</v>
      </c>
      <c r="F37" s="7">
        <v>494402.8</v>
      </c>
      <c r="G37" s="8">
        <f t="shared" si="0"/>
        <v>1.0526315789473684</v>
      </c>
      <c r="H37" s="3">
        <v>2020</v>
      </c>
    </row>
    <row r="38" spans="1:8" x14ac:dyDescent="0.3">
      <c r="A38" s="4" t="s">
        <v>97</v>
      </c>
      <c r="B38" s="5" t="s">
        <v>98</v>
      </c>
      <c r="C38" s="3" t="s">
        <v>99</v>
      </c>
      <c r="D38" s="3" t="s">
        <v>3</v>
      </c>
      <c r="E38" s="6">
        <v>85427</v>
      </c>
      <c r="F38" s="7">
        <v>97386.78</v>
      </c>
      <c r="G38" s="8">
        <f t="shared" si="0"/>
        <v>0.87719298245614041</v>
      </c>
      <c r="H38" s="3">
        <v>2020</v>
      </c>
    </row>
    <row r="39" spans="1:8" x14ac:dyDescent="0.3">
      <c r="A39" s="4" t="s">
        <v>100</v>
      </c>
      <c r="B39" s="5" t="s">
        <v>101</v>
      </c>
      <c r="C39" s="3" t="s">
        <v>102</v>
      </c>
      <c r="D39" s="3" t="s">
        <v>3</v>
      </c>
      <c r="E39" s="6">
        <v>268537</v>
      </c>
      <c r="F39" s="7">
        <v>75190.36</v>
      </c>
      <c r="G39" s="8">
        <f t="shared" si="0"/>
        <v>3.5714285714285716</v>
      </c>
      <c r="H39" s="3">
        <v>2020</v>
      </c>
    </row>
    <row r="40" spans="1:8" x14ac:dyDescent="0.3">
      <c r="A40" s="4" t="s">
        <v>103</v>
      </c>
      <c r="B40" s="5" t="s">
        <v>104</v>
      </c>
      <c r="C40" s="3" t="s">
        <v>105</v>
      </c>
      <c r="D40" s="3" t="s">
        <v>3</v>
      </c>
      <c r="E40" s="6">
        <v>608228</v>
      </c>
      <c r="F40" s="7">
        <v>735955.88</v>
      </c>
      <c r="G40" s="8">
        <f t="shared" si="0"/>
        <v>0.82644628099173556</v>
      </c>
      <c r="H40" s="3">
        <v>2020</v>
      </c>
    </row>
    <row r="41" spans="1:8" x14ac:dyDescent="0.3">
      <c r="A41" s="4" t="s">
        <v>106</v>
      </c>
      <c r="B41" s="5" t="s">
        <v>107</v>
      </c>
      <c r="C41" s="3" t="s">
        <v>108</v>
      </c>
      <c r="D41" s="3" t="s">
        <v>3</v>
      </c>
      <c r="E41" s="6">
        <v>725463</v>
      </c>
      <c r="F41" s="7">
        <v>522333.36</v>
      </c>
      <c r="G41" s="8">
        <f t="shared" si="0"/>
        <v>1.3888888888888888</v>
      </c>
      <c r="H41" s="3">
        <v>2020</v>
      </c>
    </row>
    <row r="42" spans="1:8" x14ac:dyDescent="0.3">
      <c r="A42" s="4" t="s">
        <v>106</v>
      </c>
      <c r="B42" s="5" t="s">
        <v>107</v>
      </c>
      <c r="C42" s="3" t="s">
        <v>109</v>
      </c>
      <c r="D42" s="3" t="s">
        <v>3</v>
      </c>
      <c r="E42" s="6">
        <v>160401</v>
      </c>
      <c r="F42" s="7">
        <v>125112.78</v>
      </c>
      <c r="G42" s="8">
        <f t="shared" si="0"/>
        <v>1.2820512820512822</v>
      </c>
      <c r="H42" s="3">
        <v>2020</v>
      </c>
    </row>
    <row r="43" spans="1:8" x14ac:dyDescent="0.3">
      <c r="A43" s="4" t="s">
        <v>106</v>
      </c>
      <c r="B43" s="5" t="s">
        <v>107</v>
      </c>
      <c r="C43" s="3" t="s">
        <v>110</v>
      </c>
      <c r="D43" s="3" t="s">
        <v>3</v>
      </c>
      <c r="E43" s="6">
        <v>903012</v>
      </c>
      <c r="F43" s="7">
        <v>948162.60000000009</v>
      </c>
      <c r="G43" s="8">
        <f t="shared" si="0"/>
        <v>0.95238095238095233</v>
      </c>
      <c r="H43" s="3">
        <v>2020</v>
      </c>
    </row>
    <row r="44" spans="1:8" x14ac:dyDescent="0.3">
      <c r="A44" s="4" t="s">
        <v>111</v>
      </c>
      <c r="B44" s="5" t="s">
        <v>112</v>
      </c>
      <c r="C44" s="3" t="s">
        <v>113</v>
      </c>
      <c r="D44" s="3" t="s">
        <v>3</v>
      </c>
      <c r="E44" s="6">
        <v>352829</v>
      </c>
      <c r="F44" s="7">
        <v>370470.45</v>
      </c>
      <c r="G44" s="8">
        <f t="shared" si="0"/>
        <v>0.95238095238095233</v>
      </c>
      <c r="H44" s="3">
        <v>2020</v>
      </c>
    </row>
    <row r="45" spans="1:8" x14ac:dyDescent="0.3">
      <c r="A45" s="4" t="s">
        <v>114</v>
      </c>
      <c r="B45" s="5" t="s">
        <v>115</v>
      </c>
      <c r="C45" s="3" t="s">
        <v>116</v>
      </c>
      <c r="D45" s="3" t="s">
        <v>3</v>
      </c>
      <c r="E45" s="6">
        <v>696983</v>
      </c>
      <c r="F45" s="7">
        <v>369400.99</v>
      </c>
      <c r="G45" s="8">
        <f t="shared" si="0"/>
        <v>1.8867924528301887</v>
      </c>
      <c r="H45" s="3">
        <v>2020</v>
      </c>
    </row>
    <row r="46" spans="1:8" x14ac:dyDescent="0.3">
      <c r="A46" s="4" t="s">
        <v>117</v>
      </c>
      <c r="B46" s="5" t="s">
        <v>118</v>
      </c>
      <c r="C46" s="3" t="s">
        <v>119</v>
      </c>
      <c r="D46" s="3" t="s">
        <v>3</v>
      </c>
      <c r="E46" s="6">
        <v>646758</v>
      </c>
      <c r="F46" s="7">
        <v>472133.33999999997</v>
      </c>
      <c r="G46" s="8">
        <f t="shared" si="0"/>
        <v>1.3698630136986303</v>
      </c>
      <c r="H46" s="3">
        <v>2020</v>
      </c>
    </row>
    <row r="47" spans="1:8" x14ac:dyDescent="0.3">
      <c r="A47" s="4" t="s">
        <v>120</v>
      </c>
      <c r="B47" s="5" t="s">
        <v>121</v>
      </c>
      <c r="C47" s="3" t="s">
        <v>122</v>
      </c>
      <c r="D47" s="3" t="s">
        <v>3</v>
      </c>
      <c r="E47" s="6">
        <v>390906</v>
      </c>
      <c r="F47" s="7">
        <v>160271.46</v>
      </c>
      <c r="G47" s="8">
        <f t="shared" si="0"/>
        <v>2.4390243902439024</v>
      </c>
      <c r="H47" s="3">
        <v>2020</v>
      </c>
    </row>
    <row r="48" spans="1:8" x14ac:dyDescent="0.3">
      <c r="A48" s="4" t="s">
        <v>123</v>
      </c>
      <c r="B48" s="5" t="s">
        <v>124</v>
      </c>
      <c r="C48" s="3" t="s">
        <v>125</v>
      </c>
      <c r="D48" s="3" t="s">
        <v>3</v>
      </c>
      <c r="E48" s="6">
        <v>131185</v>
      </c>
      <c r="F48" s="7">
        <v>157422</v>
      </c>
      <c r="G48" s="8">
        <f t="shared" si="0"/>
        <v>0.83333333333333337</v>
      </c>
      <c r="H48" s="3">
        <v>2020</v>
      </c>
    </row>
    <row r="49" spans="1:8" x14ac:dyDescent="0.3">
      <c r="A49" s="4" t="s">
        <v>126</v>
      </c>
      <c r="B49" s="5" t="s">
        <v>127</v>
      </c>
      <c r="C49" s="3" t="s">
        <v>128</v>
      </c>
      <c r="D49" s="3" t="s">
        <v>3</v>
      </c>
      <c r="E49" s="6">
        <v>993125</v>
      </c>
      <c r="F49" s="7">
        <v>506493.75</v>
      </c>
      <c r="G49" s="8">
        <f t="shared" si="0"/>
        <v>1.9607843137254901</v>
      </c>
      <c r="H49" s="3">
        <v>2020</v>
      </c>
    </row>
    <row r="50" spans="1:8" x14ac:dyDescent="0.3">
      <c r="A50" s="4" t="s">
        <v>129</v>
      </c>
      <c r="B50" s="5" t="s">
        <v>130</v>
      </c>
      <c r="C50" s="3" t="s">
        <v>131</v>
      </c>
      <c r="D50" s="3" t="s">
        <v>3</v>
      </c>
      <c r="E50" s="6">
        <v>584520</v>
      </c>
      <c r="F50" s="7">
        <v>637126.80000000005</v>
      </c>
      <c r="G50" s="8">
        <f t="shared" si="0"/>
        <v>0.9174311926605504</v>
      </c>
      <c r="H50" s="3">
        <v>2020</v>
      </c>
    </row>
    <row r="51" spans="1:8" x14ac:dyDescent="0.3">
      <c r="A51" s="4" t="s">
        <v>132</v>
      </c>
      <c r="B51" s="5" t="s">
        <v>133</v>
      </c>
      <c r="C51" s="3" t="s">
        <v>134</v>
      </c>
      <c r="D51" s="3" t="s">
        <v>3</v>
      </c>
      <c r="E51" s="6">
        <v>826148</v>
      </c>
      <c r="F51" s="7">
        <v>454381.4</v>
      </c>
      <c r="G51" s="8">
        <f t="shared" si="0"/>
        <v>1.8181818181818181</v>
      </c>
      <c r="H51" s="3">
        <v>2020</v>
      </c>
    </row>
    <row r="52" spans="1:8" x14ac:dyDescent="0.3">
      <c r="A52" s="4" t="s">
        <v>135</v>
      </c>
      <c r="B52" s="5" t="s">
        <v>136</v>
      </c>
      <c r="C52" s="3" t="s">
        <v>137</v>
      </c>
      <c r="D52" s="3" t="s">
        <v>3</v>
      </c>
      <c r="E52" s="6">
        <v>910818</v>
      </c>
      <c r="F52" s="7">
        <v>236812.68000000002</v>
      </c>
      <c r="G52" s="8">
        <f t="shared" si="0"/>
        <v>3.8461538461538458</v>
      </c>
      <c r="H52" s="3">
        <v>2020</v>
      </c>
    </row>
    <row r="53" spans="1:8" x14ac:dyDescent="0.3">
      <c r="A53" s="4" t="s">
        <v>135</v>
      </c>
      <c r="B53" s="5" t="s">
        <v>136</v>
      </c>
      <c r="C53" s="3" t="s">
        <v>138</v>
      </c>
      <c r="D53" s="3" t="s">
        <v>3</v>
      </c>
      <c r="E53" s="6">
        <v>970132</v>
      </c>
      <c r="F53" s="7">
        <v>756702.96000000008</v>
      </c>
      <c r="G53" s="8">
        <f t="shared" si="0"/>
        <v>1.2820512820512819</v>
      </c>
      <c r="H53" s="3">
        <v>2020</v>
      </c>
    </row>
    <row r="54" spans="1:8" x14ac:dyDescent="0.3">
      <c r="A54" s="4" t="s">
        <v>139</v>
      </c>
      <c r="B54" s="5" t="s">
        <v>140</v>
      </c>
      <c r="C54" s="3" t="s">
        <v>141</v>
      </c>
      <c r="D54" s="3" t="s">
        <v>3</v>
      </c>
      <c r="E54" s="6">
        <v>848440</v>
      </c>
      <c r="F54" s="7">
        <v>831471.2</v>
      </c>
      <c r="G54" s="8">
        <f t="shared" si="0"/>
        <v>1.0204081632653061</v>
      </c>
      <c r="H54" s="3">
        <v>2020</v>
      </c>
    </row>
    <row r="55" spans="1:8" x14ac:dyDescent="0.3">
      <c r="A55" s="4" t="s">
        <v>142</v>
      </c>
      <c r="B55" s="5" t="s">
        <v>143</v>
      </c>
      <c r="C55" s="3" t="s">
        <v>144</v>
      </c>
      <c r="D55" s="3" t="s">
        <v>3</v>
      </c>
      <c r="E55" s="6">
        <v>111358</v>
      </c>
      <c r="F55" s="7">
        <v>61246.9</v>
      </c>
      <c r="G55" s="8">
        <f t="shared" si="0"/>
        <v>1.8181818181818181</v>
      </c>
      <c r="H55" s="3">
        <v>2020</v>
      </c>
    </row>
    <row r="56" spans="1:8" x14ac:dyDescent="0.3">
      <c r="A56" s="4" t="s">
        <v>145</v>
      </c>
      <c r="B56" s="5" t="s">
        <v>146</v>
      </c>
      <c r="C56" s="3" t="s">
        <v>147</v>
      </c>
      <c r="D56" s="3" t="s">
        <v>3</v>
      </c>
      <c r="E56" s="6">
        <v>490991</v>
      </c>
      <c r="F56" s="7">
        <v>348603.61</v>
      </c>
      <c r="G56" s="8">
        <f t="shared" si="0"/>
        <v>1.4084507042253522</v>
      </c>
      <c r="H56" s="3">
        <v>2020</v>
      </c>
    </row>
    <row r="57" spans="1:8" x14ac:dyDescent="0.3">
      <c r="A57" s="4" t="s">
        <v>148</v>
      </c>
      <c r="B57" s="5" t="s">
        <v>149</v>
      </c>
      <c r="C57" s="3" t="s">
        <v>150</v>
      </c>
      <c r="D57" s="3" t="s">
        <v>3</v>
      </c>
      <c r="E57" s="6">
        <v>167584</v>
      </c>
      <c r="F57" s="7">
        <v>172611.52000000002</v>
      </c>
      <c r="G57" s="8">
        <f t="shared" si="0"/>
        <v>0.97087378640776689</v>
      </c>
      <c r="H57" s="3">
        <v>2020</v>
      </c>
    </row>
    <row r="58" spans="1:8" x14ac:dyDescent="0.3">
      <c r="A58" s="4" t="s">
        <v>151</v>
      </c>
      <c r="B58" s="5" t="s">
        <v>152</v>
      </c>
      <c r="C58" s="3" t="s">
        <v>153</v>
      </c>
      <c r="D58" s="3" t="s">
        <v>3</v>
      </c>
      <c r="E58" s="6">
        <v>181209</v>
      </c>
      <c r="F58" s="7">
        <v>110537.48999999999</v>
      </c>
      <c r="G58" s="8">
        <f t="shared" si="0"/>
        <v>1.639344262295082</v>
      </c>
      <c r="H58" s="3">
        <v>2020</v>
      </c>
    </row>
    <row r="59" spans="1:8" x14ac:dyDescent="0.3">
      <c r="A59" s="4" t="s">
        <v>154</v>
      </c>
      <c r="B59" s="5" t="s">
        <v>155</v>
      </c>
      <c r="C59" s="3" t="s">
        <v>156</v>
      </c>
      <c r="D59" s="3" t="s">
        <v>3</v>
      </c>
      <c r="E59" s="6">
        <v>924720</v>
      </c>
      <c r="F59" s="7">
        <v>591820.80000000005</v>
      </c>
      <c r="G59" s="8">
        <f t="shared" si="0"/>
        <v>1.5624999999999998</v>
      </c>
      <c r="H59" s="3">
        <v>2020</v>
      </c>
    </row>
    <row r="60" spans="1:8" x14ac:dyDescent="0.3">
      <c r="A60" s="4" t="s">
        <v>157</v>
      </c>
      <c r="B60" s="5" t="s">
        <v>158</v>
      </c>
      <c r="C60" s="3" t="s">
        <v>159</v>
      </c>
      <c r="D60" s="3" t="s">
        <v>3</v>
      </c>
      <c r="E60" s="6">
        <v>137038</v>
      </c>
      <c r="F60" s="7">
        <v>123334.2</v>
      </c>
      <c r="G60" s="8">
        <f t="shared" si="0"/>
        <v>1.1111111111111112</v>
      </c>
      <c r="H60" s="3">
        <v>2020</v>
      </c>
    </row>
    <row r="61" spans="1:8" x14ac:dyDescent="0.3">
      <c r="A61" s="4" t="s">
        <v>0</v>
      </c>
      <c r="B61" s="5" t="s">
        <v>1</v>
      </c>
      <c r="C61" s="3" t="s">
        <v>2</v>
      </c>
      <c r="D61" s="3" t="s">
        <v>160</v>
      </c>
      <c r="E61" s="6">
        <v>530939</v>
      </c>
      <c r="F61" s="7">
        <v>334491.57</v>
      </c>
      <c r="G61" s="8">
        <f t="shared" si="0"/>
        <v>1.5873015873015872</v>
      </c>
      <c r="H61" s="3">
        <v>2020</v>
      </c>
    </row>
    <row r="62" spans="1:8" x14ac:dyDescent="0.3">
      <c r="A62" s="4" t="s">
        <v>4</v>
      </c>
      <c r="B62" s="5" t="s">
        <v>5</v>
      </c>
      <c r="C62" s="3" t="s">
        <v>6</v>
      </c>
      <c r="D62" s="3" t="s">
        <v>160</v>
      </c>
      <c r="E62" s="6">
        <v>570193</v>
      </c>
      <c r="F62" s="7">
        <v>159654.04</v>
      </c>
      <c r="G62" s="8">
        <f t="shared" si="0"/>
        <v>3.5714285714285712</v>
      </c>
      <c r="H62" s="3">
        <v>2020</v>
      </c>
    </row>
    <row r="63" spans="1:8" x14ac:dyDescent="0.3">
      <c r="A63" s="4" t="s">
        <v>7</v>
      </c>
      <c r="B63" s="5" t="s">
        <v>8</v>
      </c>
      <c r="C63" s="3" t="s">
        <v>9</v>
      </c>
      <c r="D63" s="3" t="s">
        <v>160</v>
      </c>
      <c r="E63" s="6">
        <v>299550</v>
      </c>
      <c r="F63" s="7">
        <v>269595</v>
      </c>
      <c r="G63" s="8">
        <f t="shared" si="0"/>
        <v>1.1111111111111112</v>
      </c>
      <c r="H63" s="3">
        <v>2020</v>
      </c>
    </row>
    <row r="64" spans="1:8" x14ac:dyDescent="0.3">
      <c r="A64" s="4" t="s">
        <v>10</v>
      </c>
      <c r="B64" s="5" t="s">
        <v>11</v>
      </c>
      <c r="C64" s="3" t="s">
        <v>12</v>
      </c>
      <c r="D64" s="3" t="s">
        <v>160</v>
      </c>
      <c r="E64" s="6">
        <v>31490</v>
      </c>
      <c r="F64" s="7">
        <v>15430.1</v>
      </c>
      <c r="G64" s="8">
        <f t="shared" si="0"/>
        <v>2.0408163265306123</v>
      </c>
      <c r="H64" s="3">
        <v>2020</v>
      </c>
    </row>
    <row r="65" spans="1:8" x14ac:dyDescent="0.3">
      <c r="A65" s="4" t="s">
        <v>13</v>
      </c>
      <c r="B65" s="5" t="s">
        <v>14</v>
      </c>
      <c r="C65" s="3" t="s">
        <v>15</v>
      </c>
      <c r="D65" s="3" t="s">
        <v>160</v>
      </c>
      <c r="E65" s="6">
        <v>445534</v>
      </c>
      <c r="F65" s="7">
        <v>236133.02000000002</v>
      </c>
      <c r="G65" s="8">
        <f t="shared" si="0"/>
        <v>1.8867924528301885</v>
      </c>
      <c r="H65" s="3">
        <v>2020</v>
      </c>
    </row>
    <row r="66" spans="1:8" x14ac:dyDescent="0.3">
      <c r="A66" s="4" t="s">
        <v>13</v>
      </c>
      <c r="B66" s="5" t="s">
        <v>14</v>
      </c>
      <c r="C66" s="3" t="s">
        <v>16</v>
      </c>
      <c r="D66" s="3" t="s">
        <v>160</v>
      </c>
      <c r="E66" s="6">
        <v>327564</v>
      </c>
      <c r="F66" s="7">
        <v>111371.76000000001</v>
      </c>
      <c r="G66" s="8">
        <f t="shared" si="0"/>
        <v>2.9411764705882351</v>
      </c>
      <c r="H66" s="3">
        <v>2020</v>
      </c>
    </row>
    <row r="67" spans="1:8" x14ac:dyDescent="0.3">
      <c r="A67" s="4" t="s">
        <v>13</v>
      </c>
      <c r="B67" s="5" t="s">
        <v>14</v>
      </c>
      <c r="C67" s="3" t="s">
        <v>17</v>
      </c>
      <c r="D67" s="3" t="s">
        <v>160</v>
      </c>
      <c r="E67" s="6">
        <v>474661</v>
      </c>
      <c r="F67" s="7">
        <v>417701.68</v>
      </c>
      <c r="G67" s="8">
        <f t="shared" ref="G67:G130" si="1">E67/F67</f>
        <v>1.1363636363636365</v>
      </c>
      <c r="H67" s="3">
        <v>2020</v>
      </c>
    </row>
    <row r="68" spans="1:8" x14ac:dyDescent="0.3">
      <c r="A68" s="4" t="s">
        <v>13</v>
      </c>
      <c r="B68" s="5" t="s">
        <v>14</v>
      </c>
      <c r="C68" s="3" t="s">
        <v>18</v>
      </c>
      <c r="D68" s="3" t="s">
        <v>160</v>
      </c>
      <c r="E68" s="6">
        <v>281897</v>
      </c>
      <c r="F68" s="7">
        <v>312905.67000000004</v>
      </c>
      <c r="G68" s="8">
        <f t="shared" si="1"/>
        <v>0.9009009009009008</v>
      </c>
      <c r="H68" s="3">
        <v>2020</v>
      </c>
    </row>
    <row r="69" spans="1:8" x14ac:dyDescent="0.3">
      <c r="A69" s="4" t="s">
        <v>19</v>
      </c>
      <c r="B69" s="5" t="s">
        <v>20</v>
      </c>
      <c r="C69" s="3" t="s">
        <v>21</v>
      </c>
      <c r="D69" s="3" t="s">
        <v>160</v>
      </c>
      <c r="E69" s="6">
        <v>176865</v>
      </c>
      <c r="F69" s="7">
        <v>164484.45000000001</v>
      </c>
      <c r="G69" s="8">
        <f t="shared" si="1"/>
        <v>1.075268817204301</v>
      </c>
      <c r="H69" s="3">
        <v>2020</v>
      </c>
    </row>
    <row r="70" spans="1:8" x14ac:dyDescent="0.3">
      <c r="A70" s="4" t="s">
        <v>22</v>
      </c>
      <c r="B70" s="5" t="s">
        <v>23</v>
      </c>
      <c r="C70" s="3" t="s">
        <v>24</v>
      </c>
      <c r="D70" s="3" t="s">
        <v>160</v>
      </c>
      <c r="E70" s="6">
        <v>536929</v>
      </c>
      <c r="F70" s="7">
        <v>279203.08</v>
      </c>
      <c r="G70" s="8">
        <f t="shared" si="1"/>
        <v>1.9230769230769229</v>
      </c>
      <c r="H70" s="3">
        <v>2020</v>
      </c>
    </row>
    <row r="71" spans="1:8" x14ac:dyDescent="0.3">
      <c r="A71" s="4" t="s">
        <v>25</v>
      </c>
      <c r="B71" s="5" t="s">
        <v>26</v>
      </c>
      <c r="C71" s="3" t="s">
        <v>27</v>
      </c>
      <c r="D71" s="3" t="s">
        <v>160</v>
      </c>
      <c r="E71" s="6">
        <v>56205</v>
      </c>
      <c r="F71" s="7">
        <v>37657.350000000006</v>
      </c>
      <c r="G71" s="8">
        <f t="shared" si="1"/>
        <v>1.4925373134328357</v>
      </c>
      <c r="H71" s="3">
        <v>2020</v>
      </c>
    </row>
    <row r="72" spans="1:8" x14ac:dyDescent="0.3">
      <c r="A72" s="4" t="s">
        <v>28</v>
      </c>
      <c r="B72" s="5" t="s">
        <v>29</v>
      </c>
      <c r="C72" s="3" t="s">
        <v>30</v>
      </c>
      <c r="D72" s="3" t="s">
        <v>160</v>
      </c>
      <c r="E72" s="6">
        <v>44234</v>
      </c>
      <c r="F72" s="7">
        <v>20347.64</v>
      </c>
      <c r="G72" s="8">
        <f t="shared" si="1"/>
        <v>2.1739130434782608</v>
      </c>
      <c r="H72" s="3">
        <v>2020</v>
      </c>
    </row>
    <row r="73" spans="1:8" x14ac:dyDescent="0.3">
      <c r="A73" s="4" t="s">
        <v>28</v>
      </c>
      <c r="B73" s="5" t="s">
        <v>29</v>
      </c>
      <c r="C73" s="3" t="s">
        <v>31</v>
      </c>
      <c r="D73" s="3" t="s">
        <v>160</v>
      </c>
      <c r="E73" s="6">
        <v>117708</v>
      </c>
      <c r="F73" s="7">
        <v>89458.08</v>
      </c>
      <c r="G73" s="8">
        <f t="shared" si="1"/>
        <v>1.3157894736842104</v>
      </c>
      <c r="H73" s="3">
        <v>2020</v>
      </c>
    </row>
    <row r="74" spans="1:8" x14ac:dyDescent="0.3">
      <c r="A74" s="4" t="s">
        <v>32</v>
      </c>
      <c r="B74" s="5" t="s">
        <v>33</v>
      </c>
      <c r="C74" s="3" t="s">
        <v>34</v>
      </c>
      <c r="D74" s="3" t="s">
        <v>160</v>
      </c>
      <c r="E74" s="6">
        <v>447057</v>
      </c>
      <c r="F74" s="7">
        <v>339763.32</v>
      </c>
      <c r="G74" s="8">
        <f t="shared" si="1"/>
        <v>1.3157894736842104</v>
      </c>
      <c r="H74" s="3">
        <v>2020</v>
      </c>
    </row>
    <row r="75" spans="1:8" x14ac:dyDescent="0.3">
      <c r="A75" s="4" t="s">
        <v>35</v>
      </c>
      <c r="B75" s="5" t="s">
        <v>36</v>
      </c>
      <c r="C75" s="3" t="s">
        <v>37</v>
      </c>
      <c r="D75" s="3" t="s">
        <v>160</v>
      </c>
      <c r="E75" s="6">
        <v>233441</v>
      </c>
      <c r="F75" s="7">
        <v>207762.49</v>
      </c>
      <c r="G75" s="8">
        <f t="shared" si="1"/>
        <v>1.1235955056179776</v>
      </c>
      <c r="H75" s="3">
        <v>2020</v>
      </c>
    </row>
    <row r="76" spans="1:8" x14ac:dyDescent="0.3">
      <c r="A76" s="4" t="s">
        <v>38</v>
      </c>
      <c r="B76" s="5" t="s">
        <v>39</v>
      </c>
      <c r="C76" s="3" t="s">
        <v>40</v>
      </c>
      <c r="D76" s="3" t="s">
        <v>160</v>
      </c>
      <c r="E76" s="6">
        <v>443011</v>
      </c>
      <c r="F76" s="7">
        <v>465161.55000000005</v>
      </c>
      <c r="G76" s="8">
        <f t="shared" si="1"/>
        <v>0.95238095238095233</v>
      </c>
      <c r="H76" s="3">
        <v>2020</v>
      </c>
    </row>
    <row r="77" spans="1:8" x14ac:dyDescent="0.3">
      <c r="A77" s="4" t="s">
        <v>41</v>
      </c>
      <c r="B77" s="5" t="s">
        <v>42</v>
      </c>
      <c r="C77" s="3" t="s">
        <v>43</v>
      </c>
      <c r="D77" s="3" t="s">
        <v>160</v>
      </c>
      <c r="E77" s="6">
        <v>211714</v>
      </c>
      <c r="F77" s="7">
        <v>146082.65999999997</v>
      </c>
      <c r="G77" s="8">
        <f t="shared" si="1"/>
        <v>1.4492753623188408</v>
      </c>
      <c r="H77" s="3">
        <v>2020</v>
      </c>
    </row>
    <row r="78" spans="1:8" x14ac:dyDescent="0.3">
      <c r="A78" s="4" t="s">
        <v>44</v>
      </c>
      <c r="B78" s="5" t="s">
        <v>45</v>
      </c>
      <c r="C78" s="3" t="s">
        <v>46</v>
      </c>
      <c r="D78" s="3" t="s">
        <v>160</v>
      </c>
      <c r="E78" s="6">
        <v>322701</v>
      </c>
      <c r="F78" s="7">
        <v>316246.98</v>
      </c>
      <c r="G78" s="8">
        <f t="shared" si="1"/>
        <v>1.0204081632653061</v>
      </c>
      <c r="H78" s="3">
        <v>2020</v>
      </c>
    </row>
    <row r="79" spans="1:8" x14ac:dyDescent="0.3">
      <c r="A79" s="4" t="s">
        <v>44</v>
      </c>
      <c r="B79" s="5" t="s">
        <v>45</v>
      </c>
      <c r="C79" s="3" t="s">
        <v>47</v>
      </c>
      <c r="D79" s="3" t="s">
        <v>160</v>
      </c>
      <c r="E79" s="6">
        <v>206747</v>
      </c>
      <c r="F79" s="7">
        <v>254298.81</v>
      </c>
      <c r="G79" s="8">
        <f t="shared" si="1"/>
        <v>0.81300813008130079</v>
      </c>
      <c r="H79" s="3">
        <v>2020</v>
      </c>
    </row>
    <row r="80" spans="1:8" x14ac:dyDescent="0.3">
      <c r="A80" s="4" t="s">
        <v>48</v>
      </c>
      <c r="B80" s="5" t="s">
        <v>49</v>
      </c>
      <c r="C80" s="3" t="s">
        <v>50</v>
      </c>
      <c r="D80" s="3" t="s">
        <v>160</v>
      </c>
      <c r="E80" s="6">
        <v>69541</v>
      </c>
      <c r="F80" s="7">
        <v>34770.5</v>
      </c>
      <c r="G80" s="8">
        <f t="shared" si="1"/>
        <v>2</v>
      </c>
      <c r="H80" s="3">
        <v>2020</v>
      </c>
    </row>
    <row r="81" spans="1:8" x14ac:dyDescent="0.3">
      <c r="A81" s="4" t="s">
        <v>51</v>
      </c>
      <c r="B81" s="5" t="s">
        <v>52</v>
      </c>
      <c r="C81" s="3" t="s">
        <v>53</v>
      </c>
      <c r="D81" s="3" t="s">
        <v>160</v>
      </c>
      <c r="E81" s="6">
        <v>286008</v>
      </c>
      <c r="F81" s="7">
        <v>220226.16</v>
      </c>
      <c r="G81" s="8">
        <f t="shared" si="1"/>
        <v>1.2987012987012987</v>
      </c>
      <c r="H81" s="3">
        <v>2020</v>
      </c>
    </row>
    <row r="82" spans="1:8" x14ac:dyDescent="0.3">
      <c r="A82" s="4" t="s">
        <v>54</v>
      </c>
      <c r="B82" s="5" t="s">
        <v>55</v>
      </c>
      <c r="C82" s="3" t="s">
        <v>56</v>
      </c>
      <c r="D82" s="3" t="s">
        <v>160</v>
      </c>
      <c r="E82" s="6">
        <v>139809</v>
      </c>
      <c r="F82" s="7">
        <v>127226.19</v>
      </c>
      <c r="G82" s="8">
        <f t="shared" si="1"/>
        <v>1.0989010989010988</v>
      </c>
      <c r="H82" s="3">
        <v>2020</v>
      </c>
    </row>
    <row r="83" spans="1:8" x14ac:dyDescent="0.3">
      <c r="A83" s="4" t="s">
        <v>57</v>
      </c>
      <c r="B83" s="5" t="s">
        <v>58</v>
      </c>
      <c r="C83" s="3" t="s">
        <v>59</v>
      </c>
      <c r="D83" s="3" t="s">
        <v>160</v>
      </c>
      <c r="E83" s="6">
        <v>445626</v>
      </c>
      <c r="F83" s="7">
        <v>231725.52000000002</v>
      </c>
      <c r="G83" s="8">
        <f t="shared" si="1"/>
        <v>1.9230769230769229</v>
      </c>
      <c r="H83" s="3">
        <v>2020</v>
      </c>
    </row>
    <row r="84" spans="1:8" x14ac:dyDescent="0.3">
      <c r="A84" s="4" t="s">
        <v>60</v>
      </c>
      <c r="B84" s="5" t="s">
        <v>61</v>
      </c>
      <c r="C84" s="3" t="s">
        <v>62</v>
      </c>
      <c r="D84" s="3" t="s">
        <v>160</v>
      </c>
      <c r="E84" s="6">
        <v>208009</v>
      </c>
      <c r="F84" s="7">
        <v>176807.65</v>
      </c>
      <c r="G84" s="8">
        <f t="shared" si="1"/>
        <v>1.1764705882352942</v>
      </c>
      <c r="H84" s="3">
        <v>2020</v>
      </c>
    </row>
    <row r="85" spans="1:8" x14ac:dyDescent="0.3">
      <c r="A85" s="4" t="s">
        <v>63</v>
      </c>
      <c r="B85" s="5" t="s">
        <v>64</v>
      </c>
      <c r="C85" s="3" t="s">
        <v>65</v>
      </c>
      <c r="D85" s="3" t="s">
        <v>160</v>
      </c>
      <c r="E85" s="6">
        <v>554895</v>
      </c>
      <c r="F85" s="7">
        <v>621482.4</v>
      </c>
      <c r="G85" s="8">
        <f t="shared" si="1"/>
        <v>0.89285714285714279</v>
      </c>
      <c r="H85" s="3">
        <v>2020</v>
      </c>
    </row>
    <row r="86" spans="1:8" x14ac:dyDescent="0.3">
      <c r="A86" s="4" t="s">
        <v>63</v>
      </c>
      <c r="B86" s="5" t="s">
        <v>64</v>
      </c>
      <c r="C86" s="3" t="s">
        <v>66</v>
      </c>
      <c r="D86" s="3" t="s">
        <v>160</v>
      </c>
      <c r="E86" s="6">
        <v>261859</v>
      </c>
      <c r="F86" s="7">
        <v>188538.47999999998</v>
      </c>
      <c r="G86" s="8">
        <f t="shared" si="1"/>
        <v>1.3888888888888891</v>
      </c>
      <c r="H86" s="3">
        <v>2020</v>
      </c>
    </row>
    <row r="87" spans="1:8" x14ac:dyDescent="0.3">
      <c r="A87" s="4" t="s">
        <v>67</v>
      </c>
      <c r="B87" s="5" t="s">
        <v>68</v>
      </c>
      <c r="C87" s="3" t="s">
        <v>69</v>
      </c>
      <c r="D87" s="3" t="s">
        <v>160</v>
      </c>
      <c r="E87" s="6">
        <v>579052</v>
      </c>
      <c r="F87" s="7">
        <v>411126.92</v>
      </c>
      <c r="G87" s="8">
        <f t="shared" si="1"/>
        <v>1.4084507042253522</v>
      </c>
      <c r="H87" s="3">
        <v>2020</v>
      </c>
    </row>
    <row r="88" spans="1:8" x14ac:dyDescent="0.3">
      <c r="A88" s="4" t="s">
        <v>70</v>
      </c>
      <c r="B88" s="5" t="s">
        <v>71</v>
      </c>
      <c r="C88" s="3" t="s">
        <v>72</v>
      </c>
      <c r="D88" s="3" t="s">
        <v>160</v>
      </c>
      <c r="E88" s="6">
        <v>391328</v>
      </c>
      <c r="F88" s="7">
        <v>453940.47999999998</v>
      </c>
      <c r="G88" s="8">
        <f t="shared" si="1"/>
        <v>0.86206896551724144</v>
      </c>
      <c r="H88" s="3">
        <v>2020</v>
      </c>
    </row>
    <row r="89" spans="1:8" x14ac:dyDescent="0.3">
      <c r="A89" s="4" t="s">
        <v>73</v>
      </c>
      <c r="B89" s="5" t="s">
        <v>74</v>
      </c>
      <c r="C89" s="3" t="s">
        <v>75</v>
      </c>
      <c r="D89" s="3" t="s">
        <v>160</v>
      </c>
      <c r="E89" s="6">
        <v>253910</v>
      </c>
      <c r="F89" s="7">
        <v>269144.60000000003</v>
      </c>
      <c r="G89" s="8">
        <f t="shared" si="1"/>
        <v>0.94339622641509424</v>
      </c>
      <c r="H89" s="3">
        <v>2020</v>
      </c>
    </row>
    <row r="90" spans="1:8" x14ac:dyDescent="0.3">
      <c r="A90" s="4" t="s">
        <v>76</v>
      </c>
      <c r="B90" s="5" t="s">
        <v>77</v>
      </c>
      <c r="C90" s="3" t="s">
        <v>78</v>
      </c>
      <c r="D90" s="3" t="s">
        <v>160</v>
      </c>
      <c r="E90" s="6">
        <v>317886</v>
      </c>
      <c r="F90" s="7">
        <v>232056.78</v>
      </c>
      <c r="G90" s="8">
        <f t="shared" si="1"/>
        <v>1.3698630136986301</v>
      </c>
      <c r="H90" s="3">
        <v>2020</v>
      </c>
    </row>
    <row r="91" spans="1:8" x14ac:dyDescent="0.3">
      <c r="A91" s="4" t="s">
        <v>79</v>
      </c>
      <c r="B91" s="5" t="s">
        <v>80</v>
      </c>
      <c r="C91" s="3" t="s">
        <v>81</v>
      </c>
      <c r="D91" s="3" t="s">
        <v>160</v>
      </c>
      <c r="E91" s="6">
        <v>367770</v>
      </c>
      <c r="F91" s="7">
        <v>191240.4</v>
      </c>
      <c r="G91" s="8">
        <f t="shared" si="1"/>
        <v>1.9230769230769231</v>
      </c>
      <c r="H91" s="3">
        <v>2020</v>
      </c>
    </row>
    <row r="92" spans="1:8" x14ac:dyDescent="0.3">
      <c r="A92" s="4" t="s">
        <v>82</v>
      </c>
      <c r="B92" s="5" t="s">
        <v>83</v>
      </c>
      <c r="C92" s="3" t="s">
        <v>84</v>
      </c>
      <c r="D92" s="3" t="s">
        <v>160</v>
      </c>
      <c r="E92" s="6">
        <v>556837</v>
      </c>
      <c r="F92" s="7">
        <v>467743.07999999996</v>
      </c>
      <c r="G92" s="8">
        <f t="shared" si="1"/>
        <v>1.1904761904761907</v>
      </c>
      <c r="H92" s="3">
        <v>2020</v>
      </c>
    </row>
    <row r="93" spans="1:8" x14ac:dyDescent="0.3">
      <c r="A93" s="4" t="s">
        <v>85</v>
      </c>
      <c r="B93" s="5" t="s">
        <v>86</v>
      </c>
      <c r="C93" s="3" t="s">
        <v>87</v>
      </c>
      <c r="D93" s="3" t="s">
        <v>160</v>
      </c>
      <c r="E93" s="6">
        <v>35766</v>
      </c>
      <c r="F93" s="7">
        <v>27539.82</v>
      </c>
      <c r="G93" s="8">
        <f t="shared" si="1"/>
        <v>1.2987012987012987</v>
      </c>
      <c r="H93" s="3">
        <v>2020</v>
      </c>
    </row>
    <row r="94" spans="1:8" x14ac:dyDescent="0.3">
      <c r="A94" s="4" t="s">
        <v>88</v>
      </c>
      <c r="B94" s="5" t="s">
        <v>89</v>
      </c>
      <c r="C94" s="3" t="s">
        <v>90</v>
      </c>
      <c r="D94" s="3" t="s">
        <v>160</v>
      </c>
      <c r="E94" s="6">
        <v>209716</v>
      </c>
      <c r="F94" s="7">
        <v>90177.88</v>
      </c>
      <c r="G94" s="8">
        <f t="shared" si="1"/>
        <v>2.3255813953488369</v>
      </c>
      <c r="H94" s="3">
        <v>2020</v>
      </c>
    </row>
    <row r="95" spans="1:8" x14ac:dyDescent="0.3">
      <c r="A95" s="4" t="s">
        <v>91</v>
      </c>
      <c r="B95" s="5" t="s">
        <v>92</v>
      </c>
      <c r="C95" s="3" t="s">
        <v>93</v>
      </c>
      <c r="D95" s="3" t="s">
        <v>160</v>
      </c>
      <c r="E95" s="6">
        <v>296338</v>
      </c>
      <c r="F95" s="7">
        <v>281521.09999999998</v>
      </c>
      <c r="G95" s="8">
        <f t="shared" si="1"/>
        <v>1.0526315789473686</v>
      </c>
      <c r="H95" s="3">
        <v>2020</v>
      </c>
    </row>
    <row r="96" spans="1:8" x14ac:dyDescent="0.3">
      <c r="A96" s="4" t="s">
        <v>94</v>
      </c>
      <c r="B96" s="5" t="s">
        <v>95</v>
      </c>
      <c r="C96" s="3" t="s">
        <v>96</v>
      </c>
      <c r="D96" s="3" t="s">
        <v>160</v>
      </c>
      <c r="E96" s="6">
        <v>354969</v>
      </c>
      <c r="F96" s="7">
        <v>358518.69</v>
      </c>
      <c r="G96" s="8">
        <f t="shared" si="1"/>
        <v>0.99009900990099009</v>
      </c>
      <c r="H96" s="3">
        <v>2020</v>
      </c>
    </row>
    <row r="97" spans="1:8" x14ac:dyDescent="0.3">
      <c r="A97" s="4" t="s">
        <v>97</v>
      </c>
      <c r="B97" s="5" t="s">
        <v>98</v>
      </c>
      <c r="C97" s="3" t="s">
        <v>99</v>
      </c>
      <c r="D97" s="3" t="s">
        <v>160</v>
      </c>
      <c r="E97" s="6">
        <v>132700</v>
      </c>
      <c r="F97" s="7">
        <v>110141</v>
      </c>
      <c r="G97" s="8">
        <f t="shared" si="1"/>
        <v>1.2048192771084338</v>
      </c>
      <c r="H97" s="3">
        <v>2020</v>
      </c>
    </row>
    <row r="98" spans="1:8" x14ac:dyDescent="0.3">
      <c r="A98" s="4" t="s">
        <v>100</v>
      </c>
      <c r="B98" s="5" t="s">
        <v>101</v>
      </c>
      <c r="C98" s="3" t="s">
        <v>102</v>
      </c>
      <c r="D98" s="3" t="s">
        <v>160</v>
      </c>
      <c r="E98" s="6">
        <v>506003</v>
      </c>
      <c r="F98" s="7">
        <v>607203.6</v>
      </c>
      <c r="G98" s="8">
        <f t="shared" si="1"/>
        <v>0.83333333333333337</v>
      </c>
      <c r="H98" s="3">
        <v>2020</v>
      </c>
    </row>
    <row r="99" spans="1:8" x14ac:dyDescent="0.3">
      <c r="A99" s="4" t="s">
        <v>103</v>
      </c>
      <c r="B99" s="5" t="s">
        <v>104</v>
      </c>
      <c r="C99" s="3" t="s">
        <v>105</v>
      </c>
      <c r="D99" s="3" t="s">
        <v>160</v>
      </c>
      <c r="E99" s="6">
        <v>482063</v>
      </c>
      <c r="F99" s="7">
        <v>173542.68</v>
      </c>
      <c r="G99" s="8">
        <f t="shared" si="1"/>
        <v>2.7777777777777777</v>
      </c>
      <c r="H99" s="3">
        <v>2020</v>
      </c>
    </row>
    <row r="100" spans="1:8" x14ac:dyDescent="0.3">
      <c r="A100" s="4" t="s">
        <v>106</v>
      </c>
      <c r="B100" s="5" t="s">
        <v>107</v>
      </c>
      <c r="C100" s="3" t="s">
        <v>108</v>
      </c>
      <c r="D100" s="3" t="s">
        <v>160</v>
      </c>
      <c r="E100" s="6">
        <v>134969</v>
      </c>
      <c r="F100" s="7">
        <v>130919.93</v>
      </c>
      <c r="G100" s="8">
        <f t="shared" si="1"/>
        <v>1.0309278350515465</v>
      </c>
      <c r="H100" s="3">
        <v>2020</v>
      </c>
    </row>
    <row r="101" spans="1:8" x14ac:dyDescent="0.3">
      <c r="A101" s="4" t="s">
        <v>106</v>
      </c>
      <c r="B101" s="5" t="s">
        <v>107</v>
      </c>
      <c r="C101" s="3" t="s">
        <v>109</v>
      </c>
      <c r="D101" s="3" t="s">
        <v>160</v>
      </c>
      <c r="E101" s="6">
        <v>93012</v>
      </c>
      <c r="F101" s="7">
        <v>112544.51999999999</v>
      </c>
      <c r="G101" s="8">
        <f t="shared" si="1"/>
        <v>0.82644628099173556</v>
      </c>
      <c r="H101" s="3">
        <v>2020</v>
      </c>
    </row>
    <row r="102" spans="1:8" x14ac:dyDescent="0.3">
      <c r="A102" s="4" t="s">
        <v>106</v>
      </c>
      <c r="B102" s="5" t="s">
        <v>107</v>
      </c>
      <c r="C102" s="3" t="s">
        <v>110</v>
      </c>
      <c r="D102" s="3" t="s">
        <v>160</v>
      </c>
      <c r="E102" s="6">
        <v>356873</v>
      </c>
      <c r="F102" s="7">
        <v>124905.54999999999</v>
      </c>
      <c r="G102" s="8">
        <f t="shared" si="1"/>
        <v>2.8571428571428572</v>
      </c>
      <c r="H102" s="3">
        <v>2020</v>
      </c>
    </row>
    <row r="103" spans="1:8" x14ac:dyDescent="0.3">
      <c r="A103" s="4" t="s">
        <v>111</v>
      </c>
      <c r="B103" s="5" t="s">
        <v>112</v>
      </c>
      <c r="C103" s="3" t="s">
        <v>113</v>
      </c>
      <c r="D103" s="3" t="s">
        <v>160</v>
      </c>
      <c r="E103" s="6">
        <v>271807</v>
      </c>
      <c r="F103" s="7">
        <v>163084.19999999998</v>
      </c>
      <c r="G103" s="8">
        <f t="shared" si="1"/>
        <v>1.6666666666666667</v>
      </c>
      <c r="H103" s="3">
        <v>2020</v>
      </c>
    </row>
    <row r="104" spans="1:8" x14ac:dyDescent="0.3">
      <c r="A104" s="4" t="s">
        <v>114</v>
      </c>
      <c r="B104" s="5" t="s">
        <v>115</v>
      </c>
      <c r="C104" s="3" t="s">
        <v>116</v>
      </c>
      <c r="D104" s="3" t="s">
        <v>160</v>
      </c>
      <c r="E104" s="6">
        <v>106555</v>
      </c>
      <c r="F104" s="7">
        <v>55408.6</v>
      </c>
      <c r="G104" s="8">
        <f t="shared" si="1"/>
        <v>1.9230769230769231</v>
      </c>
      <c r="H104" s="3">
        <v>2020</v>
      </c>
    </row>
    <row r="105" spans="1:8" x14ac:dyDescent="0.3">
      <c r="A105" s="4" t="s">
        <v>117</v>
      </c>
      <c r="B105" s="5" t="s">
        <v>118</v>
      </c>
      <c r="C105" s="3" t="s">
        <v>119</v>
      </c>
      <c r="D105" s="3" t="s">
        <v>160</v>
      </c>
      <c r="E105" s="6">
        <v>70923</v>
      </c>
      <c r="F105" s="7">
        <v>84398.37</v>
      </c>
      <c r="G105" s="8">
        <f t="shared" si="1"/>
        <v>0.84033613445378152</v>
      </c>
      <c r="H105" s="3">
        <v>2020</v>
      </c>
    </row>
    <row r="106" spans="1:8" x14ac:dyDescent="0.3">
      <c r="A106" s="4" t="s">
        <v>120</v>
      </c>
      <c r="B106" s="5" t="s">
        <v>121</v>
      </c>
      <c r="C106" s="3" t="s">
        <v>122</v>
      </c>
      <c r="D106" s="3" t="s">
        <v>160</v>
      </c>
      <c r="E106" s="6">
        <v>271484</v>
      </c>
      <c r="F106" s="7">
        <v>100449.08</v>
      </c>
      <c r="G106" s="8">
        <f t="shared" si="1"/>
        <v>2.7027027027027026</v>
      </c>
      <c r="H106" s="3">
        <v>2020</v>
      </c>
    </row>
    <row r="107" spans="1:8" x14ac:dyDescent="0.3">
      <c r="A107" s="4" t="s">
        <v>123</v>
      </c>
      <c r="B107" s="5" t="s">
        <v>124</v>
      </c>
      <c r="C107" s="3" t="s">
        <v>125</v>
      </c>
      <c r="D107" s="3" t="s">
        <v>160</v>
      </c>
      <c r="E107" s="6">
        <v>362594</v>
      </c>
      <c r="F107" s="7">
        <v>101526.32</v>
      </c>
      <c r="G107" s="8">
        <f t="shared" si="1"/>
        <v>3.5714285714285712</v>
      </c>
      <c r="H107" s="3">
        <v>2020</v>
      </c>
    </row>
    <row r="108" spans="1:8" x14ac:dyDescent="0.3">
      <c r="A108" s="4" t="s">
        <v>126</v>
      </c>
      <c r="B108" s="5" t="s">
        <v>127</v>
      </c>
      <c r="C108" s="3" t="s">
        <v>128</v>
      </c>
      <c r="D108" s="3" t="s">
        <v>160</v>
      </c>
      <c r="E108" s="6">
        <v>424759</v>
      </c>
      <c r="F108" s="7">
        <v>373787.92</v>
      </c>
      <c r="G108" s="8">
        <f t="shared" si="1"/>
        <v>1.1363636363636365</v>
      </c>
      <c r="H108" s="3">
        <v>2020</v>
      </c>
    </row>
    <row r="109" spans="1:8" x14ac:dyDescent="0.3">
      <c r="A109" s="4" t="s">
        <v>129</v>
      </c>
      <c r="B109" s="5" t="s">
        <v>130</v>
      </c>
      <c r="C109" s="3" t="s">
        <v>131</v>
      </c>
      <c r="D109" s="3" t="s">
        <v>160</v>
      </c>
      <c r="E109" s="6">
        <v>568566</v>
      </c>
      <c r="F109" s="7">
        <v>523080.72000000003</v>
      </c>
      <c r="G109" s="8">
        <f t="shared" si="1"/>
        <v>1.0869565217391304</v>
      </c>
      <c r="H109" s="3">
        <v>2020</v>
      </c>
    </row>
    <row r="110" spans="1:8" x14ac:dyDescent="0.3">
      <c r="A110" s="4" t="s">
        <v>132</v>
      </c>
      <c r="B110" s="5" t="s">
        <v>133</v>
      </c>
      <c r="C110" s="3" t="s">
        <v>134</v>
      </c>
      <c r="D110" s="3" t="s">
        <v>160</v>
      </c>
      <c r="E110" s="6">
        <v>450655</v>
      </c>
      <c r="F110" s="7">
        <v>464174.65</v>
      </c>
      <c r="G110" s="8">
        <f t="shared" si="1"/>
        <v>0.97087378640776689</v>
      </c>
      <c r="H110" s="3">
        <v>2020</v>
      </c>
    </row>
    <row r="111" spans="1:8" x14ac:dyDescent="0.3">
      <c r="A111" s="4" t="s">
        <v>135</v>
      </c>
      <c r="B111" s="5" t="s">
        <v>136</v>
      </c>
      <c r="C111" s="3" t="s">
        <v>137</v>
      </c>
      <c r="D111" s="3" t="s">
        <v>160</v>
      </c>
      <c r="E111" s="6">
        <v>356602</v>
      </c>
      <c r="F111" s="7">
        <v>246055.37999999998</v>
      </c>
      <c r="G111" s="8">
        <f t="shared" si="1"/>
        <v>1.4492753623188408</v>
      </c>
      <c r="H111" s="3">
        <v>2020</v>
      </c>
    </row>
    <row r="112" spans="1:8" x14ac:dyDescent="0.3">
      <c r="A112" s="4" t="s">
        <v>135</v>
      </c>
      <c r="B112" s="5" t="s">
        <v>136</v>
      </c>
      <c r="C112" s="3" t="s">
        <v>138</v>
      </c>
      <c r="D112" s="3" t="s">
        <v>160</v>
      </c>
      <c r="E112" s="6">
        <v>481508</v>
      </c>
      <c r="F112" s="7">
        <v>553734.19999999995</v>
      </c>
      <c r="G112" s="8">
        <f t="shared" si="1"/>
        <v>0.86956521739130443</v>
      </c>
      <c r="H112" s="3">
        <v>2020</v>
      </c>
    </row>
    <row r="113" spans="1:8" x14ac:dyDescent="0.3">
      <c r="A113" s="4" t="s">
        <v>139</v>
      </c>
      <c r="B113" s="5" t="s">
        <v>140</v>
      </c>
      <c r="C113" s="3" t="s">
        <v>141</v>
      </c>
      <c r="D113" s="3" t="s">
        <v>160</v>
      </c>
      <c r="E113" s="6">
        <v>179527</v>
      </c>
      <c r="F113" s="7">
        <v>201070.24000000002</v>
      </c>
      <c r="G113" s="8">
        <f t="shared" si="1"/>
        <v>0.89285714285714279</v>
      </c>
      <c r="H113" s="3">
        <v>2020</v>
      </c>
    </row>
    <row r="114" spans="1:8" x14ac:dyDescent="0.3">
      <c r="A114" s="4" t="s">
        <v>142</v>
      </c>
      <c r="B114" s="5" t="s">
        <v>143</v>
      </c>
      <c r="C114" s="3" t="s">
        <v>144</v>
      </c>
      <c r="D114" s="3" t="s">
        <v>160</v>
      </c>
      <c r="E114" s="6">
        <v>291522</v>
      </c>
      <c r="F114" s="7">
        <v>201150.18</v>
      </c>
      <c r="G114" s="8">
        <f t="shared" si="1"/>
        <v>1.4492753623188406</v>
      </c>
      <c r="H114" s="3">
        <v>2020</v>
      </c>
    </row>
    <row r="115" spans="1:8" x14ac:dyDescent="0.3">
      <c r="A115" s="4" t="s">
        <v>145</v>
      </c>
      <c r="B115" s="5" t="s">
        <v>146</v>
      </c>
      <c r="C115" s="3" t="s">
        <v>147</v>
      </c>
      <c r="D115" s="3" t="s">
        <v>160</v>
      </c>
      <c r="E115" s="6">
        <v>352708</v>
      </c>
      <c r="F115" s="7">
        <v>261003.91999999998</v>
      </c>
      <c r="G115" s="8">
        <f t="shared" si="1"/>
        <v>1.3513513513513515</v>
      </c>
      <c r="H115" s="3">
        <v>2020</v>
      </c>
    </row>
    <row r="116" spans="1:8" x14ac:dyDescent="0.3">
      <c r="A116" s="4" t="s">
        <v>148</v>
      </c>
      <c r="B116" s="5" t="s">
        <v>149</v>
      </c>
      <c r="C116" s="3" t="s">
        <v>150</v>
      </c>
      <c r="D116" s="3" t="s">
        <v>160</v>
      </c>
      <c r="E116" s="6">
        <v>486521</v>
      </c>
      <c r="F116" s="7">
        <v>491386.21</v>
      </c>
      <c r="G116" s="8">
        <f t="shared" si="1"/>
        <v>0.99009900990099009</v>
      </c>
      <c r="H116" s="3">
        <v>2020</v>
      </c>
    </row>
    <row r="117" spans="1:8" x14ac:dyDescent="0.3">
      <c r="A117" s="4" t="s">
        <v>151</v>
      </c>
      <c r="B117" s="5" t="s">
        <v>152</v>
      </c>
      <c r="C117" s="3" t="s">
        <v>153</v>
      </c>
      <c r="D117" s="3" t="s">
        <v>160</v>
      </c>
      <c r="E117" s="6">
        <v>154568</v>
      </c>
      <c r="F117" s="7">
        <v>61827.200000000004</v>
      </c>
      <c r="G117" s="8">
        <f t="shared" si="1"/>
        <v>2.5</v>
      </c>
      <c r="H117" s="3">
        <v>2020</v>
      </c>
    </row>
    <row r="118" spans="1:8" x14ac:dyDescent="0.3">
      <c r="A118" s="4" t="s">
        <v>154</v>
      </c>
      <c r="B118" s="5" t="s">
        <v>155</v>
      </c>
      <c r="C118" s="3" t="s">
        <v>156</v>
      </c>
      <c r="D118" s="3" t="s">
        <v>160</v>
      </c>
      <c r="E118" s="6">
        <v>18595</v>
      </c>
      <c r="F118" s="7">
        <v>18966.900000000001</v>
      </c>
      <c r="G118" s="8">
        <f t="shared" si="1"/>
        <v>0.98039215686274506</v>
      </c>
      <c r="H118" s="3">
        <v>2020</v>
      </c>
    </row>
    <row r="119" spans="1:8" x14ac:dyDescent="0.3">
      <c r="A119" s="4" t="s">
        <v>157</v>
      </c>
      <c r="B119" s="5" t="s">
        <v>158</v>
      </c>
      <c r="C119" s="3" t="s">
        <v>159</v>
      </c>
      <c r="D119" s="3" t="s">
        <v>160</v>
      </c>
      <c r="E119" s="6">
        <v>146185</v>
      </c>
      <c r="F119" s="7">
        <v>119871.7</v>
      </c>
      <c r="G119" s="8">
        <f t="shared" si="1"/>
        <v>1.2195121951219512</v>
      </c>
      <c r="H119" s="3">
        <v>2020</v>
      </c>
    </row>
    <row r="120" spans="1:8" x14ac:dyDescent="0.3">
      <c r="A120" s="4" t="s">
        <v>0</v>
      </c>
      <c r="B120" s="5" t="s">
        <v>1</v>
      </c>
      <c r="C120" s="3" t="s">
        <v>2</v>
      </c>
      <c r="D120" s="3" t="s">
        <v>161</v>
      </c>
      <c r="E120" s="6">
        <v>631911</v>
      </c>
      <c r="F120" s="7">
        <v>436018.58999999997</v>
      </c>
      <c r="G120" s="8">
        <f t="shared" si="1"/>
        <v>1.4492753623188408</v>
      </c>
      <c r="H120" s="3">
        <v>2020</v>
      </c>
    </row>
    <row r="121" spans="1:8" x14ac:dyDescent="0.3">
      <c r="A121" s="4" t="s">
        <v>4</v>
      </c>
      <c r="B121" s="5" t="s">
        <v>5</v>
      </c>
      <c r="C121" s="3" t="s">
        <v>6</v>
      </c>
      <c r="D121" s="3" t="s">
        <v>161</v>
      </c>
      <c r="E121" s="6">
        <v>1184116</v>
      </c>
      <c r="F121" s="7">
        <v>1077545.56</v>
      </c>
      <c r="G121" s="8">
        <f t="shared" si="1"/>
        <v>1.0989010989010988</v>
      </c>
      <c r="H121" s="3">
        <v>2020</v>
      </c>
    </row>
    <row r="122" spans="1:8" x14ac:dyDescent="0.3">
      <c r="A122" s="4" t="s">
        <v>7</v>
      </c>
      <c r="B122" s="5" t="s">
        <v>8</v>
      </c>
      <c r="C122" s="3" t="s">
        <v>9</v>
      </c>
      <c r="D122" s="3" t="s">
        <v>161</v>
      </c>
      <c r="E122" s="6">
        <v>207441</v>
      </c>
      <c r="F122" s="7">
        <v>234408.33</v>
      </c>
      <c r="G122" s="8">
        <f t="shared" si="1"/>
        <v>0.88495575221238942</v>
      </c>
      <c r="H122" s="3">
        <v>2020</v>
      </c>
    </row>
    <row r="123" spans="1:8" x14ac:dyDescent="0.3">
      <c r="A123" s="4" t="s">
        <v>10</v>
      </c>
      <c r="B123" s="5" t="s">
        <v>11</v>
      </c>
      <c r="C123" s="3" t="s">
        <v>12</v>
      </c>
      <c r="D123" s="3" t="s">
        <v>161</v>
      </c>
      <c r="E123" s="6">
        <v>225763</v>
      </c>
      <c r="F123" s="7">
        <v>216732.47999999998</v>
      </c>
      <c r="G123" s="8">
        <f t="shared" si="1"/>
        <v>1.0416666666666667</v>
      </c>
      <c r="H123" s="3">
        <v>2020</v>
      </c>
    </row>
    <row r="124" spans="1:8" x14ac:dyDescent="0.3">
      <c r="A124" s="4" t="s">
        <v>13</v>
      </c>
      <c r="B124" s="5" t="s">
        <v>14</v>
      </c>
      <c r="C124" s="3" t="s">
        <v>15</v>
      </c>
      <c r="D124" s="3" t="s">
        <v>161</v>
      </c>
      <c r="E124" s="6">
        <v>893037</v>
      </c>
      <c r="F124" s="7">
        <v>1089505.1399999999</v>
      </c>
      <c r="G124" s="8">
        <f t="shared" si="1"/>
        <v>0.81967213114754101</v>
      </c>
      <c r="H124" s="3">
        <v>2020</v>
      </c>
    </row>
    <row r="125" spans="1:8" x14ac:dyDescent="0.3">
      <c r="A125" s="4" t="s">
        <v>13</v>
      </c>
      <c r="B125" s="5" t="s">
        <v>14</v>
      </c>
      <c r="C125" s="3" t="s">
        <v>16</v>
      </c>
      <c r="D125" s="3" t="s">
        <v>161</v>
      </c>
      <c r="E125" s="6">
        <v>662062</v>
      </c>
      <c r="F125" s="7">
        <v>470064.01999999996</v>
      </c>
      <c r="G125" s="8">
        <f t="shared" si="1"/>
        <v>1.4084507042253522</v>
      </c>
      <c r="H125" s="3">
        <v>2020</v>
      </c>
    </row>
    <row r="126" spans="1:8" x14ac:dyDescent="0.3">
      <c r="A126" s="4" t="s">
        <v>13</v>
      </c>
      <c r="B126" s="5" t="s">
        <v>14</v>
      </c>
      <c r="C126" s="3" t="s">
        <v>17</v>
      </c>
      <c r="D126" s="3" t="s">
        <v>161</v>
      </c>
      <c r="E126" s="6">
        <v>943377</v>
      </c>
      <c r="F126" s="7">
        <v>698098.98</v>
      </c>
      <c r="G126" s="8">
        <f t="shared" si="1"/>
        <v>1.3513513513513513</v>
      </c>
      <c r="H126" s="3">
        <v>2020</v>
      </c>
    </row>
    <row r="127" spans="1:8" x14ac:dyDescent="0.3">
      <c r="A127" s="4" t="s">
        <v>13</v>
      </c>
      <c r="B127" s="5" t="s">
        <v>14</v>
      </c>
      <c r="C127" s="3" t="s">
        <v>18</v>
      </c>
      <c r="D127" s="3" t="s">
        <v>161</v>
      </c>
      <c r="E127" s="6">
        <v>697934</v>
      </c>
      <c r="F127" s="7">
        <v>474595.12000000005</v>
      </c>
      <c r="G127" s="8">
        <f t="shared" si="1"/>
        <v>1.4705882352941175</v>
      </c>
      <c r="H127" s="3">
        <v>2020</v>
      </c>
    </row>
    <row r="128" spans="1:8" x14ac:dyDescent="0.3">
      <c r="A128" s="4" t="s">
        <v>19</v>
      </c>
      <c r="B128" s="5" t="s">
        <v>20</v>
      </c>
      <c r="C128" s="3" t="s">
        <v>21</v>
      </c>
      <c r="D128" s="3" t="s">
        <v>161</v>
      </c>
      <c r="E128" s="6">
        <v>213756</v>
      </c>
      <c r="F128" s="7">
        <v>162454.56</v>
      </c>
      <c r="G128" s="8">
        <f t="shared" si="1"/>
        <v>1.3157894736842106</v>
      </c>
      <c r="H128" s="3">
        <v>2020</v>
      </c>
    </row>
    <row r="129" spans="1:8" x14ac:dyDescent="0.3">
      <c r="A129" s="4" t="s">
        <v>22</v>
      </c>
      <c r="B129" s="5" t="s">
        <v>23</v>
      </c>
      <c r="C129" s="3" t="s">
        <v>24</v>
      </c>
      <c r="D129" s="3" t="s">
        <v>161</v>
      </c>
      <c r="E129" s="6">
        <v>422826</v>
      </c>
      <c r="F129" s="7">
        <v>295978.19999999995</v>
      </c>
      <c r="G129" s="8">
        <f t="shared" si="1"/>
        <v>1.4285714285714288</v>
      </c>
      <c r="H129" s="3">
        <v>2020</v>
      </c>
    </row>
    <row r="130" spans="1:8" x14ac:dyDescent="0.3">
      <c r="A130" s="4" t="s">
        <v>25</v>
      </c>
      <c r="B130" s="5" t="s">
        <v>26</v>
      </c>
      <c r="C130" s="3" t="s">
        <v>27</v>
      </c>
      <c r="D130" s="3" t="s">
        <v>161</v>
      </c>
      <c r="E130" s="6">
        <v>213851</v>
      </c>
      <c r="F130" s="7">
        <v>220266.53</v>
      </c>
      <c r="G130" s="8">
        <f t="shared" si="1"/>
        <v>0.970873786407767</v>
      </c>
      <c r="H130" s="3">
        <v>2020</v>
      </c>
    </row>
    <row r="131" spans="1:8" x14ac:dyDescent="0.3">
      <c r="A131" s="4" t="s">
        <v>28</v>
      </c>
      <c r="B131" s="5" t="s">
        <v>29</v>
      </c>
      <c r="C131" s="3" t="s">
        <v>30</v>
      </c>
      <c r="D131" s="3" t="s">
        <v>161</v>
      </c>
      <c r="E131" s="6">
        <v>1010712</v>
      </c>
      <c r="F131" s="7">
        <v>1051140.48</v>
      </c>
      <c r="G131" s="8">
        <f t="shared" ref="G131:G194" si="2">E131/F131</f>
        <v>0.96153846153846156</v>
      </c>
      <c r="H131" s="3">
        <v>2020</v>
      </c>
    </row>
    <row r="132" spans="1:8" x14ac:dyDescent="0.3">
      <c r="A132" s="4" t="s">
        <v>28</v>
      </c>
      <c r="B132" s="5" t="s">
        <v>29</v>
      </c>
      <c r="C132" s="3" t="s">
        <v>31</v>
      </c>
      <c r="D132" s="3" t="s">
        <v>161</v>
      </c>
      <c r="E132" s="6">
        <v>500223</v>
      </c>
      <c r="F132" s="7">
        <v>615274.29</v>
      </c>
      <c r="G132" s="8">
        <f t="shared" si="2"/>
        <v>0.81300813008130079</v>
      </c>
      <c r="H132" s="3">
        <v>2020</v>
      </c>
    </row>
    <row r="133" spans="1:8" x14ac:dyDescent="0.3">
      <c r="A133" s="4" t="s">
        <v>32</v>
      </c>
      <c r="B133" s="5" t="s">
        <v>33</v>
      </c>
      <c r="C133" s="3" t="s">
        <v>34</v>
      </c>
      <c r="D133" s="3" t="s">
        <v>161</v>
      </c>
      <c r="E133" s="6">
        <v>1144515</v>
      </c>
      <c r="F133" s="7">
        <v>972837.75</v>
      </c>
      <c r="G133" s="8">
        <f t="shared" si="2"/>
        <v>1.1764705882352942</v>
      </c>
      <c r="H133" s="3">
        <v>2020</v>
      </c>
    </row>
    <row r="134" spans="1:8" x14ac:dyDescent="0.3">
      <c r="A134" s="4" t="s">
        <v>35</v>
      </c>
      <c r="B134" s="5" t="s">
        <v>36</v>
      </c>
      <c r="C134" s="3" t="s">
        <v>37</v>
      </c>
      <c r="D134" s="3" t="s">
        <v>161</v>
      </c>
      <c r="E134" s="6">
        <v>1120811</v>
      </c>
      <c r="F134" s="7">
        <v>1008729.9</v>
      </c>
      <c r="G134" s="8">
        <f t="shared" si="2"/>
        <v>1.1111111111111112</v>
      </c>
      <c r="H134" s="3">
        <v>2020</v>
      </c>
    </row>
    <row r="135" spans="1:8" x14ac:dyDescent="0.3">
      <c r="A135" s="4" t="s">
        <v>38</v>
      </c>
      <c r="B135" s="5" t="s">
        <v>39</v>
      </c>
      <c r="C135" s="3" t="s">
        <v>40</v>
      </c>
      <c r="D135" s="3" t="s">
        <v>161</v>
      </c>
      <c r="E135" s="6">
        <v>455229</v>
      </c>
      <c r="F135" s="7">
        <v>300451.14</v>
      </c>
      <c r="G135" s="8">
        <f t="shared" si="2"/>
        <v>1.5151515151515151</v>
      </c>
      <c r="H135" s="3">
        <v>2020</v>
      </c>
    </row>
    <row r="136" spans="1:8" x14ac:dyDescent="0.3">
      <c r="A136" s="4" t="s">
        <v>41</v>
      </c>
      <c r="B136" s="5" t="s">
        <v>42</v>
      </c>
      <c r="C136" s="3" t="s">
        <v>43</v>
      </c>
      <c r="D136" s="3" t="s">
        <v>161</v>
      </c>
      <c r="E136" s="6">
        <v>797224</v>
      </c>
      <c r="F136" s="7">
        <v>486306.64</v>
      </c>
      <c r="G136" s="8">
        <f t="shared" si="2"/>
        <v>1.639344262295082</v>
      </c>
      <c r="H136" s="3">
        <v>2020</v>
      </c>
    </row>
    <row r="137" spans="1:8" x14ac:dyDescent="0.3">
      <c r="A137" s="4" t="s">
        <v>44</v>
      </c>
      <c r="B137" s="5" t="s">
        <v>45</v>
      </c>
      <c r="C137" s="3" t="s">
        <v>46</v>
      </c>
      <c r="D137" s="3" t="s">
        <v>161</v>
      </c>
      <c r="E137" s="6">
        <v>1001111</v>
      </c>
      <c r="F137" s="7">
        <v>470522.17</v>
      </c>
      <c r="G137" s="8">
        <f t="shared" si="2"/>
        <v>2.1276595744680851</v>
      </c>
      <c r="H137" s="3">
        <v>2020</v>
      </c>
    </row>
    <row r="138" spans="1:8" x14ac:dyDescent="0.3">
      <c r="A138" s="4" t="s">
        <v>44</v>
      </c>
      <c r="B138" s="5" t="s">
        <v>45</v>
      </c>
      <c r="C138" s="3" t="s">
        <v>47</v>
      </c>
      <c r="D138" s="3" t="s">
        <v>161</v>
      </c>
      <c r="E138" s="6">
        <v>652008</v>
      </c>
      <c r="F138" s="7">
        <v>736769.03999999992</v>
      </c>
      <c r="G138" s="8">
        <f t="shared" si="2"/>
        <v>0.88495575221238942</v>
      </c>
      <c r="H138" s="3">
        <v>2020</v>
      </c>
    </row>
    <row r="139" spans="1:8" x14ac:dyDescent="0.3">
      <c r="A139" s="4" t="s">
        <v>48</v>
      </c>
      <c r="B139" s="5" t="s">
        <v>49</v>
      </c>
      <c r="C139" s="3" t="s">
        <v>50</v>
      </c>
      <c r="D139" s="3" t="s">
        <v>161</v>
      </c>
      <c r="E139" s="6">
        <v>1062607</v>
      </c>
      <c r="F139" s="7">
        <v>1009476.6499999999</v>
      </c>
      <c r="G139" s="8">
        <f t="shared" si="2"/>
        <v>1.0526315789473686</v>
      </c>
      <c r="H139" s="3">
        <v>2020</v>
      </c>
    </row>
    <row r="140" spans="1:8" x14ac:dyDescent="0.3">
      <c r="A140" s="4" t="s">
        <v>51</v>
      </c>
      <c r="B140" s="5" t="s">
        <v>52</v>
      </c>
      <c r="C140" s="3" t="s">
        <v>53</v>
      </c>
      <c r="D140" s="3" t="s">
        <v>161</v>
      </c>
      <c r="E140" s="6">
        <v>441620</v>
      </c>
      <c r="F140" s="7">
        <v>211977.60000000001</v>
      </c>
      <c r="G140" s="8">
        <f t="shared" si="2"/>
        <v>2.0833333333333335</v>
      </c>
      <c r="H140" s="3">
        <v>2020</v>
      </c>
    </row>
    <row r="141" spans="1:8" x14ac:dyDescent="0.3">
      <c r="A141" s="4" t="s">
        <v>54</v>
      </c>
      <c r="B141" s="5" t="s">
        <v>55</v>
      </c>
      <c r="C141" s="3" t="s">
        <v>56</v>
      </c>
      <c r="D141" s="3" t="s">
        <v>161</v>
      </c>
      <c r="E141" s="6">
        <v>667765</v>
      </c>
      <c r="F141" s="7">
        <v>180296.55000000002</v>
      </c>
      <c r="G141" s="8">
        <f t="shared" si="2"/>
        <v>3.7037037037037033</v>
      </c>
      <c r="H141" s="3">
        <v>2020</v>
      </c>
    </row>
    <row r="142" spans="1:8" x14ac:dyDescent="0.3">
      <c r="A142" s="4" t="s">
        <v>57</v>
      </c>
      <c r="B142" s="5" t="s">
        <v>58</v>
      </c>
      <c r="C142" s="3" t="s">
        <v>59</v>
      </c>
      <c r="D142" s="3" t="s">
        <v>161</v>
      </c>
      <c r="E142" s="6">
        <v>888554</v>
      </c>
      <c r="F142" s="7">
        <v>275451.74</v>
      </c>
      <c r="G142" s="8">
        <f t="shared" si="2"/>
        <v>3.2258064516129035</v>
      </c>
      <c r="H142" s="3">
        <v>2020</v>
      </c>
    </row>
    <row r="143" spans="1:8" x14ac:dyDescent="0.3">
      <c r="A143" s="4" t="s">
        <v>60</v>
      </c>
      <c r="B143" s="5" t="s">
        <v>61</v>
      </c>
      <c r="C143" s="3" t="s">
        <v>62</v>
      </c>
      <c r="D143" s="3" t="s">
        <v>161</v>
      </c>
      <c r="E143" s="6">
        <v>278717</v>
      </c>
      <c r="F143" s="7">
        <v>242483.79</v>
      </c>
      <c r="G143" s="8">
        <f t="shared" si="2"/>
        <v>1.1494252873563218</v>
      </c>
      <c r="H143" s="3">
        <v>2020</v>
      </c>
    </row>
    <row r="144" spans="1:8" x14ac:dyDescent="0.3">
      <c r="A144" s="4" t="s">
        <v>63</v>
      </c>
      <c r="B144" s="5" t="s">
        <v>64</v>
      </c>
      <c r="C144" s="3" t="s">
        <v>65</v>
      </c>
      <c r="D144" s="3" t="s">
        <v>161</v>
      </c>
      <c r="E144" s="6">
        <v>696460</v>
      </c>
      <c r="F144" s="7">
        <v>508415.8</v>
      </c>
      <c r="G144" s="8">
        <f t="shared" si="2"/>
        <v>1.3698630136986301</v>
      </c>
      <c r="H144" s="3">
        <v>2020</v>
      </c>
    </row>
    <row r="145" spans="1:8" x14ac:dyDescent="0.3">
      <c r="A145" s="4" t="s">
        <v>63</v>
      </c>
      <c r="B145" s="5" t="s">
        <v>64</v>
      </c>
      <c r="C145" s="3" t="s">
        <v>66</v>
      </c>
      <c r="D145" s="3" t="s">
        <v>161</v>
      </c>
      <c r="E145" s="6">
        <v>1184330</v>
      </c>
      <c r="F145" s="7">
        <v>1125113.5</v>
      </c>
      <c r="G145" s="8">
        <f t="shared" si="2"/>
        <v>1.0526315789473684</v>
      </c>
      <c r="H145" s="3">
        <v>2020</v>
      </c>
    </row>
    <row r="146" spans="1:8" x14ac:dyDescent="0.3">
      <c r="A146" s="4" t="s">
        <v>67</v>
      </c>
      <c r="B146" s="5" t="s">
        <v>68</v>
      </c>
      <c r="C146" s="3" t="s">
        <v>69</v>
      </c>
      <c r="D146" s="3" t="s">
        <v>161</v>
      </c>
      <c r="E146" s="6">
        <v>722174</v>
      </c>
      <c r="F146" s="7">
        <v>491078.32</v>
      </c>
      <c r="G146" s="8">
        <f t="shared" si="2"/>
        <v>1.4705882352941175</v>
      </c>
      <c r="H146" s="3">
        <v>2020</v>
      </c>
    </row>
    <row r="147" spans="1:8" x14ac:dyDescent="0.3">
      <c r="A147" s="4" t="s">
        <v>70</v>
      </c>
      <c r="B147" s="5" t="s">
        <v>71</v>
      </c>
      <c r="C147" s="3" t="s">
        <v>72</v>
      </c>
      <c r="D147" s="3" t="s">
        <v>161</v>
      </c>
      <c r="E147" s="6">
        <v>169552</v>
      </c>
      <c r="F147" s="7">
        <v>206853.44</v>
      </c>
      <c r="G147" s="8">
        <f t="shared" si="2"/>
        <v>0.81967213114754101</v>
      </c>
      <c r="H147" s="3">
        <v>2020</v>
      </c>
    </row>
    <row r="148" spans="1:8" x14ac:dyDescent="0.3">
      <c r="A148" s="4" t="s">
        <v>73</v>
      </c>
      <c r="B148" s="5" t="s">
        <v>74</v>
      </c>
      <c r="C148" s="3" t="s">
        <v>75</v>
      </c>
      <c r="D148" s="3" t="s">
        <v>161</v>
      </c>
      <c r="E148" s="6">
        <v>132934</v>
      </c>
      <c r="F148" s="7">
        <v>70455.02</v>
      </c>
      <c r="G148" s="8">
        <f t="shared" si="2"/>
        <v>1.8867924528301885</v>
      </c>
      <c r="H148" s="3">
        <v>2020</v>
      </c>
    </row>
    <row r="149" spans="1:8" x14ac:dyDescent="0.3">
      <c r="A149" s="4" t="s">
        <v>76</v>
      </c>
      <c r="B149" s="5" t="s">
        <v>77</v>
      </c>
      <c r="C149" s="3" t="s">
        <v>78</v>
      </c>
      <c r="D149" s="3" t="s">
        <v>161</v>
      </c>
      <c r="E149" s="6">
        <v>674783</v>
      </c>
      <c r="F149" s="7">
        <v>344139.33</v>
      </c>
      <c r="G149" s="8">
        <f t="shared" si="2"/>
        <v>1.9607843137254901</v>
      </c>
      <c r="H149" s="3">
        <v>2020</v>
      </c>
    </row>
    <row r="150" spans="1:8" x14ac:dyDescent="0.3">
      <c r="A150" s="4" t="s">
        <v>79</v>
      </c>
      <c r="B150" s="5" t="s">
        <v>80</v>
      </c>
      <c r="C150" s="3" t="s">
        <v>81</v>
      </c>
      <c r="D150" s="3" t="s">
        <v>161</v>
      </c>
      <c r="E150" s="6">
        <v>1116197</v>
      </c>
      <c r="F150" s="7">
        <v>1060387.1499999999</v>
      </c>
      <c r="G150" s="8">
        <f t="shared" si="2"/>
        <v>1.0526315789473686</v>
      </c>
      <c r="H150" s="3">
        <v>2020</v>
      </c>
    </row>
    <row r="151" spans="1:8" x14ac:dyDescent="0.3">
      <c r="A151" s="4" t="s">
        <v>82</v>
      </c>
      <c r="B151" s="5" t="s">
        <v>83</v>
      </c>
      <c r="C151" s="3" t="s">
        <v>84</v>
      </c>
      <c r="D151" s="3" t="s">
        <v>161</v>
      </c>
      <c r="E151" s="6">
        <v>1068580</v>
      </c>
      <c r="F151" s="7">
        <v>748006</v>
      </c>
      <c r="G151" s="8">
        <f t="shared" si="2"/>
        <v>1.4285714285714286</v>
      </c>
      <c r="H151" s="3">
        <v>2020</v>
      </c>
    </row>
    <row r="152" spans="1:8" x14ac:dyDescent="0.3">
      <c r="A152" s="4" t="s">
        <v>85</v>
      </c>
      <c r="B152" s="5" t="s">
        <v>86</v>
      </c>
      <c r="C152" s="3" t="s">
        <v>87</v>
      </c>
      <c r="D152" s="3" t="s">
        <v>161</v>
      </c>
      <c r="E152" s="6">
        <v>221694</v>
      </c>
      <c r="F152" s="7">
        <v>66508.2</v>
      </c>
      <c r="G152" s="8">
        <f t="shared" si="2"/>
        <v>3.3333333333333335</v>
      </c>
      <c r="H152" s="3">
        <v>2020</v>
      </c>
    </row>
    <row r="153" spans="1:8" x14ac:dyDescent="0.3">
      <c r="A153" s="4" t="s">
        <v>88</v>
      </c>
      <c r="B153" s="5" t="s">
        <v>89</v>
      </c>
      <c r="C153" s="3" t="s">
        <v>90</v>
      </c>
      <c r="D153" s="3" t="s">
        <v>161</v>
      </c>
      <c r="E153" s="6">
        <v>359183</v>
      </c>
      <c r="F153" s="7">
        <v>402284.96</v>
      </c>
      <c r="G153" s="8">
        <f t="shared" si="2"/>
        <v>0.89285714285714279</v>
      </c>
      <c r="H153" s="3">
        <v>2020</v>
      </c>
    </row>
    <row r="154" spans="1:8" x14ac:dyDescent="0.3">
      <c r="A154" s="4" t="s">
        <v>91</v>
      </c>
      <c r="B154" s="5" t="s">
        <v>92</v>
      </c>
      <c r="C154" s="3" t="s">
        <v>93</v>
      </c>
      <c r="D154" s="3" t="s">
        <v>161</v>
      </c>
      <c r="E154" s="6">
        <v>609373</v>
      </c>
      <c r="F154" s="7">
        <v>347342.61</v>
      </c>
      <c r="G154" s="8">
        <f t="shared" si="2"/>
        <v>1.7543859649122808</v>
      </c>
      <c r="H154" s="3">
        <v>2020</v>
      </c>
    </row>
    <row r="155" spans="1:8" x14ac:dyDescent="0.3">
      <c r="A155" s="4" t="s">
        <v>94</v>
      </c>
      <c r="B155" s="5" t="s">
        <v>95</v>
      </c>
      <c r="C155" s="3" t="s">
        <v>96</v>
      </c>
      <c r="D155" s="3" t="s">
        <v>161</v>
      </c>
      <c r="E155" s="6">
        <v>238758</v>
      </c>
      <c r="F155" s="7">
        <v>119379</v>
      </c>
      <c r="G155" s="8">
        <f t="shared" si="2"/>
        <v>2</v>
      </c>
      <c r="H155" s="3">
        <v>2020</v>
      </c>
    </row>
    <row r="156" spans="1:8" x14ac:dyDescent="0.3">
      <c r="A156" s="4" t="s">
        <v>97</v>
      </c>
      <c r="B156" s="5" t="s">
        <v>98</v>
      </c>
      <c r="C156" s="3" t="s">
        <v>99</v>
      </c>
      <c r="D156" s="3" t="s">
        <v>161</v>
      </c>
      <c r="E156" s="6">
        <v>637408</v>
      </c>
      <c r="F156" s="7">
        <v>599163.52</v>
      </c>
      <c r="G156" s="8">
        <f t="shared" si="2"/>
        <v>1.0638297872340425</v>
      </c>
      <c r="H156" s="3">
        <v>2020</v>
      </c>
    </row>
    <row r="157" spans="1:8" x14ac:dyDescent="0.3">
      <c r="A157" s="4" t="s">
        <v>100</v>
      </c>
      <c r="B157" s="5" t="s">
        <v>101</v>
      </c>
      <c r="C157" s="3" t="s">
        <v>102</v>
      </c>
      <c r="D157" s="3" t="s">
        <v>161</v>
      </c>
      <c r="E157" s="6">
        <v>866077</v>
      </c>
      <c r="F157" s="7">
        <v>1004649.32</v>
      </c>
      <c r="G157" s="8">
        <f t="shared" si="2"/>
        <v>0.86206896551724144</v>
      </c>
      <c r="H157" s="3">
        <v>2020</v>
      </c>
    </row>
    <row r="158" spans="1:8" x14ac:dyDescent="0.3">
      <c r="A158" s="4" t="s">
        <v>103</v>
      </c>
      <c r="B158" s="5" t="s">
        <v>104</v>
      </c>
      <c r="C158" s="3" t="s">
        <v>105</v>
      </c>
      <c r="D158" s="3" t="s">
        <v>161</v>
      </c>
      <c r="E158" s="6">
        <v>1191471</v>
      </c>
      <c r="F158" s="7">
        <v>1060409.19</v>
      </c>
      <c r="G158" s="8">
        <f t="shared" si="2"/>
        <v>1.1235955056179776</v>
      </c>
      <c r="H158" s="3">
        <v>2020</v>
      </c>
    </row>
    <row r="159" spans="1:8" x14ac:dyDescent="0.3">
      <c r="A159" s="4" t="s">
        <v>106</v>
      </c>
      <c r="B159" s="5" t="s">
        <v>107</v>
      </c>
      <c r="C159" s="3" t="s">
        <v>108</v>
      </c>
      <c r="D159" s="3" t="s">
        <v>161</v>
      </c>
      <c r="E159" s="6">
        <v>1031941</v>
      </c>
      <c r="F159" s="7">
        <v>691400.47000000009</v>
      </c>
      <c r="G159" s="8">
        <f t="shared" si="2"/>
        <v>1.4925373134328357</v>
      </c>
      <c r="H159" s="3">
        <v>2020</v>
      </c>
    </row>
    <row r="160" spans="1:8" x14ac:dyDescent="0.3">
      <c r="A160" s="4" t="s">
        <v>106</v>
      </c>
      <c r="B160" s="5" t="s">
        <v>107</v>
      </c>
      <c r="C160" s="3" t="s">
        <v>109</v>
      </c>
      <c r="D160" s="3" t="s">
        <v>161</v>
      </c>
      <c r="E160" s="6">
        <v>385369</v>
      </c>
      <c r="F160" s="7">
        <v>204245.57</v>
      </c>
      <c r="G160" s="8">
        <f t="shared" si="2"/>
        <v>1.8867924528301887</v>
      </c>
      <c r="H160" s="3">
        <v>2020</v>
      </c>
    </row>
    <row r="161" spans="1:8" x14ac:dyDescent="0.3">
      <c r="A161" s="4" t="s">
        <v>106</v>
      </c>
      <c r="B161" s="5" t="s">
        <v>107</v>
      </c>
      <c r="C161" s="3" t="s">
        <v>110</v>
      </c>
      <c r="D161" s="3" t="s">
        <v>161</v>
      </c>
      <c r="E161" s="6">
        <v>816830</v>
      </c>
      <c r="F161" s="7">
        <v>392078.39999999997</v>
      </c>
      <c r="G161" s="8">
        <f t="shared" si="2"/>
        <v>2.0833333333333335</v>
      </c>
      <c r="H161" s="3">
        <v>2020</v>
      </c>
    </row>
    <row r="162" spans="1:8" x14ac:dyDescent="0.3">
      <c r="A162" s="4" t="s">
        <v>111</v>
      </c>
      <c r="B162" s="5" t="s">
        <v>112</v>
      </c>
      <c r="C162" s="3" t="s">
        <v>113</v>
      </c>
      <c r="D162" s="3" t="s">
        <v>161</v>
      </c>
      <c r="E162" s="6">
        <v>916549</v>
      </c>
      <c r="F162" s="7">
        <v>1081527.8199999998</v>
      </c>
      <c r="G162" s="8">
        <f t="shared" si="2"/>
        <v>0.84745762711864425</v>
      </c>
      <c r="H162" s="3">
        <v>2020</v>
      </c>
    </row>
    <row r="163" spans="1:8" x14ac:dyDescent="0.3">
      <c r="A163" s="4" t="s">
        <v>114</v>
      </c>
      <c r="B163" s="5" t="s">
        <v>115</v>
      </c>
      <c r="C163" s="3" t="s">
        <v>116</v>
      </c>
      <c r="D163" s="3" t="s">
        <v>161</v>
      </c>
      <c r="E163" s="6">
        <v>649864</v>
      </c>
      <c r="F163" s="7">
        <v>318433.36</v>
      </c>
      <c r="G163" s="8">
        <f t="shared" si="2"/>
        <v>2.0408163265306123</v>
      </c>
      <c r="H163" s="3">
        <v>2020</v>
      </c>
    </row>
    <row r="164" spans="1:8" x14ac:dyDescent="0.3">
      <c r="A164" s="4" t="s">
        <v>117</v>
      </c>
      <c r="B164" s="5" t="s">
        <v>118</v>
      </c>
      <c r="C164" s="3" t="s">
        <v>119</v>
      </c>
      <c r="D164" s="3" t="s">
        <v>161</v>
      </c>
      <c r="E164" s="6">
        <v>669970</v>
      </c>
      <c r="F164" s="7">
        <v>757066.1</v>
      </c>
      <c r="G164" s="8">
        <f t="shared" si="2"/>
        <v>0.88495575221238942</v>
      </c>
      <c r="H164" s="3">
        <v>2020</v>
      </c>
    </row>
    <row r="165" spans="1:8" x14ac:dyDescent="0.3">
      <c r="A165" s="4" t="s">
        <v>120</v>
      </c>
      <c r="B165" s="5" t="s">
        <v>121</v>
      </c>
      <c r="C165" s="3" t="s">
        <v>122</v>
      </c>
      <c r="D165" s="3" t="s">
        <v>161</v>
      </c>
      <c r="E165" s="6">
        <v>1185957</v>
      </c>
      <c r="F165" s="7">
        <v>486242.37</v>
      </c>
      <c r="G165" s="8">
        <f t="shared" si="2"/>
        <v>2.4390243902439024</v>
      </c>
      <c r="H165" s="3">
        <v>2020</v>
      </c>
    </row>
    <row r="166" spans="1:8" x14ac:dyDescent="0.3">
      <c r="A166" s="4" t="s">
        <v>123</v>
      </c>
      <c r="B166" s="5" t="s">
        <v>124</v>
      </c>
      <c r="C166" s="3" t="s">
        <v>125</v>
      </c>
      <c r="D166" s="3" t="s">
        <v>161</v>
      </c>
      <c r="E166" s="6">
        <v>881225</v>
      </c>
      <c r="F166" s="7">
        <v>713792.25</v>
      </c>
      <c r="G166" s="8">
        <f t="shared" si="2"/>
        <v>1.2345679012345678</v>
      </c>
      <c r="H166" s="3">
        <v>2020</v>
      </c>
    </row>
    <row r="167" spans="1:8" x14ac:dyDescent="0.3">
      <c r="A167" s="4" t="s">
        <v>126</v>
      </c>
      <c r="B167" s="5" t="s">
        <v>127</v>
      </c>
      <c r="C167" s="3" t="s">
        <v>128</v>
      </c>
      <c r="D167" s="3" t="s">
        <v>161</v>
      </c>
      <c r="E167" s="6">
        <v>383053</v>
      </c>
      <c r="F167" s="7">
        <v>187695.97</v>
      </c>
      <c r="G167" s="8">
        <f t="shared" si="2"/>
        <v>2.0408163265306123</v>
      </c>
      <c r="H167" s="3">
        <v>2020</v>
      </c>
    </row>
    <row r="168" spans="1:8" x14ac:dyDescent="0.3">
      <c r="A168" s="4" t="s">
        <v>129</v>
      </c>
      <c r="B168" s="5" t="s">
        <v>130</v>
      </c>
      <c r="C168" s="3" t="s">
        <v>131</v>
      </c>
      <c r="D168" s="3" t="s">
        <v>161</v>
      </c>
      <c r="E168" s="6">
        <v>621826</v>
      </c>
      <c r="F168" s="7">
        <v>292258.21999999997</v>
      </c>
      <c r="G168" s="8">
        <f t="shared" si="2"/>
        <v>2.1276595744680855</v>
      </c>
      <c r="H168" s="3">
        <v>2020</v>
      </c>
    </row>
    <row r="169" spans="1:8" x14ac:dyDescent="0.3">
      <c r="A169" s="4" t="s">
        <v>132</v>
      </c>
      <c r="B169" s="5" t="s">
        <v>133</v>
      </c>
      <c r="C169" s="3" t="s">
        <v>134</v>
      </c>
      <c r="D169" s="3" t="s">
        <v>161</v>
      </c>
      <c r="E169" s="6">
        <v>1218248</v>
      </c>
      <c r="F169" s="7">
        <v>572576.55999999994</v>
      </c>
      <c r="G169" s="8">
        <f t="shared" si="2"/>
        <v>2.1276595744680855</v>
      </c>
      <c r="H169" s="3">
        <v>2020</v>
      </c>
    </row>
    <row r="170" spans="1:8" x14ac:dyDescent="0.3">
      <c r="A170" s="4" t="s">
        <v>135</v>
      </c>
      <c r="B170" s="5" t="s">
        <v>136</v>
      </c>
      <c r="C170" s="3" t="s">
        <v>137</v>
      </c>
      <c r="D170" s="3" t="s">
        <v>161</v>
      </c>
      <c r="E170" s="6">
        <v>490535</v>
      </c>
      <c r="F170" s="7">
        <v>578831.29999999993</v>
      </c>
      <c r="G170" s="8">
        <f t="shared" si="2"/>
        <v>0.84745762711864414</v>
      </c>
      <c r="H170" s="3">
        <v>2020</v>
      </c>
    </row>
    <row r="171" spans="1:8" x14ac:dyDescent="0.3">
      <c r="A171" s="4" t="s">
        <v>135</v>
      </c>
      <c r="B171" s="5" t="s">
        <v>136</v>
      </c>
      <c r="C171" s="3" t="s">
        <v>138</v>
      </c>
      <c r="D171" s="3" t="s">
        <v>161</v>
      </c>
      <c r="E171" s="6">
        <v>165618</v>
      </c>
      <c r="F171" s="7">
        <v>168930.36000000002</v>
      </c>
      <c r="G171" s="8">
        <f t="shared" si="2"/>
        <v>0.98039215686274506</v>
      </c>
      <c r="H171" s="3">
        <v>2020</v>
      </c>
    </row>
    <row r="172" spans="1:8" x14ac:dyDescent="0.3">
      <c r="A172" s="4" t="s">
        <v>139</v>
      </c>
      <c r="B172" s="5" t="s">
        <v>140</v>
      </c>
      <c r="C172" s="3" t="s">
        <v>141</v>
      </c>
      <c r="D172" s="3" t="s">
        <v>161</v>
      </c>
      <c r="E172" s="6">
        <v>45220</v>
      </c>
      <c r="F172" s="7">
        <v>19444.599999999999</v>
      </c>
      <c r="G172" s="8">
        <f t="shared" si="2"/>
        <v>2.3255813953488373</v>
      </c>
      <c r="H172" s="3">
        <v>2020</v>
      </c>
    </row>
    <row r="173" spans="1:8" x14ac:dyDescent="0.3">
      <c r="A173" s="4" t="s">
        <v>142</v>
      </c>
      <c r="B173" s="5" t="s">
        <v>143</v>
      </c>
      <c r="C173" s="3" t="s">
        <v>144</v>
      </c>
      <c r="D173" s="3" t="s">
        <v>161</v>
      </c>
      <c r="E173" s="6">
        <v>432591</v>
      </c>
      <c r="F173" s="7">
        <v>233599.14</v>
      </c>
      <c r="G173" s="8">
        <f t="shared" si="2"/>
        <v>1.8518518518518516</v>
      </c>
      <c r="H173" s="3">
        <v>2020</v>
      </c>
    </row>
    <row r="174" spans="1:8" x14ac:dyDescent="0.3">
      <c r="A174" s="4" t="s">
        <v>145</v>
      </c>
      <c r="B174" s="5" t="s">
        <v>146</v>
      </c>
      <c r="C174" s="3" t="s">
        <v>147</v>
      </c>
      <c r="D174" s="3" t="s">
        <v>161</v>
      </c>
      <c r="E174" s="6">
        <v>229954</v>
      </c>
      <c r="F174" s="7">
        <v>266746.63999999996</v>
      </c>
      <c r="G174" s="8">
        <f t="shared" si="2"/>
        <v>0.86206896551724155</v>
      </c>
      <c r="H174" s="3">
        <v>2020</v>
      </c>
    </row>
    <row r="175" spans="1:8" x14ac:dyDescent="0.3">
      <c r="A175" s="4" t="s">
        <v>148</v>
      </c>
      <c r="B175" s="5" t="s">
        <v>149</v>
      </c>
      <c r="C175" s="3" t="s">
        <v>150</v>
      </c>
      <c r="D175" s="3" t="s">
        <v>161</v>
      </c>
      <c r="E175" s="6">
        <v>448795</v>
      </c>
      <c r="F175" s="7">
        <v>224397.5</v>
      </c>
      <c r="G175" s="8">
        <f t="shared" si="2"/>
        <v>2</v>
      </c>
      <c r="H175" s="3">
        <v>2020</v>
      </c>
    </row>
    <row r="176" spans="1:8" x14ac:dyDescent="0.3">
      <c r="A176" s="4" t="s">
        <v>151</v>
      </c>
      <c r="B176" s="5" t="s">
        <v>152</v>
      </c>
      <c r="C176" s="3" t="s">
        <v>153</v>
      </c>
      <c r="D176" s="3" t="s">
        <v>161</v>
      </c>
      <c r="E176" s="6">
        <v>900913</v>
      </c>
      <c r="F176" s="7">
        <v>342346.94</v>
      </c>
      <c r="G176" s="8">
        <f t="shared" si="2"/>
        <v>2.6315789473684212</v>
      </c>
      <c r="H176" s="3">
        <v>2020</v>
      </c>
    </row>
    <row r="177" spans="1:8" x14ac:dyDescent="0.3">
      <c r="A177" s="4" t="s">
        <v>154</v>
      </c>
      <c r="B177" s="5" t="s">
        <v>155</v>
      </c>
      <c r="C177" s="3" t="s">
        <v>156</v>
      </c>
      <c r="D177" s="3" t="s">
        <v>161</v>
      </c>
      <c r="E177" s="6">
        <v>283321</v>
      </c>
      <c r="F177" s="7">
        <v>172825.81</v>
      </c>
      <c r="G177" s="8">
        <f t="shared" si="2"/>
        <v>1.639344262295082</v>
      </c>
      <c r="H177" s="3">
        <v>2020</v>
      </c>
    </row>
    <row r="178" spans="1:8" x14ac:dyDescent="0.3">
      <c r="A178" s="4" t="s">
        <v>157</v>
      </c>
      <c r="B178" s="5" t="s">
        <v>158</v>
      </c>
      <c r="C178" s="3" t="s">
        <v>159</v>
      </c>
      <c r="D178" s="3" t="s">
        <v>161</v>
      </c>
      <c r="E178" s="6">
        <v>599154</v>
      </c>
      <c r="F178" s="7">
        <v>617128.62</v>
      </c>
      <c r="G178" s="8">
        <f t="shared" si="2"/>
        <v>0.970873786407767</v>
      </c>
      <c r="H178" s="3">
        <v>2020</v>
      </c>
    </row>
    <row r="179" spans="1:8" x14ac:dyDescent="0.3">
      <c r="A179" s="4" t="s">
        <v>0</v>
      </c>
      <c r="B179" s="5" t="s">
        <v>1</v>
      </c>
      <c r="C179" s="3" t="s">
        <v>2</v>
      </c>
      <c r="D179" s="3" t="s">
        <v>162</v>
      </c>
      <c r="E179" s="6">
        <v>523100</v>
      </c>
      <c r="F179" s="7">
        <v>439404</v>
      </c>
      <c r="G179" s="8">
        <f t="shared" si="2"/>
        <v>1.1904761904761905</v>
      </c>
      <c r="H179" s="3">
        <v>2020</v>
      </c>
    </row>
    <row r="180" spans="1:8" x14ac:dyDescent="0.3">
      <c r="A180" s="4" t="s">
        <v>4</v>
      </c>
      <c r="B180" s="5" t="s">
        <v>5</v>
      </c>
      <c r="C180" s="3" t="s">
        <v>6</v>
      </c>
      <c r="D180" s="3" t="s">
        <v>162</v>
      </c>
      <c r="E180" s="6">
        <v>129285</v>
      </c>
      <c r="F180" s="7">
        <v>133163.55000000002</v>
      </c>
      <c r="G180" s="8">
        <f t="shared" si="2"/>
        <v>0.97087378640776689</v>
      </c>
      <c r="H180" s="3">
        <v>2020</v>
      </c>
    </row>
    <row r="181" spans="1:8" x14ac:dyDescent="0.3">
      <c r="A181" s="4" t="s">
        <v>7</v>
      </c>
      <c r="B181" s="5" t="s">
        <v>8</v>
      </c>
      <c r="C181" s="3" t="s">
        <v>9</v>
      </c>
      <c r="D181" s="3" t="s">
        <v>162</v>
      </c>
      <c r="E181" s="6">
        <v>480482</v>
      </c>
      <c r="F181" s="7">
        <v>278679.56</v>
      </c>
      <c r="G181" s="8">
        <f t="shared" si="2"/>
        <v>1.7241379310344829</v>
      </c>
      <c r="H181" s="3">
        <v>2020</v>
      </c>
    </row>
    <row r="182" spans="1:8" x14ac:dyDescent="0.3">
      <c r="A182" s="4" t="s">
        <v>10</v>
      </c>
      <c r="B182" s="5" t="s">
        <v>11</v>
      </c>
      <c r="C182" s="3" t="s">
        <v>12</v>
      </c>
      <c r="D182" s="3" t="s">
        <v>162</v>
      </c>
      <c r="E182" s="6">
        <v>507156</v>
      </c>
      <c r="F182" s="7">
        <v>517299.12</v>
      </c>
      <c r="G182" s="8">
        <f t="shared" si="2"/>
        <v>0.98039215686274506</v>
      </c>
      <c r="H182" s="3">
        <v>2020</v>
      </c>
    </row>
    <row r="183" spans="1:8" x14ac:dyDescent="0.3">
      <c r="A183" s="4" t="s">
        <v>13</v>
      </c>
      <c r="B183" s="5" t="s">
        <v>14</v>
      </c>
      <c r="C183" s="3" t="s">
        <v>15</v>
      </c>
      <c r="D183" s="3" t="s">
        <v>162</v>
      </c>
      <c r="E183" s="6">
        <v>56344</v>
      </c>
      <c r="F183" s="7">
        <v>27608.560000000001</v>
      </c>
      <c r="G183" s="8">
        <f t="shared" si="2"/>
        <v>2.0408163265306123</v>
      </c>
      <c r="H183" s="3">
        <v>2020</v>
      </c>
    </row>
    <row r="184" spans="1:8" x14ac:dyDescent="0.3">
      <c r="A184" s="4" t="s">
        <v>13</v>
      </c>
      <c r="B184" s="5" t="s">
        <v>14</v>
      </c>
      <c r="C184" s="3" t="s">
        <v>16</v>
      </c>
      <c r="D184" s="3" t="s">
        <v>162</v>
      </c>
      <c r="E184" s="6">
        <v>19283</v>
      </c>
      <c r="F184" s="7">
        <v>16390.55</v>
      </c>
      <c r="G184" s="8">
        <f t="shared" si="2"/>
        <v>1.1764705882352942</v>
      </c>
      <c r="H184" s="3">
        <v>2020</v>
      </c>
    </row>
    <row r="185" spans="1:8" x14ac:dyDescent="0.3">
      <c r="A185" s="4" t="s">
        <v>13</v>
      </c>
      <c r="B185" s="5" t="s">
        <v>14</v>
      </c>
      <c r="C185" s="3" t="s">
        <v>17</v>
      </c>
      <c r="D185" s="3" t="s">
        <v>162</v>
      </c>
      <c r="E185" s="6">
        <v>586172</v>
      </c>
      <c r="F185" s="7">
        <v>158266.44</v>
      </c>
      <c r="G185" s="8">
        <f t="shared" si="2"/>
        <v>3.7037037037037037</v>
      </c>
      <c r="H185" s="3">
        <v>2020</v>
      </c>
    </row>
    <row r="186" spans="1:8" x14ac:dyDescent="0.3">
      <c r="A186" s="4" t="s">
        <v>13</v>
      </c>
      <c r="B186" s="5" t="s">
        <v>14</v>
      </c>
      <c r="C186" s="3" t="s">
        <v>18</v>
      </c>
      <c r="D186" s="3" t="s">
        <v>162</v>
      </c>
      <c r="E186" s="6">
        <v>787733</v>
      </c>
      <c r="F186" s="7">
        <v>354479.85000000003</v>
      </c>
      <c r="G186" s="8">
        <f t="shared" si="2"/>
        <v>2.2222222222222219</v>
      </c>
      <c r="H186" s="3">
        <v>2020</v>
      </c>
    </row>
    <row r="187" spans="1:8" x14ac:dyDescent="0.3">
      <c r="A187" s="4" t="s">
        <v>19</v>
      </c>
      <c r="B187" s="5" t="s">
        <v>20</v>
      </c>
      <c r="C187" s="3" t="s">
        <v>21</v>
      </c>
      <c r="D187" s="3" t="s">
        <v>162</v>
      </c>
      <c r="E187" s="6">
        <v>25712</v>
      </c>
      <c r="F187" s="7">
        <v>28283.200000000001</v>
      </c>
      <c r="G187" s="8">
        <f t="shared" si="2"/>
        <v>0.90909090909090906</v>
      </c>
      <c r="H187" s="3">
        <v>2020</v>
      </c>
    </row>
    <row r="188" spans="1:8" x14ac:dyDescent="0.3">
      <c r="A188" s="4" t="s">
        <v>22</v>
      </c>
      <c r="B188" s="5" t="s">
        <v>23</v>
      </c>
      <c r="C188" s="3" t="s">
        <v>24</v>
      </c>
      <c r="D188" s="3" t="s">
        <v>162</v>
      </c>
      <c r="E188" s="6">
        <v>346543</v>
      </c>
      <c r="F188" s="7">
        <v>291096.12</v>
      </c>
      <c r="G188" s="8">
        <f t="shared" si="2"/>
        <v>1.1904761904761905</v>
      </c>
      <c r="H188" s="3">
        <v>2020</v>
      </c>
    </row>
    <row r="189" spans="1:8" x14ac:dyDescent="0.3">
      <c r="A189" s="4" t="s">
        <v>25</v>
      </c>
      <c r="B189" s="5" t="s">
        <v>26</v>
      </c>
      <c r="C189" s="3" t="s">
        <v>27</v>
      </c>
      <c r="D189" s="3" t="s">
        <v>162</v>
      </c>
      <c r="E189" s="6">
        <v>522454</v>
      </c>
      <c r="F189" s="7">
        <v>496331.3</v>
      </c>
      <c r="G189" s="8">
        <f t="shared" si="2"/>
        <v>1.0526315789473684</v>
      </c>
      <c r="H189" s="3">
        <v>2020</v>
      </c>
    </row>
    <row r="190" spans="1:8" x14ac:dyDescent="0.3">
      <c r="A190" s="4" t="s">
        <v>28</v>
      </c>
      <c r="B190" s="5" t="s">
        <v>29</v>
      </c>
      <c r="C190" s="3" t="s">
        <v>30</v>
      </c>
      <c r="D190" s="3" t="s">
        <v>162</v>
      </c>
      <c r="E190" s="6">
        <v>693491</v>
      </c>
      <c r="F190" s="7">
        <v>173372.75</v>
      </c>
      <c r="G190" s="8">
        <f t="shared" si="2"/>
        <v>4</v>
      </c>
      <c r="H190" s="3">
        <v>2020</v>
      </c>
    </row>
    <row r="191" spans="1:8" x14ac:dyDescent="0.3">
      <c r="A191" s="4" t="s">
        <v>28</v>
      </c>
      <c r="B191" s="5" t="s">
        <v>29</v>
      </c>
      <c r="C191" s="3" t="s">
        <v>31</v>
      </c>
      <c r="D191" s="3" t="s">
        <v>162</v>
      </c>
      <c r="E191" s="6">
        <v>95178</v>
      </c>
      <c r="F191" s="7">
        <v>93274.44</v>
      </c>
      <c r="G191" s="8">
        <f t="shared" si="2"/>
        <v>1.0204081632653061</v>
      </c>
      <c r="H191" s="3">
        <v>2020</v>
      </c>
    </row>
    <row r="192" spans="1:8" x14ac:dyDescent="0.3">
      <c r="A192" s="4" t="s">
        <v>32</v>
      </c>
      <c r="B192" s="5" t="s">
        <v>33</v>
      </c>
      <c r="C192" s="3" t="s">
        <v>34</v>
      </c>
      <c r="D192" s="3" t="s">
        <v>162</v>
      </c>
      <c r="E192" s="6">
        <v>727042</v>
      </c>
      <c r="F192" s="7">
        <v>545281.5</v>
      </c>
      <c r="G192" s="8">
        <f t="shared" si="2"/>
        <v>1.3333333333333333</v>
      </c>
      <c r="H192" s="3">
        <v>2020</v>
      </c>
    </row>
    <row r="193" spans="1:8" x14ac:dyDescent="0.3">
      <c r="A193" s="4" t="s">
        <v>35</v>
      </c>
      <c r="B193" s="5" t="s">
        <v>36</v>
      </c>
      <c r="C193" s="3" t="s">
        <v>37</v>
      </c>
      <c r="D193" s="3" t="s">
        <v>162</v>
      </c>
      <c r="E193" s="6">
        <v>808503</v>
      </c>
      <c r="F193" s="7">
        <v>428506.59</v>
      </c>
      <c r="G193" s="8">
        <f t="shared" si="2"/>
        <v>1.8867924528301885</v>
      </c>
      <c r="H193" s="3">
        <v>2020</v>
      </c>
    </row>
    <row r="194" spans="1:8" x14ac:dyDescent="0.3">
      <c r="A194" s="4" t="s">
        <v>38</v>
      </c>
      <c r="B194" s="5" t="s">
        <v>39</v>
      </c>
      <c r="C194" s="3" t="s">
        <v>40</v>
      </c>
      <c r="D194" s="3" t="s">
        <v>162</v>
      </c>
      <c r="E194" s="6">
        <v>519739</v>
      </c>
      <c r="F194" s="7">
        <v>358619.91</v>
      </c>
      <c r="G194" s="8">
        <f t="shared" si="2"/>
        <v>1.4492753623188406</v>
      </c>
      <c r="H194" s="3">
        <v>2020</v>
      </c>
    </row>
    <row r="195" spans="1:8" x14ac:dyDescent="0.3">
      <c r="A195" s="4" t="s">
        <v>41</v>
      </c>
      <c r="B195" s="5" t="s">
        <v>42</v>
      </c>
      <c r="C195" s="3" t="s">
        <v>43</v>
      </c>
      <c r="D195" s="3" t="s">
        <v>162</v>
      </c>
      <c r="E195" s="6">
        <v>143867</v>
      </c>
      <c r="F195" s="7">
        <v>63301.48</v>
      </c>
      <c r="G195" s="8">
        <f t="shared" ref="G195:G258" si="3">E195/F195</f>
        <v>2.2727272727272725</v>
      </c>
      <c r="H195" s="3">
        <v>2020</v>
      </c>
    </row>
    <row r="196" spans="1:8" x14ac:dyDescent="0.3">
      <c r="A196" s="4" t="s">
        <v>44</v>
      </c>
      <c r="B196" s="5" t="s">
        <v>45</v>
      </c>
      <c r="C196" s="3" t="s">
        <v>46</v>
      </c>
      <c r="D196" s="3" t="s">
        <v>162</v>
      </c>
      <c r="E196" s="6">
        <v>724000</v>
      </c>
      <c r="F196" s="7">
        <v>724000</v>
      </c>
      <c r="G196" s="8">
        <f t="shared" si="3"/>
        <v>1</v>
      </c>
      <c r="H196" s="3">
        <v>2020</v>
      </c>
    </row>
    <row r="197" spans="1:8" x14ac:dyDescent="0.3">
      <c r="A197" s="4" t="s">
        <v>44</v>
      </c>
      <c r="B197" s="5" t="s">
        <v>45</v>
      </c>
      <c r="C197" s="3" t="s">
        <v>47</v>
      </c>
      <c r="D197" s="3" t="s">
        <v>162</v>
      </c>
      <c r="E197" s="6">
        <v>74179</v>
      </c>
      <c r="F197" s="7">
        <v>47474.559999999998</v>
      </c>
      <c r="G197" s="8">
        <f t="shared" si="3"/>
        <v>1.5625</v>
      </c>
      <c r="H197" s="3">
        <v>2020</v>
      </c>
    </row>
    <row r="198" spans="1:8" x14ac:dyDescent="0.3">
      <c r="A198" s="4" t="s">
        <v>48</v>
      </c>
      <c r="B198" s="5" t="s">
        <v>49</v>
      </c>
      <c r="C198" s="3" t="s">
        <v>50</v>
      </c>
      <c r="D198" s="3" t="s">
        <v>162</v>
      </c>
      <c r="E198" s="6">
        <v>513427</v>
      </c>
      <c r="F198" s="7">
        <v>169430.91</v>
      </c>
      <c r="G198" s="8">
        <f t="shared" si="3"/>
        <v>3.0303030303030303</v>
      </c>
      <c r="H198" s="3">
        <v>2020</v>
      </c>
    </row>
    <row r="199" spans="1:8" x14ac:dyDescent="0.3">
      <c r="A199" s="4" t="s">
        <v>51</v>
      </c>
      <c r="B199" s="5" t="s">
        <v>52</v>
      </c>
      <c r="C199" s="3" t="s">
        <v>53</v>
      </c>
      <c r="D199" s="3" t="s">
        <v>162</v>
      </c>
      <c r="E199" s="6">
        <v>57292</v>
      </c>
      <c r="F199" s="7">
        <v>40677.32</v>
      </c>
      <c r="G199" s="8">
        <f t="shared" si="3"/>
        <v>1.408450704225352</v>
      </c>
      <c r="H199" s="3">
        <v>2020</v>
      </c>
    </row>
    <row r="200" spans="1:8" x14ac:dyDescent="0.3">
      <c r="A200" s="4" t="s">
        <v>54</v>
      </c>
      <c r="B200" s="5" t="s">
        <v>55</v>
      </c>
      <c r="C200" s="3" t="s">
        <v>56</v>
      </c>
      <c r="D200" s="3" t="s">
        <v>162</v>
      </c>
      <c r="E200" s="6">
        <v>550439</v>
      </c>
      <c r="F200" s="7">
        <v>671535.58</v>
      </c>
      <c r="G200" s="8">
        <f t="shared" si="3"/>
        <v>0.81967213114754101</v>
      </c>
      <c r="H200" s="3">
        <v>2020</v>
      </c>
    </row>
    <row r="201" spans="1:8" x14ac:dyDescent="0.3">
      <c r="A201" s="4" t="s">
        <v>57</v>
      </c>
      <c r="B201" s="5" t="s">
        <v>58</v>
      </c>
      <c r="C201" s="3" t="s">
        <v>59</v>
      </c>
      <c r="D201" s="3" t="s">
        <v>162</v>
      </c>
      <c r="E201" s="6">
        <v>63188</v>
      </c>
      <c r="F201" s="7">
        <v>61292.36</v>
      </c>
      <c r="G201" s="8">
        <f t="shared" si="3"/>
        <v>1.0309278350515463</v>
      </c>
      <c r="H201" s="3">
        <v>2020</v>
      </c>
    </row>
    <row r="202" spans="1:8" x14ac:dyDescent="0.3">
      <c r="A202" s="4" t="s">
        <v>60</v>
      </c>
      <c r="B202" s="5" t="s">
        <v>61</v>
      </c>
      <c r="C202" s="3" t="s">
        <v>62</v>
      </c>
      <c r="D202" s="3" t="s">
        <v>162</v>
      </c>
      <c r="E202" s="6">
        <v>619690</v>
      </c>
      <c r="F202" s="7">
        <v>483358.2</v>
      </c>
      <c r="G202" s="8">
        <f t="shared" si="3"/>
        <v>1.2820512820512819</v>
      </c>
      <c r="H202" s="3">
        <v>2020</v>
      </c>
    </row>
    <row r="203" spans="1:8" x14ac:dyDescent="0.3">
      <c r="A203" s="4" t="s">
        <v>63</v>
      </c>
      <c r="B203" s="5" t="s">
        <v>64</v>
      </c>
      <c r="C203" s="3" t="s">
        <v>65</v>
      </c>
      <c r="D203" s="3" t="s">
        <v>162</v>
      </c>
      <c r="E203" s="6">
        <v>209715</v>
      </c>
      <c r="F203" s="7">
        <v>167772</v>
      </c>
      <c r="G203" s="8">
        <f t="shared" si="3"/>
        <v>1.25</v>
      </c>
      <c r="H203" s="3">
        <v>2020</v>
      </c>
    </row>
    <row r="204" spans="1:8" x14ac:dyDescent="0.3">
      <c r="A204" s="4" t="s">
        <v>63</v>
      </c>
      <c r="B204" s="5" t="s">
        <v>64</v>
      </c>
      <c r="C204" s="3" t="s">
        <v>66</v>
      </c>
      <c r="D204" s="3" t="s">
        <v>162</v>
      </c>
      <c r="E204" s="6">
        <v>348191</v>
      </c>
      <c r="F204" s="7">
        <v>403901.56</v>
      </c>
      <c r="G204" s="8">
        <f t="shared" si="3"/>
        <v>0.86206896551724144</v>
      </c>
      <c r="H204" s="3">
        <v>2020</v>
      </c>
    </row>
    <row r="205" spans="1:8" x14ac:dyDescent="0.3">
      <c r="A205" s="4" t="s">
        <v>67</v>
      </c>
      <c r="B205" s="5" t="s">
        <v>68</v>
      </c>
      <c r="C205" s="3" t="s">
        <v>69</v>
      </c>
      <c r="D205" s="3" t="s">
        <v>162</v>
      </c>
      <c r="E205" s="6">
        <v>236809</v>
      </c>
      <c r="F205" s="7">
        <v>206023.83</v>
      </c>
      <c r="G205" s="8">
        <f t="shared" si="3"/>
        <v>1.149425287356322</v>
      </c>
      <c r="H205" s="3">
        <v>2020</v>
      </c>
    </row>
    <row r="206" spans="1:8" x14ac:dyDescent="0.3">
      <c r="A206" s="4" t="s">
        <v>70</v>
      </c>
      <c r="B206" s="5" t="s">
        <v>71</v>
      </c>
      <c r="C206" s="3" t="s">
        <v>72</v>
      </c>
      <c r="D206" s="3" t="s">
        <v>162</v>
      </c>
      <c r="E206" s="6">
        <v>100207</v>
      </c>
      <c r="F206" s="7">
        <v>53109.71</v>
      </c>
      <c r="G206" s="8">
        <f t="shared" si="3"/>
        <v>1.8867924528301887</v>
      </c>
      <c r="H206" s="3">
        <v>2020</v>
      </c>
    </row>
    <row r="207" spans="1:8" x14ac:dyDescent="0.3">
      <c r="A207" s="4" t="s">
        <v>73</v>
      </c>
      <c r="B207" s="5" t="s">
        <v>74</v>
      </c>
      <c r="C207" s="3" t="s">
        <v>75</v>
      </c>
      <c r="D207" s="3" t="s">
        <v>162</v>
      </c>
      <c r="E207" s="6">
        <v>225582</v>
      </c>
      <c r="F207" s="7">
        <v>117302.64</v>
      </c>
      <c r="G207" s="8">
        <f t="shared" si="3"/>
        <v>1.9230769230769231</v>
      </c>
      <c r="H207" s="3">
        <v>2020</v>
      </c>
    </row>
    <row r="208" spans="1:8" x14ac:dyDescent="0.3">
      <c r="A208" s="4" t="s">
        <v>76</v>
      </c>
      <c r="B208" s="5" t="s">
        <v>77</v>
      </c>
      <c r="C208" s="3" t="s">
        <v>78</v>
      </c>
      <c r="D208" s="3" t="s">
        <v>162</v>
      </c>
      <c r="E208" s="6">
        <v>529146</v>
      </c>
      <c r="F208" s="7">
        <v>433899.72</v>
      </c>
      <c r="G208" s="8">
        <f t="shared" si="3"/>
        <v>1.2195121951219512</v>
      </c>
      <c r="H208" s="3">
        <v>2020</v>
      </c>
    </row>
    <row r="209" spans="1:8" x14ac:dyDescent="0.3">
      <c r="A209" s="4" t="s">
        <v>79</v>
      </c>
      <c r="B209" s="5" t="s">
        <v>80</v>
      </c>
      <c r="C209" s="3" t="s">
        <v>81</v>
      </c>
      <c r="D209" s="3" t="s">
        <v>162</v>
      </c>
      <c r="E209" s="6">
        <v>389505</v>
      </c>
      <c r="F209" s="7">
        <v>451825.8</v>
      </c>
      <c r="G209" s="8">
        <f t="shared" si="3"/>
        <v>0.86206896551724144</v>
      </c>
      <c r="H209" s="3">
        <v>2020</v>
      </c>
    </row>
    <row r="210" spans="1:8" x14ac:dyDescent="0.3">
      <c r="A210" s="4" t="s">
        <v>82</v>
      </c>
      <c r="B210" s="5" t="s">
        <v>83</v>
      </c>
      <c r="C210" s="3" t="s">
        <v>84</v>
      </c>
      <c r="D210" s="3" t="s">
        <v>162</v>
      </c>
      <c r="E210" s="6">
        <v>620949</v>
      </c>
      <c r="F210" s="7">
        <v>720300.84</v>
      </c>
      <c r="G210" s="8">
        <f t="shared" si="3"/>
        <v>0.86206896551724144</v>
      </c>
      <c r="H210" s="3">
        <v>2020</v>
      </c>
    </row>
    <row r="211" spans="1:8" x14ac:dyDescent="0.3">
      <c r="A211" s="4" t="s">
        <v>85</v>
      </c>
      <c r="B211" s="5" t="s">
        <v>86</v>
      </c>
      <c r="C211" s="3" t="s">
        <v>87</v>
      </c>
      <c r="D211" s="3" t="s">
        <v>162</v>
      </c>
      <c r="E211" s="6">
        <v>735051</v>
      </c>
      <c r="F211" s="7">
        <v>668896.41</v>
      </c>
      <c r="G211" s="8">
        <f t="shared" si="3"/>
        <v>1.0989010989010988</v>
      </c>
      <c r="H211" s="3">
        <v>2020</v>
      </c>
    </row>
    <row r="212" spans="1:8" x14ac:dyDescent="0.3">
      <c r="A212" s="4" t="s">
        <v>88</v>
      </c>
      <c r="B212" s="5" t="s">
        <v>89</v>
      </c>
      <c r="C212" s="3" t="s">
        <v>90</v>
      </c>
      <c r="D212" s="3" t="s">
        <v>162</v>
      </c>
      <c r="E212" s="6">
        <v>142429</v>
      </c>
      <c r="F212" s="7">
        <v>162369.06</v>
      </c>
      <c r="G212" s="8">
        <f t="shared" si="3"/>
        <v>0.87719298245614041</v>
      </c>
      <c r="H212" s="3">
        <v>2020</v>
      </c>
    </row>
    <row r="213" spans="1:8" x14ac:dyDescent="0.3">
      <c r="A213" s="4" t="s">
        <v>91</v>
      </c>
      <c r="B213" s="5" t="s">
        <v>92</v>
      </c>
      <c r="C213" s="3" t="s">
        <v>93</v>
      </c>
      <c r="D213" s="3" t="s">
        <v>162</v>
      </c>
      <c r="E213" s="6">
        <v>36961</v>
      </c>
      <c r="F213" s="7">
        <v>12197.130000000001</v>
      </c>
      <c r="G213" s="8">
        <f t="shared" si="3"/>
        <v>3.0303030303030298</v>
      </c>
      <c r="H213" s="3">
        <v>2020</v>
      </c>
    </row>
    <row r="214" spans="1:8" x14ac:dyDescent="0.3">
      <c r="A214" s="4" t="s">
        <v>94</v>
      </c>
      <c r="B214" s="5" t="s">
        <v>95</v>
      </c>
      <c r="C214" s="3" t="s">
        <v>96</v>
      </c>
      <c r="D214" s="3" t="s">
        <v>162</v>
      </c>
      <c r="E214" s="6">
        <v>657238</v>
      </c>
      <c r="F214" s="7">
        <v>295757.10000000003</v>
      </c>
      <c r="G214" s="8">
        <f t="shared" si="3"/>
        <v>2.2222222222222219</v>
      </c>
      <c r="H214" s="3">
        <v>2020</v>
      </c>
    </row>
    <row r="215" spans="1:8" x14ac:dyDescent="0.3">
      <c r="A215" s="4" t="s">
        <v>97</v>
      </c>
      <c r="B215" s="5" t="s">
        <v>98</v>
      </c>
      <c r="C215" s="3" t="s">
        <v>99</v>
      </c>
      <c r="D215" s="3" t="s">
        <v>162</v>
      </c>
      <c r="E215" s="6">
        <v>211206</v>
      </c>
      <c r="F215" s="7">
        <v>204869.82</v>
      </c>
      <c r="G215" s="8">
        <f t="shared" si="3"/>
        <v>1.0309278350515463</v>
      </c>
      <c r="H215" s="3">
        <v>2020</v>
      </c>
    </row>
    <row r="216" spans="1:8" x14ac:dyDescent="0.3">
      <c r="A216" s="4" t="s">
        <v>100</v>
      </c>
      <c r="B216" s="5" t="s">
        <v>101</v>
      </c>
      <c r="C216" s="3" t="s">
        <v>102</v>
      </c>
      <c r="D216" s="3" t="s">
        <v>162</v>
      </c>
      <c r="E216" s="6">
        <v>353209</v>
      </c>
      <c r="F216" s="7">
        <v>91834.34</v>
      </c>
      <c r="G216" s="8">
        <f t="shared" si="3"/>
        <v>3.8461538461538463</v>
      </c>
      <c r="H216" s="3">
        <v>2020</v>
      </c>
    </row>
    <row r="217" spans="1:8" x14ac:dyDescent="0.3">
      <c r="A217" s="4" t="s">
        <v>103</v>
      </c>
      <c r="B217" s="5" t="s">
        <v>104</v>
      </c>
      <c r="C217" s="3" t="s">
        <v>105</v>
      </c>
      <c r="D217" s="3" t="s">
        <v>162</v>
      </c>
      <c r="E217" s="6">
        <v>181881</v>
      </c>
      <c r="F217" s="7">
        <v>156417.66</v>
      </c>
      <c r="G217" s="8">
        <f t="shared" si="3"/>
        <v>1.1627906976744187</v>
      </c>
      <c r="H217" s="3">
        <v>2020</v>
      </c>
    </row>
    <row r="218" spans="1:8" x14ac:dyDescent="0.3">
      <c r="A218" s="4" t="s">
        <v>106</v>
      </c>
      <c r="B218" s="5" t="s">
        <v>107</v>
      </c>
      <c r="C218" s="3" t="s">
        <v>108</v>
      </c>
      <c r="D218" s="3" t="s">
        <v>162</v>
      </c>
      <c r="E218" s="6">
        <v>757565</v>
      </c>
      <c r="F218" s="7">
        <v>719686.75</v>
      </c>
      <c r="G218" s="8">
        <f t="shared" si="3"/>
        <v>1.0526315789473684</v>
      </c>
      <c r="H218" s="3">
        <v>2020</v>
      </c>
    </row>
    <row r="219" spans="1:8" x14ac:dyDescent="0.3">
      <c r="A219" s="4" t="s">
        <v>106</v>
      </c>
      <c r="B219" s="5" t="s">
        <v>107</v>
      </c>
      <c r="C219" s="3" t="s">
        <v>109</v>
      </c>
      <c r="D219" s="3" t="s">
        <v>162</v>
      </c>
      <c r="E219" s="6">
        <v>635687</v>
      </c>
      <c r="F219" s="7">
        <v>209776.71000000002</v>
      </c>
      <c r="G219" s="8">
        <f t="shared" si="3"/>
        <v>3.0303030303030298</v>
      </c>
      <c r="H219" s="3">
        <v>2020</v>
      </c>
    </row>
    <row r="220" spans="1:8" x14ac:dyDescent="0.3">
      <c r="A220" s="4" t="s">
        <v>106</v>
      </c>
      <c r="B220" s="5" t="s">
        <v>107</v>
      </c>
      <c r="C220" s="3" t="s">
        <v>110</v>
      </c>
      <c r="D220" s="3" t="s">
        <v>162</v>
      </c>
      <c r="E220" s="6">
        <v>340998</v>
      </c>
      <c r="F220" s="7">
        <v>255748.5</v>
      </c>
      <c r="G220" s="8">
        <f t="shared" si="3"/>
        <v>1.3333333333333333</v>
      </c>
      <c r="H220" s="3">
        <v>2020</v>
      </c>
    </row>
    <row r="221" spans="1:8" x14ac:dyDescent="0.3">
      <c r="A221" s="4" t="s">
        <v>111</v>
      </c>
      <c r="B221" s="5" t="s">
        <v>112</v>
      </c>
      <c r="C221" s="3" t="s">
        <v>113</v>
      </c>
      <c r="D221" s="3" t="s">
        <v>162</v>
      </c>
      <c r="E221" s="6">
        <v>288941</v>
      </c>
      <c r="F221" s="7">
        <v>326503.32999999996</v>
      </c>
      <c r="G221" s="8">
        <f t="shared" si="3"/>
        <v>0.88495575221238953</v>
      </c>
      <c r="H221" s="3">
        <v>2020</v>
      </c>
    </row>
    <row r="222" spans="1:8" x14ac:dyDescent="0.3">
      <c r="A222" s="4" t="s">
        <v>114</v>
      </c>
      <c r="B222" s="5" t="s">
        <v>115</v>
      </c>
      <c r="C222" s="3" t="s">
        <v>116</v>
      </c>
      <c r="D222" s="3" t="s">
        <v>162</v>
      </c>
      <c r="E222" s="6">
        <v>373860</v>
      </c>
      <c r="F222" s="7">
        <v>183191.4</v>
      </c>
      <c r="G222" s="8">
        <f t="shared" si="3"/>
        <v>2.0408163265306123</v>
      </c>
      <c r="H222" s="3">
        <v>2020</v>
      </c>
    </row>
    <row r="223" spans="1:8" x14ac:dyDescent="0.3">
      <c r="A223" s="4" t="s">
        <v>117</v>
      </c>
      <c r="B223" s="5" t="s">
        <v>118</v>
      </c>
      <c r="C223" s="3" t="s">
        <v>119</v>
      </c>
      <c r="D223" s="3" t="s">
        <v>162</v>
      </c>
      <c r="E223" s="6">
        <v>34310</v>
      </c>
      <c r="F223" s="7">
        <v>35339.300000000003</v>
      </c>
      <c r="G223" s="8">
        <f t="shared" si="3"/>
        <v>0.97087378640776689</v>
      </c>
      <c r="H223" s="3">
        <v>2020</v>
      </c>
    </row>
    <row r="224" spans="1:8" x14ac:dyDescent="0.3">
      <c r="A224" s="4" t="s">
        <v>120</v>
      </c>
      <c r="B224" s="5" t="s">
        <v>121</v>
      </c>
      <c r="C224" s="3" t="s">
        <v>122</v>
      </c>
      <c r="D224" s="3" t="s">
        <v>162</v>
      </c>
      <c r="E224" s="6">
        <v>835911</v>
      </c>
      <c r="F224" s="7">
        <v>342723.50999999995</v>
      </c>
      <c r="G224" s="8">
        <f t="shared" si="3"/>
        <v>2.4390243902439028</v>
      </c>
      <c r="H224" s="3">
        <v>2020</v>
      </c>
    </row>
    <row r="225" spans="1:8" x14ac:dyDescent="0.3">
      <c r="A225" s="4" t="s">
        <v>123</v>
      </c>
      <c r="B225" s="5" t="s">
        <v>124</v>
      </c>
      <c r="C225" s="3" t="s">
        <v>125</v>
      </c>
      <c r="D225" s="3" t="s">
        <v>162</v>
      </c>
      <c r="E225" s="6">
        <v>167848</v>
      </c>
      <c r="F225" s="7">
        <v>134278.39999999999</v>
      </c>
      <c r="G225" s="8">
        <f t="shared" si="3"/>
        <v>1.25</v>
      </c>
      <c r="H225" s="3">
        <v>2020</v>
      </c>
    </row>
    <row r="226" spans="1:8" x14ac:dyDescent="0.3">
      <c r="A226" s="4" t="s">
        <v>126</v>
      </c>
      <c r="B226" s="5" t="s">
        <v>127</v>
      </c>
      <c r="C226" s="3" t="s">
        <v>128</v>
      </c>
      <c r="D226" s="3" t="s">
        <v>162</v>
      </c>
      <c r="E226" s="6">
        <v>454325</v>
      </c>
      <c r="F226" s="7">
        <v>113581.25</v>
      </c>
      <c r="G226" s="8">
        <f t="shared" si="3"/>
        <v>4</v>
      </c>
      <c r="H226" s="3">
        <v>2020</v>
      </c>
    </row>
    <row r="227" spans="1:8" x14ac:dyDescent="0.3">
      <c r="A227" s="4" t="s">
        <v>129</v>
      </c>
      <c r="B227" s="5" t="s">
        <v>130</v>
      </c>
      <c r="C227" s="3" t="s">
        <v>131</v>
      </c>
      <c r="D227" s="3" t="s">
        <v>162</v>
      </c>
      <c r="E227" s="6">
        <v>168377</v>
      </c>
      <c r="F227" s="7">
        <v>159958.15</v>
      </c>
      <c r="G227" s="8">
        <f t="shared" si="3"/>
        <v>1.0526315789473684</v>
      </c>
      <c r="H227" s="3">
        <v>2020</v>
      </c>
    </row>
    <row r="228" spans="1:8" x14ac:dyDescent="0.3">
      <c r="A228" s="4" t="s">
        <v>132</v>
      </c>
      <c r="B228" s="5" t="s">
        <v>133</v>
      </c>
      <c r="C228" s="3" t="s">
        <v>134</v>
      </c>
      <c r="D228" s="3" t="s">
        <v>162</v>
      </c>
      <c r="E228" s="6">
        <v>137060</v>
      </c>
      <c r="F228" s="7">
        <v>143913</v>
      </c>
      <c r="G228" s="8">
        <f t="shared" si="3"/>
        <v>0.95238095238095233</v>
      </c>
      <c r="H228" s="3">
        <v>2020</v>
      </c>
    </row>
    <row r="229" spans="1:8" x14ac:dyDescent="0.3">
      <c r="A229" s="4" t="s">
        <v>135</v>
      </c>
      <c r="B229" s="5" t="s">
        <v>136</v>
      </c>
      <c r="C229" s="3" t="s">
        <v>137</v>
      </c>
      <c r="D229" s="3" t="s">
        <v>162</v>
      </c>
      <c r="E229" s="6">
        <v>285737</v>
      </c>
      <c r="F229" s="7">
        <v>282879.63</v>
      </c>
      <c r="G229" s="8">
        <f t="shared" si="3"/>
        <v>1.0101010101010102</v>
      </c>
      <c r="H229" s="3">
        <v>2020</v>
      </c>
    </row>
    <row r="230" spans="1:8" x14ac:dyDescent="0.3">
      <c r="A230" s="4" t="s">
        <v>135</v>
      </c>
      <c r="B230" s="5" t="s">
        <v>136</v>
      </c>
      <c r="C230" s="3" t="s">
        <v>138</v>
      </c>
      <c r="D230" s="3" t="s">
        <v>162</v>
      </c>
      <c r="E230" s="6">
        <v>25815</v>
      </c>
      <c r="F230" s="7">
        <v>22459.05</v>
      </c>
      <c r="G230" s="8">
        <f t="shared" si="3"/>
        <v>1.1494252873563218</v>
      </c>
      <c r="H230" s="3">
        <v>2020</v>
      </c>
    </row>
    <row r="231" spans="1:8" x14ac:dyDescent="0.3">
      <c r="A231" s="4" t="s">
        <v>139</v>
      </c>
      <c r="B231" s="5" t="s">
        <v>140</v>
      </c>
      <c r="C231" s="3" t="s">
        <v>141</v>
      </c>
      <c r="D231" s="3" t="s">
        <v>162</v>
      </c>
      <c r="E231" s="6">
        <v>611255</v>
      </c>
      <c r="F231" s="7">
        <v>293402.39999999997</v>
      </c>
      <c r="G231" s="8">
        <f t="shared" si="3"/>
        <v>2.0833333333333335</v>
      </c>
      <c r="H231" s="3">
        <v>2020</v>
      </c>
    </row>
    <row r="232" spans="1:8" x14ac:dyDescent="0.3">
      <c r="A232" s="4" t="s">
        <v>142</v>
      </c>
      <c r="B232" s="5" t="s">
        <v>143</v>
      </c>
      <c r="C232" s="3" t="s">
        <v>144</v>
      </c>
      <c r="D232" s="3" t="s">
        <v>162</v>
      </c>
      <c r="E232" s="6">
        <v>772696</v>
      </c>
      <c r="F232" s="7">
        <v>602702.88</v>
      </c>
      <c r="G232" s="8">
        <f t="shared" si="3"/>
        <v>1.2820512820512819</v>
      </c>
      <c r="H232" s="3">
        <v>2020</v>
      </c>
    </row>
    <row r="233" spans="1:8" x14ac:dyDescent="0.3">
      <c r="A233" s="4" t="s">
        <v>145</v>
      </c>
      <c r="B233" s="5" t="s">
        <v>146</v>
      </c>
      <c r="C233" s="3" t="s">
        <v>147</v>
      </c>
      <c r="D233" s="3" t="s">
        <v>162</v>
      </c>
      <c r="E233" s="6">
        <v>490166</v>
      </c>
      <c r="F233" s="7">
        <v>338214.54</v>
      </c>
      <c r="G233" s="8">
        <f t="shared" si="3"/>
        <v>1.4492753623188406</v>
      </c>
      <c r="H233" s="3">
        <v>2020</v>
      </c>
    </row>
    <row r="234" spans="1:8" x14ac:dyDescent="0.3">
      <c r="A234" s="4" t="s">
        <v>148</v>
      </c>
      <c r="B234" s="5" t="s">
        <v>149</v>
      </c>
      <c r="C234" s="3" t="s">
        <v>150</v>
      </c>
      <c r="D234" s="3" t="s">
        <v>162</v>
      </c>
      <c r="E234" s="6">
        <v>512972</v>
      </c>
      <c r="F234" s="7">
        <v>497582.83999999997</v>
      </c>
      <c r="G234" s="8">
        <f t="shared" si="3"/>
        <v>1.0309278350515465</v>
      </c>
      <c r="H234" s="3">
        <v>2020</v>
      </c>
    </row>
    <row r="235" spans="1:8" x14ac:dyDescent="0.3">
      <c r="A235" s="4" t="s">
        <v>151</v>
      </c>
      <c r="B235" s="5" t="s">
        <v>152</v>
      </c>
      <c r="C235" s="3" t="s">
        <v>153</v>
      </c>
      <c r="D235" s="3" t="s">
        <v>162</v>
      </c>
      <c r="E235" s="6">
        <v>349026</v>
      </c>
      <c r="F235" s="7">
        <v>390909.12000000005</v>
      </c>
      <c r="G235" s="8">
        <f t="shared" si="3"/>
        <v>0.89285714285714268</v>
      </c>
      <c r="H235" s="3">
        <v>2020</v>
      </c>
    </row>
    <row r="236" spans="1:8" x14ac:dyDescent="0.3">
      <c r="A236" s="4" t="s">
        <v>154</v>
      </c>
      <c r="B236" s="5" t="s">
        <v>155</v>
      </c>
      <c r="C236" s="3" t="s">
        <v>156</v>
      </c>
      <c r="D236" s="3" t="s">
        <v>162</v>
      </c>
      <c r="E236" s="6">
        <v>410402</v>
      </c>
      <c r="F236" s="7">
        <v>299593.46000000002</v>
      </c>
      <c r="G236" s="8">
        <f t="shared" si="3"/>
        <v>1.3698630136986301</v>
      </c>
      <c r="H236" s="3">
        <v>2020</v>
      </c>
    </row>
    <row r="237" spans="1:8" x14ac:dyDescent="0.3">
      <c r="A237" s="4" t="s">
        <v>157</v>
      </c>
      <c r="B237" s="5" t="s">
        <v>158</v>
      </c>
      <c r="C237" s="3" t="s">
        <v>159</v>
      </c>
      <c r="D237" s="3" t="s">
        <v>162</v>
      </c>
      <c r="E237" s="6">
        <v>733967</v>
      </c>
      <c r="F237" s="7">
        <v>719287.66</v>
      </c>
      <c r="G237" s="8">
        <f t="shared" si="3"/>
        <v>1.0204081632653061</v>
      </c>
      <c r="H237" s="3">
        <v>2020</v>
      </c>
    </row>
    <row r="238" spans="1:8" x14ac:dyDescent="0.3">
      <c r="A238" s="4" t="s">
        <v>0</v>
      </c>
      <c r="B238" s="5" t="s">
        <v>1</v>
      </c>
      <c r="C238" s="3" t="s">
        <v>2</v>
      </c>
      <c r="D238" s="3" t="s">
        <v>163</v>
      </c>
      <c r="E238" s="6">
        <v>371358</v>
      </c>
      <c r="F238" s="7">
        <v>427061.69999999995</v>
      </c>
      <c r="G238" s="8">
        <f t="shared" si="3"/>
        <v>0.86956521739130443</v>
      </c>
      <c r="H238" s="3">
        <v>2020</v>
      </c>
    </row>
    <row r="239" spans="1:8" x14ac:dyDescent="0.3">
      <c r="A239" s="4" t="s">
        <v>4</v>
      </c>
      <c r="B239" s="5" t="s">
        <v>5</v>
      </c>
      <c r="C239" s="3" t="s">
        <v>6</v>
      </c>
      <c r="D239" s="3" t="s">
        <v>163</v>
      </c>
      <c r="E239" s="6">
        <v>300387</v>
      </c>
      <c r="F239" s="7">
        <v>300387</v>
      </c>
      <c r="G239" s="8">
        <f t="shared" si="3"/>
        <v>1</v>
      </c>
      <c r="H239" s="3">
        <v>2020</v>
      </c>
    </row>
    <row r="240" spans="1:8" x14ac:dyDescent="0.3">
      <c r="A240" s="4" t="s">
        <v>7</v>
      </c>
      <c r="B240" s="5" t="s">
        <v>8</v>
      </c>
      <c r="C240" s="3" t="s">
        <v>9</v>
      </c>
      <c r="D240" s="3" t="s">
        <v>163</v>
      </c>
      <c r="E240" s="6">
        <v>137699</v>
      </c>
      <c r="F240" s="7">
        <v>95012.31</v>
      </c>
      <c r="G240" s="8">
        <f t="shared" si="3"/>
        <v>1.4492753623188406</v>
      </c>
      <c r="H240" s="3">
        <v>2020</v>
      </c>
    </row>
    <row r="241" spans="1:8" x14ac:dyDescent="0.3">
      <c r="A241" s="4" t="s">
        <v>10</v>
      </c>
      <c r="B241" s="5" t="s">
        <v>11</v>
      </c>
      <c r="C241" s="3" t="s">
        <v>12</v>
      </c>
      <c r="D241" s="3" t="s">
        <v>163</v>
      </c>
      <c r="E241" s="6">
        <v>898336</v>
      </c>
      <c r="F241" s="7">
        <v>1033086.3999999999</v>
      </c>
      <c r="G241" s="8">
        <f t="shared" si="3"/>
        <v>0.86956521739130443</v>
      </c>
      <c r="H241" s="3">
        <v>2020</v>
      </c>
    </row>
    <row r="242" spans="1:8" x14ac:dyDescent="0.3">
      <c r="A242" s="4" t="s">
        <v>13</v>
      </c>
      <c r="B242" s="5" t="s">
        <v>14</v>
      </c>
      <c r="C242" s="3" t="s">
        <v>15</v>
      </c>
      <c r="D242" s="3" t="s">
        <v>163</v>
      </c>
      <c r="E242" s="6">
        <v>868955</v>
      </c>
      <c r="F242" s="7">
        <v>651716.25</v>
      </c>
      <c r="G242" s="8">
        <f t="shared" si="3"/>
        <v>1.3333333333333333</v>
      </c>
      <c r="H242" s="3">
        <v>2020</v>
      </c>
    </row>
    <row r="243" spans="1:8" x14ac:dyDescent="0.3">
      <c r="A243" s="4" t="s">
        <v>13</v>
      </c>
      <c r="B243" s="5" t="s">
        <v>14</v>
      </c>
      <c r="C243" s="3" t="s">
        <v>16</v>
      </c>
      <c r="D243" s="3" t="s">
        <v>163</v>
      </c>
      <c r="E243" s="6">
        <v>666019</v>
      </c>
      <c r="F243" s="7">
        <v>339669.69</v>
      </c>
      <c r="G243" s="8">
        <f t="shared" si="3"/>
        <v>1.9607843137254901</v>
      </c>
      <c r="H243" s="3">
        <v>2020</v>
      </c>
    </row>
    <row r="244" spans="1:8" x14ac:dyDescent="0.3">
      <c r="A244" s="4" t="s">
        <v>13</v>
      </c>
      <c r="B244" s="5" t="s">
        <v>14</v>
      </c>
      <c r="C244" s="3" t="s">
        <v>17</v>
      </c>
      <c r="D244" s="3" t="s">
        <v>163</v>
      </c>
      <c r="E244" s="6">
        <v>1075582</v>
      </c>
      <c r="F244" s="7">
        <v>494767.72000000003</v>
      </c>
      <c r="G244" s="8">
        <f t="shared" si="3"/>
        <v>2.1739130434782608</v>
      </c>
      <c r="H244" s="3">
        <v>2020</v>
      </c>
    </row>
    <row r="245" spans="1:8" x14ac:dyDescent="0.3">
      <c r="A245" s="4" t="s">
        <v>13</v>
      </c>
      <c r="B245" s="5" t="s">
        <v>14</v>
      </c>
      <c r="C245" s="3" t="s">
        <v>18</v>
      </c>
      <c r="D245" s="3" t="s">
        <v>163</v>
      </c>
      <c r="E245" s="6">
        <v>273893</v>
      </c>
      <c r="F245" s="7">
        <v>323193.74</v>
      </c>
      <c r="G245" s="8">
        <f t="shared" si="3"/>
        <v>0.84745762711864414</v>
      </c>
      <c r="H245" s="3">
        <v>2020</v>
      </c>
    </row>
    <row r="246" spans="1:8" x14ac:dyDescent="0.3">
      <c r="A246" s="4" t="s">
        <v>19</v>
      </c>
      <c r="B246" s="5" t="s">
        <v>20</v>
      </c>
      <c r="C246" s="3" t="s">
        <v>21</v>
      </c>
      <c r="D246" s="3" t="s">
        <v>163</v>
      </c>
      <c r="E246" s="6">
        <v>186794</v>
      </c>
      <c r="F246" s="7">
        <v>141963.44</v>
      </c>
      <c r="G246" s="8">
        <f t="shared" si="3"/>
        <v>1.3157894736842104</v>
      </c>
      <c r="H246" s="3">
        <v>2020</v>
      </c>
    </row>
    <row r="247" spans="1:8" x14ac:dyDescent="0.3">
      <c r="A247" s="4" t="s">
        <v>22</v>
      </c>
      <c r="B247" s="5" t="s">
        <v>23</v>
      </c>
      <c r="C247" s="3" t="s">
        <v>24</v>
      </c>
      <c r="D247" s="3" t="s">
        <v>163</v>
      </c>
      <c r="E247" s="6">
        <v>796768</v>
      </c>
      <c r="F247" s="7">
        <v>390416.32</v>
      </c>
      <c r="G247" s="8">
        <f t="shared" si="3"/>
        <v>2.0408163265306123</v>
      </c>
      <c r="H247" s="3">
        <v>2020</v>
      </c>
    </row>
    <row r="248" spans="1:8" x14ac:dyDescent="0.3">
      <c r="A248" s="4" t="s">
        <v>25</v>
      </c>
      <c r="B248" s="5" t="s">
        <v>26</v>
      </c>
      <c r="C248" s="3" t="s">
        <v>27</v>
      </c>
      <c r="D248" s="3" t="s">
        <v>163</v>
      </c>
      <c r="E248" s="6">
        <v>954113</v>
      </c>
      <c r="F248" s="7">
        <v>734667.01</v>
      </c>
      <c r="G248" s="8">
        <f t="shared" si="3"/>
        <v>1.2987012987012987</v>
      </c>
      <c r="H248" s="3">
        <v>2020</v>
      </c>
    </row>
    <row r="249" spans="1:8" x14ac:dyDescent="0.3">
      <c r="A249" s="4" t="s">
        <v>28</v>
      </c>
      <c r="B249" s="5" t="s">
        <v>29</v>
      </c>
      <c r="C249" s="3" t="s">
        <v>30</v>
      </c>
      <c r="D249" s="3" t="s">
        <v>163</v>
      </c>
      <c r="E249" s="6">
        <v>469198</v>
      </c>
      <c r="F249" s="7">
        <v>319054.64</v>
      </c>
      <c r="G249" s="8">
        <f t="shared" si="3"/>
        <v>1.4705882352941175</v>
      </c>
      <c r="H249" s="3">
        <v>2020</v>
      </c>
    </row>
    <row r="250" spans="1:8" x14ac:dyDescent="0.3">
      <c r="A250" s="4" t="s">
        <v>28</v>
      </c>
      <c r="B250" s="5" t="s">
        <v>29</v>
      </c>
      <c r="C250" s="3" t="s">
        <v>31</v>
      </c>
      <c r="D250" s="3" t="s">
        <v>163</v>
      </c>
      <c r="E250" s="6">
        <v>1063330</v>
      </c>
      <c r="F250" s="7">
        <v>627364.69999999995</v>
      </c>
      <c r="G250" s="8">
        <f t="shared" si="3"/>
        <v>1.6949152542372883</v>
      </c>
      <c r="H250" s="3">
        <v>2020</v>
      </c>
    </row>
    <row r="251" spans="1:8" x14ac:dyDescent="0.3">
      <c r="A251" s="4" t="s">
        <v>32</v>
      </c>
      <c r="B251" s="5" t="s">
        <v>33</v>
      </c>
      <c r="C251" s="3" t="s">
        <v>34</v>
      </c>
      <c r="D251" s="3" t="s">
        <v>163</v>
      </c>
      <c r="E251" s="6">
        <v>429197</v>
      </c>
      <c r="F251" s="7">
        <v>309021.83999999997</v>
      </c>
      <c r="G251" s="8">
        <f t="shared" si="3"/>
        <v>1.3888888888888891</v>
      </c>
      <c r="H251" s="3">
        <v>2020</v>
      </c>
    </row>
    <row r="252" spans="1:8" x14ac:dyDescent="0.3">
      <c r="A252" s="4" t="s">
        <v>35</v>
      </c>
      <c r="B252" s="5" t="s">
        <v>36</v>
      </c>
      <c r="C252" s="3" t="s">
        <v>37</v>
      </c>
      <c r="D252" s="3" t="s">
        <v>163</v>
      </c>
      <c r="E252" s="6">
        <v>947232</v>
      </c>
      <c r="F252" s="7">
        <v>445199.04</v>
      </c>
      <c r="G252" s="8">
        <f t="shared" si="3"/>
        <v>2.1276595744680851</v>
      </c>
      <c r="H252" s="3">
        <v>2020</v>
      </c>
    </row>
    <row r="253" spans="1:8" x14ac:dyDescent="0.3">
      <c r="A253" s="4" t="s">
        <v>38</v>
      </c>
      <c r="B253" s="5" t="s">
        <v>39</v>
      </c>
      <c r="C253" s="3" t="s">
        <v>40</v>
      </c>
      <c r="D253" s="3" t="s">
        <v>163</v>
      </c>
      <c r="E253" s="6">
        <v>88791</v>
      </c>
      <c r="F253" s="7">
        <v>32852.67</v>
      </c>
      <c r="G253" s="8">
        <f t="shared" si="3"/>
        <v>2.7027027027027026</v>
      </c>
      <c r="H253" s="3">
        <v>2020</v>
      </c>
    </row>
    <row r="254" spans="1:8" x14ac:dyDescent="0.3">
      <c r="A254" s="4" t="s">
        <v>41</v>
      </c>
      <c r="B254" s="5" t="s">
        <v>42</v>
      </c>
      <c r="C254" s="3" t="s">
        <v>43</v>
      </c>
      <c r="D254" s="3" t="s">
        <v>163</v>
      </c>
      <c r="E254" s="6">
        <v>811478</v>
      </c>
      <c r="F254" s="7">
        <v>592378.93999999994</v>
      </c>
      <c r="G254" s="8">
        <f t="shared" si="3"/>
        <v>1.3698630136986303</v>
      </c>
      <c r="H254" s="3">
        <v>2020</v>
      </c>
    </row>
    <row r="255" spans="1:8" x14ac:dyDescent="0.3">
      <c r="A255" s="4" t="s">
        <v>44</v>
      </c>
      <c r="B255" s="5" t="s">
        <v>45</v>
      </c>
      <c r="C255" s="3" t="s">
        <v>46</v>
      </c>
      <c r="D255" s="3" t="s">
        <v>163</v>
      </c>
      <c r="E255" s="6">
        <v>754325</v>
      </c>
      <c r="F255" s="7">
        <v>686435.75</v>
      </c>
      <c r="G255" s="8">
        <f t="shared" si="3"/>
        <v>1.098901098901099</v>
      </c>
      <c r="H255" s="3">
        <v>2020</v>
      </c>
    </row>
    <row r="256" spans="1:8" x14ac:dyDescent="0.3">
      <c r="A256" s="4" t="s">
        <v>44</v>
      </c>
      <c r="B256" s="5" t="s">
        <v>45</v>
      </c>
      <c r="C256" s="3" t="s">
        <v>47</v>
      </c>
      <c r="D256" s="3" t="s">
        <v>163</v>
      </c>
      <c r="E256" s="6">
        <v>820923</v>
      </c>
      <c r="F256" s="7">
        <v>944061.45</v>
      </c>
      <c r="G256" s="8">
        <f t="shared" si="3"/>
        <v>0.86956521739130443</v>
      </c>
      <c r="H256" s="3">
        <v>2020</v>
      </c>
    </row>
    <row r="257" spans="1:8" x14ac:dyDescent="0.3">
      <c r="A257" s="4" t="s">
        <v>48</v>
      </c>
      <c r="B257" s="5" t="s">
        <v>49</v>
      </c>
      <c r="C257" s="3" t="s">
        <v>50</v>
      </c>
      <c r="D257" s="3" t="s">
        <v>163</v>
      </c>
      <c r="E257" s="6">
        <v>613762</v>
      </c>
      <c r="F257" s="7">
        <v>693551.05999999994</v>
      </c>
      <c r="G257" s="8">
        <f t="shared" si="3"/>
        <v>0.88495575221238942</v>
      </c>
      <c r="H257" s="3">
        <v>2020</v>
      </c>
    </row>
    <row r="258" spans="1:8" x14ac:dyDescent="0.3">
      <c r="A258" s="4" t="s">
        <v>51</v>
      </c>
      <c r="B258" s="5" t="s">
        <v>52</v>
      </c>
      <c r="C258" s="3" t="s">
        <v>53</v>
      </c>
      <c r="D258" s="3" t="s">
        <v>163</v>
      </c>
      <c r="E258" s="6">
        <v>933947</v>
      </c>
      <c r="F258" s="7">
        <v>1055360.1099999999</v>
      </c>
      <c r="G258" s="8">
        <f t="shared" si="3"/>
        <v>0.88495575221238953</v>
      </c>
      <c r="H258" s="3">
        <v>2020</v>
      </c>
    </row>
    <row r="259" spans="1:8" x14ac:dyDescent="0.3">
      <c r="A259" s="4" t="s">
        <v>54</v>
      </c>
      <c r="B259" s="5" t="s">
        <v>55</v>
      </c>
      <c r="C259" s="3" t="s">
        <v>56</v>
      </c>
      <c r="D259" s="3" t="s">
        <v>163</v>
      </c>
      <c r="E259" s="6">
        <v>385417</v>
      </c>
      <c r="F259" s="7">
        <v>96354.25</v>
      </c>
      <c r="G259" s="8">
        <f t="shared" ref="G259:G322" si="4">E259/F259</f>
        <v>4</v>
      </c>
      <c r="H259" s="3">
        <v>2020</v>
      </c>
    </row>
    <row r="260" spans="1:8" x14ac:dyDescent="0.3">
      <c r="A260" s="4" t="s">
        <v>57</v>
      </c>
      <c r="B260" s="5" t="s">
        <v>58</v>
      </c>
      <c r="C260" s="3" t="s">
        <v>59</v>
      </c>
      <c r="D260" s="3" t="s">
        <v>163</v>
      </c>
      <c r="E260" s="6">
        <v>122691</v>
      </c>
      <c r="F260" s="7">
        <v>53984.04</v>
      </c>
      <c r="G260" s="8">
        <f t="shared" si="4"/>
        <v>2.2727272727272725</v>
      </c>
      <c r="H260" s="3">
        <v>2020</v>
      </c>
    </row>
    <row r="261" spans="1:8" x14ac:dyDescent="0.3">
      <c r="A261" s="4" t="s">
        <v>60</v>
      </c>
      <c r="B261" s="5" t="s">
        <v>61</v>
      </c>
      <c r="C261" s="3" t="s">
        <v>62</v>
      </c>
      <c r="D261" s="3" t="s">
        <v>163</v>
      </c>
      <c r="E261" s="6">
        <v>619709</v>
      </c>
      <c r="F261" s="7">
        <v>576329.37</v>
      </c>
      <c r="G261" s="8">
        <f t="shared" si="4"/>
        <v>1.075268817204301</v>
      </c>
      <c r="H261" s="3">
        <v>2020</v>
      </c>
    </row>
    <row r="262" spans="1:8" x14ac:dyDescent="0.3">
      <c r="A262" s="4" t="s">
        <v>63</v>
      </c>
      <c r="B262" s="5" t="s">
        <v>64</v>
      </c>
      <c r="C262" s="3" t="s">
        <v>65</v>
      </c>
      <c r="D262" s="3" t="s">
        <v>163</v>
      </c>
      <c r="E262" s="6">
        <v>603081</v>
      </c>
      <c r="F262" s="7">
        <v>379941.03</v>
      </c>
      <c r="G262" s="8">
        <f t="shared" si="4"/>
        <v>1.5873015873015872</v>
      </c>
      <c r="H262" s="3">
        <v>2020</v>
      </c>
    </row>
    <row r="263" spans="1:8" x14ac:dyDescent="0.3">
      <c r="A263" s="4" t="s">
        <v>63</v>
      </c>
      <c r="B263" s="5" t="s">
        <v>64</v>
      </c>
      <c r="C263" s="3" t="s">
        <v>66</v>
      </c>
      <c r="D263" s="3" t="s">
        <v>163</v>
      </c>
      <c r="E263" s="6">
        <v>629700</v>
      </c>
      <c r="F263" s="7">
        <v>510057.00000000006</v>
      </c>
      <c r="G263" s="8">
        <f t="shared" si="4"/>
        <v>1.2345679012345678</v>
      </c>
      <c r="H263" s="3">
        <v>2020</v>
      </c>
    </row>
    <row r="264" spans="1:8" x14ac:dyDescent="0.3">
      <c r="A264" s="4" t="s">
        <v>67</v>
      </c>
      <c r="B264" s="5" t="s">
        <v>68</v>
      </c>
      <c r="C264" s="3" t="s">
        <v>69</v>
      </c>
      <c r="D264" s="3" t="s">
        <v>163</v>
      </c>
      <c r="E264" s="6">
        <v>1010515</v>
      </c>
      <c r="F264" s="7">
        <v>485047.19999999995</v>
      </c>
      <c r="G264" s="8">
        <f t="shared" si="4"/>
        <v>2.0833333333333335</v>
      </c>
      <c r="H264" s="3">
        <v>2020</v>
      </c>
    </row>
    <row r="265" spans="1:8" x14ac:dyDescent="0.3">
      <c r="A265" s="4" t="s">
        <v>70</v>
      </c>
      <c r="B265" s="5" t="s">
        <v>71</v>
      </c>
      <c r="C265" s="3" t="s">
        <v>72</v>
      </c>
      <c r="D265" s="3" t="s">
        <v>163</v>
      </c>
      <c r="E265" s="6">
        <v>747582</v>
      </c>
      <c r="F265" s="7">
        <v>523307.39999999997</v>
      </c>
      <c r="G265" s="8">
        <f t="shared" si="4"/>
        <v>1.4285714285714286</v>
      </c>
      <c r="H265" s="3">
        <v>2020</v>
      </c>
    </row>
    <row r="266" spans="1:8" x14ac:dyDescent="0.3">
      <c r="A266" s="4" t="s">
        <v>73</v>
      </c>
      <c r="B266" s="5" t="s">
        <v>74</v>
      </c>
      <c r="C266" s="3" t="s">
        <v>75</v>
      </c>
      <c r="D266" s="3" t="s">
        <v>163</v>
      </c>
      <c r="E266" s="6">
        <v>106712</v>
      </c>
      <c r="F266" s="7">
        <v>61892.959999999999</v>
      </c>
      <c r="G266" s="8">
        <f t="shared" si="4"/>
        <v>1.7241379310344829</v>
      </c>
      <c r="H266" s="3">
        <v>2020</v>
      </c>
    </row>
    <row r="267" spans="1:8" x14ac:dyDescent="0.3">
      <c r="A267" s="4" t="s">
        <v>76</v>
      </c>
      <c r="B267" s="5" t="s">
        <v>77</v>
      </c>
      <c r="C267" s="3" t="s">
        <v>78</v>
      </c>
      <c r="D267" s="3" t="s">
        <v>163</v>
      </c>
      <c r="E267" s="6">
        <v>164883</v>
      </c>
      <c r="F267" s="7">
        <v>77495.009999999995</v>
      </c>
      <c r="G267" s="8">
        <f t="shared" si="4"/>
        <v>2.1276595744680851</v>
      </c>
      <c r="H267" s="3">
        <v>2020</v>
      </c>
    </row>
    <row r="268" spans="1:8" x14ac:dyDescent="0.3">
      <c r="A268" s="4" t="s">
        <v>79</v>
      </c>
      <c r="B268" s="5" t="s">
        <v>80</v>
      </c>
      <c r="C268" s="3" t="s">
        <v>81</v>
      </c>
      <c r="D268" s="3" t="s">
        <v>163</v>
      </c>
      <c r="E268" s="6">
        <v>1049940</v>
      </c>
      <c r="F268" s="7">
        <v>850451.4</v>
      </c>
      <c r="G268" s="8">
        <f t="shared" si="4"/>
        <v>1.2345679012345678</v>
      </c>
      <c r="H268" s="3">
        <v>2020</v>
      </c>
    </row>
    <row r="269" spans="1:8" x14ac:dyDescent="0.3">
      <c r="A269" s="4" t="s">
        <v>82</v>
      </c>
      <c r="B269" s="5" t="s">
        <v>83</v>
      </c>
      <c r="C269" s="3" t="s">
        <v>84</v>
      </c>
      <c r="D269" s="3" t="s">
        <v>163</v>
      </c>
      <c r="E269" s="6">
        <v>428202</v>
      </c>
      <c r="F269" s="7">
        <v>188408.88</v>
      </c>
      <c r="G269" s="8">
        <f t="shared" si="4"/>
        <v>2.2727272727272725</v>
      </c>
      <c r="H269" s="3">
        <v>2020</v>
      </c>
    </row>
    <row r="270" spans="1:8" x14ac:dyDescent="0.3">
      <c r="A270" s="4" t="s">
        <v>85</v>
      </c>
      <c r="B270" s="5" t="s">
        <v>86</v>
      </c>
      <c r="C270" s="3" t="s">
        <v>87</v>
      </c>
      <c r="D270" s="3" t="s">
        <v>163</v>
      </c>
      <c r="E270" s="6">
        <v>240302</v>
      </c>
      <c r="F270" s="7">
        <v>213868.78</v>
      </c>
      <c r="G270" s="8">
        <f t="shared" si="4"/>
        <v>1.1235955056179776</v>
      </c>
      <c r="H270" s="3">
        <v>2020</v>
      </c>
    </row>
    <row r="271" spans="1:8" x14ac:dyDescent="0.3">
      <c r="A271" s="4" t="s">
        <v>88</v>
      </c>
      <c r="B271" s="5" t="s">
        <v>89</v>
      </c>
      <c r="C271" s="3" t="s">
        <v>90</v>
      </c>
      <c r="D271" s="3" t="s">
        <v>163</v>
      </c>
      <c r="E271" s="6">
        <v>402872</v>
      </c>
      <c r="F271" s="7">
        <v>435101.76</v>
      </c>
      <c r="G271" s="8">
        <f t="shared" si="4"/>
        <v>0.92592592592592593</v>
      </c>
      <c r="H271" s="3">
        <v>2020</v>
      </c>
    </row>
    <row r="272" spans="1:8" x14ac:dyDescent="0.3">
      <c r="A272" s="4" t="s">
        <v>91</v>
      </c>
      <c r="B272" s="5" t="s">
        <v>92</v>
      </c>
      <c r="C272" s="3" t="s">
        <v>93</v>
      </c>
      <c r="D272" s="3" t="s">
        <v>163</v>
      </c>
      <c r="E272" s="6">
        <v>952654</v>
      </c>
      <c r="F272" s="7">
        <v>924074.38</v>
      </c>
      <c r="G272" s="8">
        <f t="shared" si="4"/>
        <v>1.0309278350515463</v>
      </c>
      <c r="H272" s="3">
        <v>2020</v>
      </c>
    </row>
    <row r="273" spans="1:8" x14ac:dyDescent="0.3">
      <c r="A273" s="4" t="s">
        <v>94</v>
      </c>
      <c r="B273" s="5" t="s">
        <v>95</v>
      </c>
      <c r="C273" s="3" t="s">
        <v>96</v>
      </c>
      <c r="D273" s="3" t="s">
        <v>163</v>
      </c>
      <c r="E273" s="6">
        <v>901297</v>
      </c>
      <c r="F273" s="7">
        <v>603868.99</v>
      </c>
      <c r="G273" s="8">
        <f t="shared" si="4"/>
        <v>1.4925373134328359</v>
      </c>
      <c r="H273" s="3">
        <v>2020</v>
      </c>
    </row>
    <row r="274" spans="1:8" x14ac:dyDescent="0.3">
      <c r="A274" s="4" t="s">
        <v>97</v>
      </c>
      <c r="B274" s="5" t="s">
        <v>98</v>
      </c>
      <c r="C274" s="3" t="s">
        <v>99</v>
      </c>
      <c r="D274" s="3" t="s">
        <v>163</v>
      </c>
      <c r="E274" s="6">
        <v>842732</v>
      </c>
      <c r="F274" s="7">
        <v>1019705.72</v>
      </c>
      <c r="G274" s="8">
        <f t="shared" si="4"/>
        <v>0.82644628099173556</v>
      </c>
      <c r="H274" s="3">
        <v>2020</v>
      </c>
    </row>
    <row r="275" spans="1:8" x14ac:dyDescent="0.3">
      <c r="A275" s="4" t="s">
        <v>100</v>
      </c>
      <c r="B275" s="5" t="s">
        <v>101</v>
      </c>
      <c r="C275" s="3" t="s">
        <v>102</v>
      </c>
      <c r="D275" s="3" t="s">
        <v>163</v>
      </c>
      <c r="E275" s="6">
        <v>324690</v>
      </c>
      <c r="F275" s="7">
        <v>198060.9</v>
      </c>
      <c r="G275" s="8">
        <f t="shared" si="4"/>
        <v>1.639344262295082</v>
      </c>
      <c r="H275" s="3">
        <v>2020</v>
      </c>
    </row>
    <row r="276" spans="1:8" x14ac:dyDescent="0.3">
      <c r="A276" s="4" t="s">
        <v>103</v>
      </c>
      <c r="B276" s="5" t="s">
        <v>104</v>
      </c>
      <c r="C276" s="3" t="s">
        <v>105</v>
      </c>
      <c r="D276" s="3" t="s">
        <v>163</v>
      </c>
      <c r="E276" s="6">
        <v>1077478</v>
      </c>
      <c r="F276" s="7">
        <v>915856.29999999993</v>
      </c>
      <c r="G276" s="8">
        <f t="shared" si="4"/>
        <v>1.1764705882352942</v>
      </c>
      <c r="H276" s="3">
        <v>2020</v>
      </c>
    </row>
    <row r="277" spans="1:8" x14ac:dyDescent="0.3">
      <c r="A277" s="4" t="s">
        <v>106</v>
      </c>
      <c r="B277" s="5" t="s">
        <v>107</v>
      </c>
      <c r="C277" s="3" t="s">
        <v>108</v>
      </c>
      <c r="D277" s="3" t="s">
        <v>163</v>
      </c>
      <c r="E277" s="6">
        <v>788469</v>
      </c>
      <c r="F277" s="7">
        <v>630775.20000000007</v>
      </c>
      <c r="G277" s="8">
        <f t="shared" si="4"/>
        <v>1.2499999999999998</v>
      </c>
      <c r="H277" s="3">
        <v>2020</v>
      </c>
    </row>
    <row r="278" spans="1:8" x14ac:dyDescent="0.3">
      <c r="A278" s="4" t="s">
        <v>106</v>
      </c>
      <c r="B278" s="5" t="s">
        <v>107</v>
      </c>
      <c r="C278" s="3" t="s">
        <v>109</v>
      </c>
      <c r="D278" s="3" t="s">
        <v>163</v>
      </c>
      <c r="E278" s="6">
        <v>316017</v>
      </c>
      <c r="F278" s="7">
        <v>290735.64</v>
      </c>
      <c r="G278" s="8">
        <f t="shared" si="4"/>
        <v>1.0869565217391304</v>
      </c>
      <c r="H278" s="3">
        <v>2020</v>
      </c>
    </row>
    <row r="279" spans="1:8" x14ac:dyDescent="0.3">
      <c r="A279" s="4" t="s">
        <v>106</v>
      </c>
      <c r="B279" s="5" t="s">
        <v>107</v>
      </c>
      <c r="C279" s="3" t="s">
        <v>110</v>
      </c>
      <c r="D279" s="3" t="s">
        <v>163</v>
      </c>
      <c r="E279" s="6">
        <v>732453</v>
      </c>
      <c r="F279" s="7">
        <v>424822.74</v>
      </c>
      <c r="G279" s="8">
        <f t="shared" si="4"/>
        <v>1.7241379310344829</v>
      </c>
      <c r="H279" s="3">
        <v>2020</v>
      </c>
    </row>
    <row r="280" spans="1:8" x14ac:dyDescent="0.3">
      <c r="A280" s="4" t="s">
        <v>111</v>
      </c>
      <c r="B280" s="5" t="s">
        <v>112</v>
      </c>
      <c r="C280" s="3" t="s">
        <v>113</v>
      </c>
      <c r="D280" s="3" t="s">
        <v>163</v>
      </c>
      <c r="E280" s="6">
        <v>642727</v>
      </c>
      <c r="F280" s="7">
        <v>539890.67999999993</v>
      </c>
      <c r="G280" s="8">
        <f t="shared" si="4"/>
        <v>1.1904761904761907</v>
      </c>
      <c r="H280" s="3">
        <v>2020</v>
      </c>
    </row>
    <row r="281" spans="1:8" x14ac:dyDescent="0.3">
      <c r="A281" s="4" t="s">
        <v>114</v>
      </c>
      <c r="B281" s="5" t="s">
        <v>115</v>
      </c>
      <c r="C281" s="3" t="s">
        <v>116</v>
      </c>
      <c r="D281" s="3" t="s">
        <v>163</v>
      </c>
      <c r="E281" s="6">
        <v>254202</v>
      </c>
      <c r="F281" s="7">
        <v>221155.74</v>
      </c>
      <c r="G281" s="8">
        <f t="shared" si="4"/>
        <v>1.149425287356322</v>
      </c>
      <c r="H281" s="3">
        <v>2020</v>
      </c>
    </row>
    <row r="282" spans="1:8" x14ac:dyDescent="0.3">
      <c r="A282" s="4" t="s">
        <v>117</v>
      </c>
      <c r="B282" s="5" t="s">
        <v>118</v>
      </c>
      <c r="C282" s="3" t="s">
        <v>119</v>
      </c>
      <c r="D282" s="3" t="s">
        <v>163</v>
      </c>
      <c r="E282" s="6">
        <v>416732</v>
      </c>
      <c r="F282" s="7">
        <v>504245.72</v>
      </c>
      <c r="G282" s="8">
        <f t="shared" si="4"/>
        <v>0.82644628099173556</v>
      </c>
      <c r="H282" s="3">
        <v>2020</v>
      </c>
    </row>
    <row r="283" spans="1:8" x14ac:dyDescent="0.3">
      <c r="A283" s="4" t="s">
        <v>120</v>
      </c>
      <c r="B283" s="5" t="s">
        <v>121</v>
      </c>
      <c r="C283" s="3" t="s">
        <v>122</v>
      </c>
      <c r="D283" s="3" t="s">
        <v>163</v>
      </c>
      <c r="E283" s="6">
        <v>1063662</v>
      </c>
      <c r="F283" s="7">
        <v>553104.24</v>
      </c>
      <c r="G283" s="8">
        <f t="shared" si="4"/>
        <v>1.9230769230769231</v>
      </c>
      <c r="H283" s="3">
        <v>2020</v>
      </c>
    </row>
    <row r="284" spans="1:8" x14ac:dyDescent="0.3">
      <c r="A284" s="4" t="s">
        <v>123</v>
      </c>
      <c r="B284" s="5" t="s">
        <v>124</v>
      </c>
      <c r="C284" s="3" t="s">
        <v>125</v>
      </c>
      <c r="D284" s="3" t="s">
        <v>163</v>
      </c>
      <c r="E284" s="6">
        <v>284424</v>
      </c>
      <c r="F284" s="7">
        <v>216162.24</v>
      </c>
      <c r="G284" s="8">
        <f t="shared" si="4"/>
        <v>1.3157894736842106</v>
      </c>
      <c r="H284" s="3">
        <v>2020</v>
      </c>
    </row>
    <row r="285" spans="1:8" x14ac:dyDescent="0.3">
      <c r="A285" s="4" t="s">
        <v>126</v>
      </c>
      <c r="B285" s="5" t="s">
        <v>127</v>
      </c>
      <c r="C285" s="3" t="s">
        <v>128</v>
      </c>
      <c r="D285" s="3" t="s">
        <v>163</v>
      </c>
      <c r="E285" s="6">
        <v>549591</v>
      </c>
      <c r="F285" s="7">
        <v>483640.08</v>
      </c>
      <c r="G285" s="8">
        <f t="shared" si="4"/>
        <v>1.1363636363636362</v>
      </c>
      <c r="H285" s="3">
        <v>2020</v>
      </c>
    </row>
    <row r="286" spans="1:8" x14ac:dyDescent="0.3">
      <c r="A286" s="4" t="s">
        <v>129</v>
      </c>
      <c r="B286" s="5" t="s">
        <v>130</v>
      </c>
      <c r="C286" s="3" t="s">
        <v>131</v>
      </c>
      <c r="D286" s="3" t="s">
        <v>163</v>
      </c>
      <c r="E286" s="6">
        <v>346244</v>
      </c>
      <c r="F286" s="7">
        <v>283920.07999999996</v>
      </c>
      <c r="G286" s="8">
        <f t="shared" si="4"/>
        <v>1.2195121951219514</v>
      </c>
      <c r="H286" s="3">
        <v>2020</v>
      </c>
    </row>
    <row r="287" spans="1:8" x14ac:dyDescent="0.3">
      <c r="A287" s="4" t="s">
        <v>132</v>
      </c>
      <c r="B287" s="5" t="s">
        <v>133</v>
      </c>
      <c r="C287" s="3" t="s">
        <v>134</v>
      </c>
      <c r="D287" s="3" t="s">
        <v>163</v>
      </c>
      <c r="E287" s="6">
        <v>901699</v>
      </c>
      <c r="F287" s="7">
        <v>1018919.8699999999</v>
      </c>
      <c r="G287" s="8">
        <f t="shared" si="4"/>
        <v>0.88495575221238953</v>
      </c>
      <c r="H287" s="3">
        <v>2020</v>
      </c>
    </row>
    <row r="288" spans="1:8" x14ac:dyDescent="0.3">
      <c r="A288" s="4" t="s">
        <v>135</v>
      </c>
      <c r="B288" s="5" t="s">
        <v>136</v>
      </c>
      <c r="C288" s="3" t="s">
        <v>137</v>
      </c>
      <c r="D288" s="3" t="s">
        <v>163</v>
      </c>
      <c r="E288" s="6">
        <v>967003</v>
      </c>
      <c r="F288" s="7">
        <v>502841.56</v>
      </c>
      <c r="G288" s="8">
        <f t="shared" si="4"/>
        <v>1.9230769230769231</v>
      </c>
      <c r="H288" s="3">
        <v>2020</v>
      </c>
    </row>
    <row r="289" spans="1:8" x14ac:dyDescent="0.3">
      <c r="A289" s="4" t="s">
        <v>135</v>
      </c>
      <c r="B289" s="5" t="s">
        <v>136</v>
      </c>
      <c r="C289" s="3" t="s">
        <v>138</v>
      </c>
      <c r="D289" s="3" t="s">
        <v>163</v>
      </c>
      <c r="E289" s="6">
        <v>726013</v>
      </c>
      <c r="F289" s="7">
        <v>341226.11</v>
      </c>
      <c r="G289" s="8">
        <f t="shared" si="4"/>
        <v>2.1276595744680851</v>
      </c>
      <c r="H289" s="3">
        <v>2020</v>
      </c>
    </row>
    <row r="290" spans="1:8" x14ac:dyDescent="0.3">
      <c r="A290" s="4" t="s">
        <v>139</v>
      </c>
      <c r="B290" s="5" t="s">
        <v>140</v>
      </c>
      <c r="C290" s="3" t="s">
        <v>141</v>
      </c>
      <c r="D290" s="3" t="s">
        <v>163</v>
      </c>
      <c r="E290" s="6">
        <v>507773</v>
      </c>
      <c r="F290" s="7">
        <v>431607.05</v>
      </c>
      <c r="G290" s="8">
        <f t="shared" si="4"/>
        <v>1.1764705882352942</v>
      </c>
      <c r="H290" s="3">
        <v>2020</v>
      </c>
    </row>
    <row r="291" spans="1:8" x14ac:dyDescent="0.3">
      <c r="A291" s="4" t="s">
        <v>142</v>
      </c>
      <c r="B291" s="5" t="s">
        <v>143</v>
      </c>
      <c r="C291" s="3" t="s">
        <v>144</v>
      </c>
      <c r="D291" s="3" t="s">
        <v>163</v>
      </c>
      <c r="E291" s="6">
        <v>339933</v>
      </c>
      <c r="F291" s="7">
        <v>197161.13999999998</v>
      </c>
      <c r="G291" s="8">
        <f t="shared" si="4"/>
        <v>1.7241379310344829</v>
      </c>
      <c r="H291" s="3">
        <v>2020</v>
      </c>
    </row>
    <row r="292" spans="1:8" x14ac:dyDescent="0.3">
      <c r="A292" s="4" t="s">
        <v>145</v>
      </c>
      <c r="B292" s="5" t="s">
        <v>146</v>
      </c>
      <c r="C292" s="3" t="s">
        <v>147</v>
      </c>
      <c r="D292" s="3" t="s">
        <v>163</v>
      </c>
      <c r="E292" s="6">
        <v>495691</v>
      </c>
      <c r="F292" s="7">
        <v>525432.46000000008</v>
      </c>
      <c r="G292" s="8">
        <f t="shared" si="4"/>
        <v>0.94339622641509424</v>
      </c>
      <c r="H292" s="3">
        <v>2020</v>
      </c>
    </row>
    <row r="293" spans="1:8" x14ac:dyDescent="0.3">
      <c r="A293" s="4" t="s">
        <v>148</v>
      </c>
      <c r="B293" s="5" t="s">
        <v>149</v>
      </c>
      <c r="C293" s="3" t="s">
        <v>150</v>
      </c>
      <c r="D293" s="3" t="s">
        <v>163</v>
      </c>
      <c r="E293" s="6">
        <v>242829</v>
      </c>
      <c r="F293" s="7">
        <v>206404.65</v>
      </c>
      <c r="G293" s="8">
        <f t="shared" si="4"/>
        <v>1.1764705882352942</v>
      </c>
      <c r="H293" s="3">
        <v>2020</v>
      </c>
    </row>
    <row r="294" spans="1:8" x14ac:dyDescent="0.3">
      <c r="A294" s="4" t="s">
        <v>151</v>
      </c>
      <c r="B294" s="5" t="s">
        <v>152</v>
      </c>
      <c r="C294" s="3" t="s">
        <v>153</v>
      </c>
      <c r="D294" s="3" t="s">
        <v>163</v>
      </c>
      <c r="E294" s="6">
        <v>640553</v>
      </c>
      <c r="F294" s="7">
        <v>256221.2</v>
      </c>
      <c r="G294" s="8">
        <f t="shared" si="4"/>
        <v>2.5</v>
      </c>
      <c r="H294" s="3">
        <v>2020</v>
      </c>
    </row>
    <row r="295" spans="1:8" x14ac:dyDescent="0.3">
      <c r="A295" s="4" t="s">
        <v>154</v>
      </c>
      <c r="B295" s="5" t="s">
        <v>155</v>
      </c>
      <c r="C295" s="3" t="s">
        <v>156</v>
      </c>
      <c r="D295" s="3" t="s">
        <v>163</v>
      </c>
      <c r="E295" s="6">
        <v>94347</v>
      </c>
      <c r="F295" s="7">
        <v>33021.449999999997</v>
      </c>
      <c r="G295" s="8">
        <f t="shared" si="4"/>
        <v>2.8571428571428572</v>
      </c>
      <c r="H295" s="3">
        <v>2020</v>
      </c>
    </row>
    <row r="296" spans="1:8" x14ac:dyDescent="0.3">
      <c r="A296" s="4" t="s">
        <v>157</v>
      </c>
      <c r="B296" s="5" t="s">
        <v>158</v>
      </c>
      <c r="C296" s="3" t="s">
        <v>159</v>
      </c>
      <c r="D296" s="3" t="s">
        <v>163</v>
      </c>
      <c r="E296" s="6">
        <v>836607</v>
      </c>
      <c r="F296" s="7">
        <v>393205.29</v>
      </c>
      <c r="G296" s="8">
        <f t="shared" si="4"/>
        <v>2.1276595744680851</v>
      </c>
      <c r="H296" s="3">
        <v>2020</v>
      </c>
    </row>
    <row r="297" spans="1:8" x14ac:dyDescent="0.3">
      <c r="A297" s="4" t="s">
        <v>0</v>
      </c>
      <c r="B297" s="5" t="s">
        <v>1</v>
      </c>
      <c r="C297" s="3" t="s">
        <v>2</v>
      </c>
      <c r="D297" s="3" t="s">
        <v>3</v>
      </c>
      <c r="E297" s="6">
        <v>583386.80400000012</v>
      </c>
      <c r="F297" s="7">
        <v>772798.10400000005</v>
      </c>
      <c r="G297" s="8">
        <f t="shared" si="4"/>
        <v>0.75490196078431382</v>
      </c>
      <c r="H297" s="3">
        <v>2019</v>
      </c>
    </row>
    <row r="298" spans="1:8" x14ac:dyDescent="0.3">
      <c r="A298" s="4" t="s">
        <v>4</v>
      </c>
      <c r="B298" s="5" t="s">
        <v>5</v>
      </c>
      <c r="C298" s="3" t="s">
        <v>6</v>
      </c>
      <c r="D298" s="3" t="s">
        <v>3</v>
      </c>
      <c r="E298" s="6">
        <v>390780.288</v>
      </c>
      <c r="F298" s="7">
        <v>175037.00399999999</v>
      </c>
      <c r="G298" s="8">
        <f t="shared" si="4"/>
        <v>2.2325581395348837</v>
      </c>
      <c r="H298" s="3">
        <v>2019</v>
      </c>
    </row>
    <row r="299" spans="1:8" x14ac:dyDescent="0.3">
      <c r="A299" s="4" t="s">
        <v>7</v>
      </c>
      <c r="B299" s="5" t="s">
        <v>8</v>
      </c>
      <c r="C299" s="3" t="s">
        <v>9</v>
      </c>
      <c r="D299" s="3" t="s">
        <v>3</v>
      </c>
      <c r="E299" s="6">
        <v>502519.15800000005</v>
      </c>
      <c r="F299" s="7">
        <v>699710.22000000009</v>
      </c>
      <c r="G299" s="8">
        <f t="shared" si="4"/>
        <v>0.71818181818181814</v>
      </c>
      <c r="H299" s="3">
        <v>2019</v>
      </c>
    </row>
    <row r="300" spans="1:8" x14ac:dyDescent="0.3">
      <c r="A300" s="4" t="s">
        <v>10</v>
      </c>
      <c r="B300" s="5" t="s">
        <v>11</v>
      </c>
      <c r="C300" s="3" t="s">
        <v>12</v>
      </c>
      <c r="D300" s="3" t="s">
        <v>3</v>
      </c>
      <c r="E300" s="6">
        <v>761522.32799999998</v>
      </c>
      <c r="F300" s="7">
        <v>466238.16</v>
      </c>
      <c r="G300" s="8">
        <f t="shared" si="4"/>
        <v>1.6333333333333333</v>
      </c>
      <c r="H300" s="3">
        <v>2019</v>
      </c>
    </row>
    <row r="301" spans="1:8" x14ac:dyDescent="0.3">
      <c r="A301" s="4" t="s">
        <v>13</v>
      </c>
      <c r="B301" s="5" t="s">
        <v>14</v>
      </c>
      <c r="C301" s="3" t="s">
        <v>15</v>
      </c>
      <c r="D301" s="3" t="s">
        <v>3</v>
      </c>
      <c r="E301" s="6">
        <v>411349.74300000002</v>
      </c>
      <c r="F301" s="7">
        <v>148680.63</v>
      </c>
      <c r="G301" s="8">
        <f t="shared" si="4"/>
        <v>2.7666666666666666</v>
      </c>
      <c r="H301" s="3">
        <v>2019</v>
      </c>
    </row>
    <row r="302" spans="1:8" x14ac:dyDescent="0.3">
      <c r="A302" s="4" t="s">
        <v>13</v>
      </c>
      <c r="B302" s="5" t="s">
        <v>14</v>
      </c>
      <c r="C302" s="3" t="s">
        <v>16</v>
      </c>
      <c r="D302" s="3" t="s">
        <v>3</v>
      </c>
      <c r="E302" s="6">
        <v>276544.62</v>
      </c>
      <c r="F302" s="7">
        <v>429371.91</v>
      </c>
      <c r="G302" s="8">
        <f t="shared" si="4"/>
        <v>0.64406779661016955</v>
      </c>
      <c r="H302" s="3">
        <v>2019</v>
      </c>
    </row>
    <row r="303" spans="1:8" x14ac:dyDescent="0.3">
      <c r="A303" s="4" t="s">
        <v>13</v>
      </c>
      <c r="B303" s="5" t="s">
        <v>14</v>
      </c>
      <c r="C303" s="3" t="s">
        <v>17</v>
      </c>
      <c r="D303" s="3" t="s">
        <v>3</v>
      </c>
      <c r="E303" s="6">
        <v>133595.05499999999</v>
      </c>
      <c r="F303" s="7">
        <v>283383.44999999995</v>
      </c>
      <c r="G303" s="8">
        <f t="shared" si="4"/>
        <v>0.47142857142857147</v>
      </c>
      <c r="H303" s="3">
        <v>2019</v>
      </c>
    </row>
    <row r="304" spans="1:8" x14ac:dyDescent="0.3">
      <c r="A304" s="4" t="s">
        <v>13</v>
      </c>
      <c r="B304" s="5" t="s">
        <v>14</v>
      </c>
      <c r="C304" s="3" t="s">
        <v>18</v>
      </c>
      <c r="D304" s="3" t="s">
        <v>3</v>
      </c>
      <c r="E304" s="6">
        <v>214667.00099999999</v>
      </c>
      <c r="F304" s="7">
        <v>315149.42699999997</v>
      </c>
      <c r="G304" s="8">
        <f t="shared" si="4"/>
        <v>0.6811594202898551</v>
      </c>
      <c r="H304" s="3">
        <v>2019</v>
      </c>
    </row>
    <row r="305" spans="1:8" x14ac:dyDescent="0.3">
      <c r="A305" s="4" t="s">
        <v>19</v>
      </c>
      <c r="B305" s="5" t="s">
        <v>20</v>
      </c>
      <c r="C305" s="3" t="s">
        <v>21</v>
      </c>
      <c r="D305" s="3" t="s">
        <v>3</v>
      </c>
      <c r="E305" s="6">
        <v>171932.78700000001</v>
      </c>
      <c r="F305" s="7">
        <v>123175.728</v>
      </c>
      <c r="G305" s="8">
        <f t="shared" si="4"/>
        <v>1.3958333333333335</v>
      </c>
      <c r="H305" s="3">
        <v>2019</v>
      </c>
    </row>
    <row r="306" spans="1:8" x14ac:dyDescent="0.3">
      <c r="A306" s="4" t="s">
        <v>22</v>
      </c>
      <c r="B306" s="5" t="s">
        <v>23</v>
      </c>
      <c r="C306" s="3" t="s">
        <v>24</v>
      </c>
      <c r="D306" s="3" t="s">
        <v>3</v>
      </c>
      <c r="E306" s="6">
        <v>277030.61100000003</v>
      </c>
      <c r="F306" s="7">
        <v>604430.424</v>
      </c>
      <c r="G306" s="8">
        <f t="shared" si="4"/>
        <v>0.45833333333333337</v>
      </c>
      <c r="H306" s="3">
        <v>2019</v>
      </c>
    </row>
    <row r="307" spans="1:8" x14ac:dyDescent="0.3">
      <c r="A307" s="4" t="s">
        <v>25</v>
      </c>
      <c r="B307" s="5" t="s">
        <v>26</v>
      </c>
      <c r="C307" s="3" t="s">
        <v>27</v>
      </c>
      <c r="D307" s="3" t="s">
        <v>3</v>
      </c>
      <c r="E307" s="6">
        <v>207137.25</v>
      </c>
      <c r="F307" s="7">
        <v>376989.79500000004</v>
      </c>
      <c r="G307" s="8">
        <f t="shared" si="4"/>
        <v>0.54945054945054939</v>
      </c>
      <c r="H307" s="3">
        <v>2019</v>
      </c>
    </row>
    <row r="308" spans="1:8" x14ac:dyDescent="0.3">
      <c r="A308" s="4" t="s">
        <v>28</v>
      </c>
      <c r="B308" s="5" t="s">
        <v>29</v>
      </c>
      <c r="C308" s="3" t="s">
        <v>30</v>
      </c>
      <c r="D308" s="3" t="s">
        <v>3</v>
      </c>
      <c r="E308" s="6">
        <v>167731.21800000002</v>
      </c>
      <c r="F308" s="7">
        <v>183334.122</v>
      </c>
      <c r="G308" s="8">
        <f t="shared" si="4"/>
        <v>0.91489361702127669</v>
      </c>
      <c r="H308" s="3">
        <v>2019</v>
      </c>
    </row>
    <row r="309" spans="1:8" x14ac:dyDescent="0.3">
      <c r="A309" s="4" t="s">
        <v>28</v>
      </c>
      <c r="B309" s="5" t="s">
        <v>29</v>
      </c>
      <c r="C309" s="3" t="s">
        <v>31</v>
      </c>
      <c r="D309" s="3" t="s">
        <v>3</v>
      </c>
      <c r="E309" s="6">
        <v>179215.19999999998</v>
      </c>
      <c r="F309" s="7">
        <v>241940.52000000002</v>
      </c>
      <c r="G309" s="8">
        <f t="shared" si="4"/>
        <v>0.74074074074074059</v>
      </c>
      <c r="H309" s="3">
        <v>2019</v>
      </c>
    </row>
    <row r="310" spans="1:8" x14ac:dyDescent="0.3">
      <c r="A310" s="4" t="s">
        <v>32</v>
      </c>
      <c r="B310" s="5" t="s">
        <v>33</v>
      </c>
      <c r="C310" s="3" t="s">
        <v>34</v>
      </c>
      <c r="D310" s="3" t="s">
        <v>3</v>
      </c>
      <c r="E310" s="6">
        <v>193019.652</v>
      </c>
      <c r="F310" s="7">
        <v>542293.30799999996</v>
      </c>
      <c r="G310" s="8">
        <f t="shared" si="4"/>
        <v>0.35593220338983056</v>
      </c>
      <c r="H310" s="3">
        <v>2019</v>
      </c>
    </row>
    <row r="311" spans="1:8" x14ac:dyDescent="0.3">
      <c r="A311" s="4" t="s">
        <v>35</v>
      </c>
      <c r="B311" s="5" t="s">
        <v>36</v>
      </c>
      <c r="C311" s="3" t="s">
        <v>37</v>
      </c>
      <c r="D311" s="3" t="s">
        <v>3</v>
      </c>
      <c r="E311" s="6">
        <v>595998.45900000003</v>
      </c>
      <c r="F311" s="7">
        <v>842618.51100000006</v>
      </c>
      <c r="G311" s="8">
        <f t="shared" si="4"/>
        <v>0.70731707317073167</v>
      </c>
      <c r="H311" s="3">
        <v>2019</v>
      </c>
    </row>
    <row r="312" spans="1:8" x14ac:dyDescent="0.3">
      <c r="A312" s="4" t="s">
        <v>38</v>
      </c>
      <c r="B312" s="5" t="s">
        <v>39</v>
      </c>
      <c r="C312" s="3" t="s">
        <v>40</v>
      </c>
      <c r="D312" s="3" t="s">
        <v>3</v>
      </c>
      <c r="E312" s="6">
        <v>245659.17600000004</v>
      </c>
      <c r="F312" s="7">
        <v>460610.95500000007</v>
      </c>
      <c r="G312" s="8">
        <f t="shared" si="4"/>
        <v>0.53333333333333333</v>
      </c>
      <c r="H312" s="3">
        <v>2019</v>
      </c>
    </row>
    <row r="313" spans="1:8" x14ac:dyDescent="0.3">
      <c r="A313" s="4" t="s">
        <v>41</v>
      </c>
      <c r="B313" s="5" t="s">
        <v>42</v>
      </c>
      <c r="C313" s="3" t="s">
        <v>43</v>
      </c>
      <c r="D313" s="3" t="s">
        <v>3</v>
      </c>
      <c r="E313" s="6">
        <v>253970.91</v>
      </c>
      <c r="F313" s="7">
        <v>260654.35500000001</v>
      </c>
      <c r="G313" s="8">
        <f t="shared" si="4"/>
        <v>0.97435897435897434</v>
      </c>
      <c r="H313" s="3">
        <v>2019</v>
      </c>
    </row>
    <row r="314" spans="1:8" x14ac:dyDescent="0.3">
      <c r="A314" s="4" t="s">
        <v>44</v>
      </c>
      <c r="B314" s="5" t="s">
        <v>45</v>
      </c>
      <c r="C314" s="3" t="s">
        <v>46</v>
      </c>
      <c r="D314" s="3" t="s">
        <v>3</v>
      </c>
      <c r="E314" s="6">
        <v>169925.04</v>
      </c>
      <c r="F314" s="7">
        <v>247807.35</v>
      </c>
      <c r="G314" s="8">
        <f t="shared" si="4"/>
        <v>0.68571428571428572</v>
      </c>
      <c r="H314" s="3">
        <v>2019</v>
      </c>
    </row>
    <row r="315" spans="1:8" x14ac:dyDescent="0.3">
      <c r="A315" s="4" t="s">
        <v>44</v>
      </c>
      <c r="B315" s="5" t="s">
        <v>45</v>
      </c>
      <c r="C315" s="3" t="s">
        <v>47</v>
      </c>
      <c r="D315" s="3" t="s">
        <v>3</v>
      </c>
      <c r="E315" s="6">
        <v>125300.21399999999</v>
      </c>
      <c r="F315" s="7">
        <v>65316.069000000003</v>
      </c>
      <c r="G315" s="8">
        <f t="shared" si="4"/>
        <v>1.9183673469387752</v>
      </c>
      <c r="H315" s="3">
        <v>2019</v>
      </c>
    </row>
    <row r="316" spans="1:8" x14ac:dyDescent="0.3">
      <c r="A316" s="4" t="s">
        <v>48</v>
      </c>
      <c r="B316" s="5" t="s">
        <v>49</v>
      </c>
      <c r="C316" s="3" t="s">
        <v>50</v>
      </c>
      <c r="D316" s="3" t="s">
        <v>3</v>
      </c>
      <c r="E316" s="6">
        <v>244495.69200000001</v>
      </c>
      <c r="F316" s="7">
        <v>197677.36800000002</v>
      </c>
      <c r="G316" s="8">
        <f t="shared" si="4"/>
        <v>1.2368421052631577</v>
      </c>
      <c r="H316" s="3">
        <v>2019</v>
      </c>
    </row>
    <row r="317" spans="1:8" x14ac:dyDescent="0.3">
      <c r="A317" s="4" t="s">
        <v>51</v>
      </c>
      <c r="B317" s="5" t="s">
        <v>52</v>
      </c>
      <c r="C317" s="3" t="s">
        <v>53</v>
      </c>
      <c r="D317" s="3" t="s">
        <v>3</v>
      </c>
      <c r="E317" s="6">
        <v>56886.516000000003</v>
      </c>
      <c r="F317" s="7">
        <v>24846.984</v>
      </c>
      <c r="G317" s="8">
        <f t="shared" si="4"/>
        <v>2.2894736842105265</v>
      </c>
      <c r="H317" s="3">
        <v>2019</v>
      </c>
    </row>
    <row r="318" spans="1:8" x14ac:dyDescent="0.3">
      <c r="A318" s="4" t="s">
        <v>54</v>
      </c>
      <c r="B318" s="5" t="s">
        <v>55</v>
      </c>
      <c r="C318" s="3" t="s">
        <v>56</v>
      </c>
      <c r="D318" s="3" t="s">
        <v>3</v>
      </c>
      <c r="E318" s="6">
        <v>798352.83</v>
      </c>
      <c r="F318" s="7">
        <v>731123.11800000002</v>
      </c>
      <c r="G318" s="8">
        <f t="shared" si="4"/>
        <v>1.0919540229885056</v>
      </c>
      <c r="H318" s="3">
        <v>2019</v>
      </c>
    </row>
    <row r="319" spans="1:8" x14ac:dyDescent="0.3">
      <c r="A319" s="4" t="s">
        <v>57</v>
      </c>
      <c r="B319" s="5" t="s">
        <v>58</v>
      </c>
      <c r="C319" s="3" t="s">
        <v>59</v>
      </c>
      <c r="D319" s="3" t="s">
        <v>3</v>
      </c>
      <c r="E319" s="6">
        <v>265446.99</v>
      </c>
      <c r="F319" s="7">
        <v>235537.47</v>
      </c>
      <c r="G319" s="8">
        <f t="shared" si="4"/>
        <v>1.126984126984127</v>
      </c>
      <c r="H319" s="3">
        <v>2019</v>
      </c>
    </row>
    <row r="320" spans="1:8" x14ac:dyDescent="0.3">
      <c r="A320" s="4" t="s">
        <v>60</v>
      </c>
      <c r="B320" s="5" t="s">
        <v>61</v>
      </c>
      <c r="C320" s="3" t="s">
        <v>62</v>
      </c>
      <c r="D320" s="3" t="s">
        <v>3</v>
      </c>
      <c r="E320" s="6">
        <v>403707.56400000001</v>
      </c>
      <c r="F320" s="7">
        <v>517573.8</v>
      </c>
      <c r="G320" s="8">
        <f t="shared" si="4"/>
        <v>0.78</v>
      </c>
      <c r="H320" s="3">
        <v>2019</v>
      </c>
    </row>
    <row r="321" spans="1:8" x14ac:dyDescent="0.3">
      <c r="A321" s="4" t="s">
        <v>63</v>
      </c>
      <c r="B321" s="5" t="s">
        <v>64</v>
      </c>
      <c r="C321" s="3" t="s">
        <v>65</v>
      </c>
      <c r="D321" s="3" t="s">
        <v>3</v>
      </c>
      <c r="E321" s="6">
        <v>487316.09700000001</v>
      </c>
      <c r="F321" s="7">
        <v>192180.99600000004</v>
      </c>
      <c r="G321" s="8">
        <f t="shared" si="4"/>
        <v>2.5357142857142851</v>
      </c>
      <c r="H321" s="3">
        <v>2019</v>
      </c>
    </row>
    <row r="322" spans="1:8" x14ac:dyDescent="0.3">
      <c r="A322" s="4" t="s">
        <v>63</v>
      </c>
      <c r="B322" s="5" t="s">
        <v>64</v>
      </c>
      <c r="C322" s="3" t="s">
        <v>66</v>
      </c>
      <c r="D322" s="3" t="s">
        <v>3</v>
      </c>
      <c r="E322" s="6">
        <v>258219.09</v>
      </c>
      <c r="F322" s="7">
        <v>525045.48300000001</v>
      </c>
      <c r="G322" s="8">
        <f t="shared" si="4"/>
        <v>0.49180327868852458</v>
      </c>
      <c r="H322" s="3">
        <v>2019</v>
      </c>
    </row>
    <row r="323" spans="1:8" x14ac:dyDescent="0.3">
      <c r="A323" s="4" t="s">
        <v>67</v>
      </c>
      <c r="B323" s="5" t="s">
        <v>68</v>
      </c>
      <c r="C323" s="3" t="s">
        <v>69</v>
      </c>
      <c r="D323" s="3" t="s">
        <v>3</v>
      </c>
      <c r="E323" s="6">
        <v>348956.658</v>
      </c>
      <c r="F323" s="7">
        <v>148944.91500000001</v>
      </c>
      <c r="G323" s="8">
        <f t="shared" ref="G323:G386" si="5">E323/F323</f>
        <v>2.3428571428571425</v>
      </c>
      <c r="H323" s="3">
        <v>2019</v>
      </c>
    </row>
    <row r="324" spans="1:8" x14ac:dyDescent="0.3">
      <c r="A324" s="4" t="s">
        <v>70</v>
      </c>
      <c r="B324" s="5" t="s">
        <v>71</v>
      </c>
      <c r="C324" s="3" t="s">
        <v>72</v>
      </c>
      <c r="D324" s="3" t="s">
        <v>3</v>
      </c>
      <c r="E324" s="6">
        <v>248963.04</v>
      </c>
      <c r="F324" s="7">
        <v>224066.73599999998</v>
      </c>
      <c r="G324" s="8">
        <f t="shared" si="5"/>
        <v>1.1111111111111112</v>
      </c>
      <c r="H324" s="3">
        <v>2019</v>
      </c>
    </row>
    <row r="325" spans="1:8" x14ac:dyDescent="0.3">
      <c r="A325" s="4" t="s">
        <v>73</v>
      </c>
      <c r="B325" s="5" t="s">
        <v>74</v>
      </c>
      <c r="C325" s="3" t="s">
        <v>75</v>
      </c>
      <c r="D325" s="3" t="s">
        <v>3</v>
      </c>
      <c r="E325" s="6">
        <v>119752.70400000001</v>
      </c>
      <c r="F325" s="7">
        <v>434103.55199999997</v>
      </c>
      <c r="G325" s="8">
        <f t="shared" si="5"/>
        <v>0.27586206896551729</v>
      </c>
      <c r="H325" s="3">
        <v>2019</v>
      </c>
    </row>
    <row r="326" spans="1:8" x14ac:dyDescent="0.3">
      <c r="A326" s="4" t="s">
        <v>76</v>
      </c>
      <c r="B326" s="5" t="s">
        <v>77</v>
      </c>
      <c r="C326" s="3" t="s">
        <v>78</v>
      </c>
      <c r="D326" s="3" t="s">
        <v>3</v>
      </c>
      <c r="E326" s="6">
        <v>62367.687000000005</v>
      </c>
      <c r="F326" s="7">
        <v>24202.386000000002</v>
      </c>
      <c r="G326" s="8">
        <f t="shared" si="5"/>
        <v>2.5769230769230771</v>
      </c>
      <c r="H326" s="3">
        <v>2019</v>
      </c>
    </row>
    <row r="327" spans="1:8" x14ac:dyDescent="0.3">
      <c r="A327" s="4" t="s">
        <v>79</v>
      </c>
      <c r="B327" s="5" t="s">
        <v>80</v>
      </c>
      <c r="C327" s="3" t="s">
        <v>81</v>
      </c>
      <c r="D327" s="3" t="s">
        <v>3</v>
      </c>
      <c r="E327" s="6">
        <v>321686.93700000003</v>
      </c>
      <c r="F327" s="7">
        <v>373452.65100000001</v>
      </c>
      <c r="G327" s="8">
        <f t="shared" si="5"/>
        <v>0.86138613861386149</v>
      </c>
      <c r="H327" s="3">
        <v>2019</v>
      </c>
    </row>
    <row r="328" spans="1:8" x14ac:dyDescent="0.3">
      <c r="A328" s="4" t="s">
        <v>82</v>
      </c>
      <c r="B328" s="5" t="s">
        <v>83</v>
      </c>
      <c r="C328" s="3" t="s">
        <v>84</v>
      </c>
      <c r="D328" s="3" t="s">
        <v>3</v>
      </c>
      <c r="E328" s="6">
        <v>87497.334000000003</v>
      </c>
      <c r="F328" s="7">
        <v>208449.53100000002</v>
      </c>
      <c r="G328" s="8">
        <f t="shared" si="5"/>
        <v>0.41975308641975306</v>
      </c>
      <c r="H328" s="3">
        <v>2019</v>
      </c>
    </row>
    <row r="329" spans="1:8" x14ac:dyDescent="0.3">
      <c r="A329" s="4" t="s">
        <v>85</v>
      </c>
      <c r="B329" s="5" t="s">
        <v>86</v>
      </c>
      <c r="C329" s="3" t="s">
        <v>87</v>
      </c>
      <c r="D329" s="3" t="s">
        <v>3</v>
      </c>
      <c r="E329" s="6">
        <v>555760.22400000005</v>
      </c>
      <c r="F329" s="7">
        <v>688659.40800000005</v>
      </c>
      <c r="G329" s="8">
        <f t="shared" si="5"/>
        <v>0.80701754385964908</v>
      </c>
      <c r="H329" s="3">
        <v>2019</v>
      </c>
    </row>
    <row r="330" spans="1:8" x14ac:dyDescent="0.3">
      <c r="A330" s="4" t="s">
        <v>88</v>
      </c>
      <c r="B330" s="5" t="s">
        <v>89</v>
      </c>
      <c r="C330" s="3" t="s">
        <v>90</v>
      </c>
      <c r="D330" s="3" t="s">
        <v>3</v>
      </c>
      <c r="E330" s="6">
        <v>321555.96000000002</v>
      </c>
      <c r="F330" s="7">
        <v>457973.63999999996</v>
      </c>
      <c r="G330" s="8">
        <f t="shared" si="5"/>
        <v>0.70212765957446821</v>
      </c>
      <c r="H330" s="3">
        <v>2019</v>
      </c>
    </row>
    <row r="331" spans="1:8" x14ac:dyDescent="0.3">
      <c r="A331" s="4" t="s">
        <v>91</v>
      </c>
      <c r="B331" s="5" t="s">
        <v>92</v>
      </c>
      <c r="C331" s="3" t="s">
        <v>93</v>
      </c>
      <c r="D331" s="3" t="s">
        <v>3</v>
      </c>
      <c r="E331" s="6">
        <v>26995.085999999999</v>
      </c>
      <c r="F331" s="7">
        <v>33388.659</v>
      </c>
      <c r="G331" s="8">
        <f t="shared" si="5"/>
        <v>0.80851063829787229</v>
      </c>
      <c r="H331" s="3">
        <v>2019</v>
      </c>
    </row>
    <row r="332" spans="1:8" x14ac:dyDescent="0.3">
      <c r="A332" s="4" t="s">
        <v>94</v>
      </c>
      <c r="B332" s="5" t="s">
        <v>95</v>
      </c>
      <c r="C332" s="3" t="s">
        <v>96</v>
      </c>
      <c r="D332" s="3" t="s">
        <v>3</v>
      </c>
      <c r="E332" s="6">
        <v>196720.272</v>
      </c>
      <c r="F332" s="7">
        <v>168617.37600000002</v>
      </c>
      <c r="G332" s="8">
        <f t="shared" si="5"/>
        <v>1.1666666666666665</v>
      </c>
      <c r="H332" s="3">
        <v>2019</v>
      </c>
    </row>
    <row r="333" spans="1:8" x14ac:dyDescent="0.3">
      <c r="A333" s="4" t="s">
        <v>97</v>
      </c>
      <c r="B333" s="5" t="s">
        <v>98</v>
      </c>
      <c r="C333" s="3" t="s">
        <v>99</v>
      </c>
      <c r="D333" s="3" t="s">
        <v>3</v>
      </c>
      <c r="E333" s="6">
        <v>33060.249000000003</v>
      </c>
      <c r="F333" s="7">
        <v>83035.044000000009</v>
      </c>
      <c r="G333" s="8">
        <f t="shared" si="5"/>
        <v>0.39814814814814814</v>
      </c>
      <c r="H333" s="3">
        <v>2019</v>
      </c>
    </row>
    <row r="334" spans="1:8" x14ac:dyDescent="0.3">
      <c r="A334" s="4" t="s">
        <v>100</v>
      </c>
      <c r="B334" s="5" t="s">
        <v>101</v>
      </c>
      <c r="C334" s="3" t="s">
        <v>102</v>
      </c>
      <c r="D334" s="3" t="s">
        <v>3</v>
      </c>
      <c r="E334" s="6">
        <v>145009.98000000001</v>
      </c>
      <c r="F334" s="7">
        <v>169178.31</v>
      </c>
      <c r="G334" s="8">
        <f t="shared" si="5"/>
        <v>0.85714285714285721</v>
      </c>
      <c r="H334" s="3">
        <v>2019</v>
      </c>
    </row>
    <row r="335" spans="1:8" x14ac:dyDescent="0.3">
      <c r="A335" s="4" t="s">
        <v>103</v>
      </c>
      <c r="B335" s="5" t="s">
        <v>104</v>
      </c>
      <c r="C335" s="3" t="s">
        <v>105</v>
      </c>
      <c r="D335" s="3" t="s">
        <v>3</v>
      </c>
      <c r="E335" s="6">
        <v>476242.52400000003</v>
      </c>
      <c r="F335" s="7">
        <v>197065.87200000003</v>
      </c>
      <c r="G335" s="8">
        <f t="shared" si="5"/>
        <v>2.4166666666666665</v>
      </c>
      <c r="H335" s="3">
        <v>2019</v>
      </c>
    </row>
    <row r="336" spans="1:8" x14ac:dyDescent="0.3">
      <c r="A336" s="4" t="s">
        <v>106</v>
      </c>
      <c r="B336" s="5" t="s">
        <v>107</v>
      </c>
      <c r="C336" s="3" t="s">
        <v>108</v>
      </c>
      <c r="D336" s="3" t="s">
        <v>3</v>
      </c>
      <c r="E336" s="6">
        <v>326458.35000000003</v>
      </c>
      <c r="F336" s="7">
        <v>457041.69</v>
      </c>
      <c r="G336" s="8">
        <f t="shared" si="5"/>
        <v>0.71428571428571441</v>
      </c>
      <c r="H336" s="3">
        <v>2019</v>
      </c>
    </row>
    <row r="337" spans="1:8" x14ac:dyDescent="0.3">
      <c r="A337" s="4" t="s">
        <v>106</v>
      </c>
      <c r="B337" s="5" t="s">
        <v>107</v>
      </c>
      <c r="C337" s="3" t="s">
        <v>109</v>
      </c>
      <c r="D337" s="3" t="s">
        <v>3</v>
      </c>
      <c r="E337" s="6">
        <v>80842.104000000007</v>
      </c>
      <c r="F337" s="7">
        <v>75067.668000000005</v>
      </c>
      <c r="G337" s="8">
        <f t="shared" si="5"/>
        <v>1.0769230769230769</v>
      </c>
      <c r="H337" s="3">
        <v>2019</v>
      </c>
    </row>
    <row r="338" spans="1:8" x14ac:dyDescent="0.3">
      <c r="A338" s="4" t="s">
        <v>106</v>
      </c>
      <c r="B338" s="5" t="s">
        <v>107</v>
      </c>
      <c r="C338" s="3" t="s">
        <v>110</v>
      </c>
      <c r="D338" s="3" t="s">
        <v>3</v>
      </c>
      <c r="E338" s="6">
        <v>276321.67200000002</v>
      </c>
      <c r="F338" s="7">
        <v>763948.152</v>
      </c>
      <c r="G338" s="8">
        <f t="shared" si="5"/>
        <v>0.36170212765957449</v>
      </c>
      <c r="H338" s="3">
        <v>2019</v>
      </c>
    </row>
    <row r="339" spans="1:8" x14ac:dyDescent="0.3">
      <c r="A339" s="4" t="s">
        <v>111</v>
      </c>
      <c r="B339" s="5" t="s">
        <v>112</v>
      </c>
      <c r="C339" s="3" t="s">
        <v>113</v>
      </c>
      <c r="D339" s="3" t="s">
        <v>3</v>
      </c>
      <c r="E339" s="6">
        <v>193703.12100000001</v>
      </c>
      <c r="F339" s="7">
        <v>282616.02900000004</v>
      </c>
      <c r="G339" s="8">
        <f t="shared" si="5"/>
        <v>0.6853932584269663</v>
      </c>
      <c r="H339" s="3">
        <v>2019</v>
      </c>
    </row>
    <row r="340" spans="1:8" x14ac:dyDescent="0.3">
      <c r="A340" s="4" t="s">
        <v>114</v>
      </c>
      <c r="B340" s="5" t="s">
        <v>115</v>
      </c>
      <c r="C340" s="3" t="s">
        <v>116</v>
      </c>
      <c r="D340" s="3" t="s">
        <v>3</v>
      </c>
      <c r="E340" s="6">
        <v>395189.36100000003</v>
      </c>
      <c r="F340" s="7">
        <v>501827.76000000007</v>
      </c>
      <c r="G340" s="8">
        <f t="shared" si="5"/>
        <v>0.78749999999999998</v>
      </c>
      <c r="H340" s="3">
        <v>2019</v>
      </c>
    </row>
    <row r="341" spans="1:8" x14ac:dyDescent="0.3">
      <c r="A341" s="4" t="s">
        <v>117</v>
      </c>
      <c r="B341" s="5" t="s">
        <v>118</v>
      </c>
      <c r="C341" s="3" t="s">
        <v>119</v>
      </c>
      <c r="D341" s="3" t="s">
        <v>3</v>
      </c>
      <c r="E341" s="6">
        <v>378353.43000000005</v>
      </c>
      <c r="F341" s="7">
        <v>611186.31000000006</v>
      </c>
      <c r="G341" s="8">
        <f t="shared" si="5"/>
        <v>0.61904761904761907</v>
      </c>
      <c r="H341" s="3">
        <v>2019</v>
      </c>
    </row>
    <row r="342" spans="1:8" x14ac:dyDescent="0.3">
      <c r="A342" s="4" t="s">
        <v>120</v>
      </c>
      <c r="B342" s="5" t="s">
        <v>121</v>
      </c>
      <c r="C342" s="3" t="s">
        <v>122</v>
      </c>
      <c r="D342" s="3" t="s">
        <v>3</v>
      </c>
      <c r="E342" s="6">
        <v>302561.24400000001</v>
      </c>
      <c r="F342" s="7">
        <v>263861.55000000005</v>
      </c>
      <c r="G342" s="8">
        <f t="shared" si="5"/>
        <v>1.1466666666666665</v>
      </c>
      <c r="H342" s="3">
        <v>2019</v>
      </c>
    </row>
    <row r="343" spans="1:8" x14ac:dyDescent="0.3">
      <c r="A343" s="4" t="s">
        <v>123</v>
      </c>
      <c r="B343" s="5" t="s">
        <v>124</v>
      </c>
      <c r="C343" s="3" t="s">
        <v>125</v>
      </c>
      <c r="D343" s="3" t="s">
        <v>3</v>
      </c>
      <c r="E343" s="6">
        <v>92091.87000000001</v>
      </c>
      <c r="F343" s="7">
        <v>136957.13999999998</v>
      </c>
      <c r="G343" s="8">
        <f t="shared" si="5"/>
        <v>0.6724137931034484</v>
      </c>
      <c r="H343" s="3">
        <v>2019</v>
      </c>
    </row>
    <row r="344" spans="1:8" x14ac:dyDescent="0.3">
      <c r="A344" s="4" t="s">
        <v>126</v>
      </c>
      <c r="B344" s="5" t="s">
        <v>127</v>
      </c>
      <c r="C344" s="3" t="s">
        <v>128</v>
      </c>
      <c r="D344" s="3" t="s">
        <v>3</v>
      </c>
      <c r="E344" s="6">
        <v>321772.5</v>
      </c>
      <c r="F344" s="7">
        <v>420091.875</v>
      </c>
      <c r="G344" s="8">
        <f t="shared" si="5"/>
        <v>0.76595744680851063</v>
      </c>
      <c r="H344" s="3">
        <v>2019</v>
      </c>
    </row>
    <row r="345" spans="1:8" x14ac:dyDescent="0.3">
      <c r="A345" s="4" t="s">
        <v>129</v>
      </c>
      <c r="B345" s="5" t="s">
        <v>130</v>
      </c>
      <c r="C345" s="3" t="s">
        <v>131</v>
      </c>
      <c r="D345" s="3" t="s">
        <v>3</v>
      </c>
      <c r="E345" s="6">
        <v>231469.92</v>
      </c>
      <c r="F345" s="7">
        <v>236730.6</v>
      </c>
      <c r="G345" s="8">
        <f t="shared" si="5"/>
        <v>0.97777777777777786</v>
      </c>
      <c r="H345" s="3">
        <v>2019</v>
      </c>
    </row>
    <row r="346" spans="1:8" x14ac:dyDescent="0.3">
      <c r="A346" s="4" t="s">
        <v>132</v>
      </c>
      <c r="B346" s="5" t="s">
        <v>133</v>
      </c>
      <c r="C346" s="3" t="s">
        <v>134</v>
      </c>
      <c r="D346" s="3" t="s">
        <v>3</v>
      </c>
      <c r="E346" s="6">
        <v>602261.89200000011</v>
      </c>
      <c r="F346" s="7">
        <v>416378.59200000006</v>
      </c>
      <c r="G346" s="8">
        <f t="shared" si="5"/>
        <v>1.4464285714285714</v>
      </c>
      <c r="H346" s="3">
        <v>2019</v>
      </c>
    </row>
    <row r="347" spans="1:8" x14ac:dyDescent="0.3">
      <c r="A347" s="4" t="s">
        <v>135</v>
      </c>
      <c r="B347" s="5" t="s">
        <v>136</v>
      </c>
      <c r="C347" s="3" t="s">
        <v>137</v>
      </c>
      <c r="D347" s="3" t="s">
        <v>3</v>
      </c>
      <c r="E347" s="6">
        <v>434460.18600000005</v>
      </c>
      <c r="F347" s="7">
        <v>860723.01000000013</v>
      </c>
      <c r="G347" s="8">
        <f t="shared" si="5"/>
        <v>0.50476190476190474</v>
      </c>
      <c r="H347" s="3">
        <v>2019</v>
      </c>
    </row>
    <row r="348" spans="1:8" x14ac:dyDescent="0.3">
      <c r="A348" s="4" t="s">
        <v>135</v>
      </c>
      <c r="B348" s="5" t="s">
        <v>136</v>
      </c>
      <c r="C348" s="3" t="s">
        <v>138</v>
      </c>
      <c r="D348" s="3" t="s">
        <v>3</v>
      </c>
      <c r="E348" s="6">
        <v>253204.45199999999</v>
      </c>
      <c r="F348" s="7">
        <v>410365.83600000001</v>
      </c>
      <c r="G348" s="8">
        <f t="shared" si="5"/>
        <v>0.61702127659574468</v>
      </c>
      <c r="H348" s="3">
        <v>2019</v>
      </c>
    </row>
    <row r="349" spans="1:8" x14ac:dyDescent="0.3">
      <c r="A349" s="4" t="s">
        <v>139</v>
      </c>
      <c r="B349" s="5" t="s">
        <v>140</v>
      </c>
      <c r="C349" s="3" t="s">
        <v>141</v>
      </c>
      <c r="D349" s="3" t="s">
        <v>3</v>
      </c>
      <c r="E349" s="6">
        <v>671964.48</v>
      </c>
      <c r="F349" s="7">
        <v>755960.04</v>
      </c>
      <c r="G349" s="8">
        <f t="shared" si="5"/>
        <v>0.88888888888888884</v>
      </c>
      <c r="H349" s="3">
        <v>2019</v>
      </c>
    </row>
    <row r="350" spans="1:8" x14ac:dyDescent="0.3">
      <c r="A350" s="4" t="s">
        <v>142</v>
      </c>
      <c r="B350" s="5" t="s">
        <v>143</v>
      </c>
      <c r="C350" s="3" t="s">
        <v>144</v>
      </c>
      <c r="D350" s="3" t="s">
        <v>3</v>
      </c>
      <c r="E350" s="6">
        <v>62137.763999999996</v>
      </c>
      <c r="F350" s="7">
        <v>26057.772000000001</v>
      </c>
      <c r="G350" s="8">
        <f t="shared" si="5"/>
        <v>2.3846153846153846</v>
      </c>
      <c r="H350" s="3">
        <v>2019</v>
      </c>
    </row>
    <row r="351" spans="1:8" x14ac:dyDescent="0.3">
      <c r="A351" s="4" t="s">
        <v>145</v>
      </c>
      <c r="B351" s="5" t="s">
        <v>146</v>
      </c>
      <c r="C351" s="3" t="s">
        <v>147</v>
      </c>
      <c r="D351" s="3" t="s">
        <v>3</v>
      </c>
      <c r="E351" s="6">
        <v>296067.57300000003</v>
      </c>
      <c r="F351" s="7">
        <v>371189.196</v>
      </c>
      <c r="G351" s="8">
        <f t="shared" si="5"/>
        <v>0.79761904761904767</v>
      </c>
      <c r="H351" s="3">
        <v>2019</v>
      </c>
    </row>
    <row r="352" spans="1:8" x14ac:dyDescent="0.3">
      <c r="A352" s="4" t="s">
        <v>148</v>
      </c>
      <c r="B352" s="5" t="s">
        <v>149</v>
      </c>
      <c r="C352" s="3" t="s">
        <v>150</v>
      </c>
      <c r="D352" s="3" t="s">
        <v>3</v>
      </c>
      <c r="E352" s="6">
        <v>116135.71200000001</v>
      </c>
      <c r="F352" s="7">
        <v>131218.272</v>
      </c>
      <c r="G352" s="8">
        <f t="shared" si="5"/>
        <v>0.88505747126436796</v>
      </c>
      <c r="H352" s="3">
        <v>2019</v>
      </c>
    </row>
    <row r="353" spans="1:8" x14ac:dyDescent="0.3">
      <c r="A353" s="4" t="s">
        <v>151</v>
      </c>
      <c r="B353" s="5" t="s">
        <v>152</v>
      </c>
      <c r="C353" s="3" t="s">
        <v>153</v>
      </c>
      <c r="D353" s="3" t="s">
        <v>3</v>
      </c>
      <c r="E353" s="6">
        <v>71758.76400000001</v>
      </c>
      <c r="F353" s="7">
        <v>92960.21699999999</v>
      </c>
      <c r="G353" s="8">
        <f t="shared" si="5"/>
        <v>0.77192982456140369</v>
      </c>
      <c r="H353" s="3">
        <v>2019</v>
      </c>
    </row>
    <row r="354" spans="1:8" x14ac:dyDescent="0.3">
      <c r="A354" s="4" t="s">
        <v>154</v>
      </c>
      <c r="B354" s="5" t="s">
        <v>155</v>
      </c>
      <c r="C354" s="3" t="s">
        <v>156</v>
      </c>
      <c r="D354" s="3" t="s">
        <v>3</v>
      </c>
      <c r="E354" s="6">
        <v>657475.92000000004</v>
      </c>
      <c r="F354" s="7">
        <v>923795.28</v>
      </c>
      <c r="G354" s="8">
        <f t="shared" si="5"/>
        <v>0.71171171171171177</v>
      </c>
      <c r="H354" s="3">
        <v>2019</v>
      </c>
    </row>
    <row r="355" spans="1:8" x14ac:dyDescent="0.3">
      <c r="A355" s="4" t="s">
        <v>157</v>
      </c>
      <c r="B355" s="5" t="s">
        <v>158</v>
      </c>
      <c r="C355" s="3" t="s">
        <v>159</v>
      </c>
      <c r="D355" s="3" t="s">
        <v>3</v>
      </c>
      <c r="E355" s="6">
        <v>34533.576000000001</v>
      </c>
      <c r="F355" s="7">
        <v>85100.597999999998</v>
      </c>
      <c r="G355" s="8">
        <f t="shared" si="5"/>
        <v>0.40579710144927539</v>
      </c>
      <c r="H355" s="3">
        <v>2019</v>
      </c>
    </row>
    <row r="356" spans="1:8" x14ac:dyDescent="0.3">
      <c r="A356" s="4" t="s">
        <v>0</v>
      </c>
      <c r="B356" s="5" t="s">
        <v>1</v>
      </c>
      <c r="C356" s="3" t="s">
        <v>2</v>
      </c>
      <c r="D356" s="3" t="s">
        <v>160</v>
      </c>
      <c r="E356" s="6">
        <v>172024.236</v>
      </c>
      <c r="F356" s="7">
        <v>344048.47200000001</v>
      </c>
      <c r="G356" s="8">
        <f t="shared" si="5"/>
        <v>0.5</v>
      </c>
      <c r="H356" s="3">
        <v>2019</v>
      </c>
    </row>
    <row r="357" spans="1:8" x14ac:dyDescent="0.3">
      <c r="A357" s="4" t="s">
        <v>4</v>
      </c>
      <c r="B357" s="5" t="s">
        <v>5</v>
      </c>
      <c r="C357" s="3" t="s">
        <v>6</v>
      </c>
      <c r="D357" s="3" t="s">
        <v>160</v>
      </c>
      <c r="E357" s="6">
        <v>236059.902</v>
      </c>
      <c r="F357" s="7">
        <v>610676.70299999998</v>
      </c>
      <c r="G357" s="8">
        <f t="shared" si="5"/>
        <v>0.38655462184873951</v>
      </c>
      <c r="H357" s="3">
        <v>2019</v>
      </c>
    </row>
    <row r="358" spans="1:8" x14ac:dyDescent="0.3">
      <c r="A358" s="4" t="s">
        <v>7</v>
      </c>
      <c r="B358" s="5" t="s">
        <v>8</v>
      </c>
      <c r="C358" s="3" t="s">
        <v>9</v>
      </c>
      <c r="D358" s="3" t="s">
        <v>160</v>
      </c>
      <c r="E358" s="6">
        <v>264203.09999999998</v>
      </c>
      <c r="F358" s="7">
        <v>175236.75</v>
      </c>
      <c r="G358" s="8">
        <f t="shared" si="5"/>
        <v>1.5076923076923077</v>
      </c>
      <c r="H358" s="3">
        <v>2019</v>
      </c>
    </row>
    <row r="359" spans="1:8" x14ac:dyDescent="0.3">
      <c r="A359" s="4" t="s">
        <v>10</v>
      </c>
      <c r="B359" s="5" t="s">
        <v>11</v>
      </c>
      <c r="C359" s="3" t="s">
        <v>12</v>
      </c>
      <c r="D359" s="3" t="s">
        <v>160</v>
      </c>
      <c r="E359" s="6">
        <v>13320.269999999999</v>
      </c>
      <c r="F359" s="7">
        <v>32875.56</v>
      </c>
      <c r="G359" s="8">
        <f t="shared" si="5"/>
        <v>0.40517241379310343</v>
      </c>
      <c r="H359" s="3">
        <v>2019</v>
      </c>
    </row>
    <row r="360" spans="1:8" x14ac:dyDescent="0.3">
      <c r="A360" s="4" t="s">
        <v>13</v>
      </c>
      <c r="B360" s="5" t="s">
        <v>14</v>
      </c>
      <c r="C360" s="3" t="s">
        <v>15</v>
      </c>
      <c r="D360" s="3" t="s">
        <v>160</v>
      </c>
      <c r="E360" s="6">
        <v>296725.64400000003</v>
      </c>
      <c r="F360" s="7">
        <v>392960.98800000001</v>
      </c>
      <c r="G360" s="8">
        <f t="shared" si="5"/>
        <v>0.75510204081632659</v>
      </c>
      <c r="H360" s="3">
        <v>2019</v>
      </c>
    </row>
    <row r="361" spans="1:8" x14ac:dyDescent="0.3">
      <c r="A361" s="4" t="s">
        <v>13</v>
      </c>
      <c r="B361" s="5" t="s">
        <v>14</v>
      </c>
      <c r="C361" s="3" t="s">
        <v>16</v>
      </c>
      <c r="D361" s="3" t="s">
        <v>160</v>
      </c>
      <c r="E361" s="6">
        <v>79598.052000000011</v>
      </c>
      <c r="F361" s="7">
        <v>91390.356000000014</v>
      </c>
      <c r="G361" s="8">
        <f t="shared" si="5"/>
        <v>0.87096774193548387</v>
      </c>
      <c r="H361" s="3">
        <v>2019</v>
      </c>
    </row>
    <row r="362" spans="1:8" x14ac:dyDescent="0.3">
      <c r="A362" s="4" t="s">
        <v>13</v>
      </c>
      <c r="B362" s="5" t="s">
        <v>14</v>
      </c>
      <c r="C362" s="3" t="s">
        <v>17</v>
      </c>
      <c r="D362" s="3" t="s">
        <v>160</v>
      </c>
      <c r="E362" s="6">
        <v>393019.30800000002</v>
      </c>
      <c r="F362" s="7">
        <v>234957.19500000004</v>
      </c>
      <c r="G362" s="8">
        <f t="shared" si="5"/>
        <v>1.6727272727272726</v>
      </c>
      <c r="H362" s="3">
        <v>2019</v>
      </c>
    </row>
    <row r="363" spans="1:8" x14ac:dyDescent="0.3">
      <c r="A363" s="4" t="s">
        <v>13</v>
      </c>
      <c r="B363" s="5" t="s">
        <v>14</v>
      </c>
      <c r="C363" s="3" t="s">
        <v>18</v>
      </c>
      <c r="D363" s="3" t="s">
        <v>160</v>
      </c>
      <c r="E363" s="6">
        <v>91334.627999999997</v>
      </c>
      <c r="F363" s="7">
        <v>142076.08800000002</v>
      </c>
      <c r="G363" s="8">
        <f t="shared" si="5"/>
        <v>0.64285714285714279</v>
      </c>
      <c r="H363" s="3">
        <v>2019</v>
      </c>
    </row>
    <row r="364" spans="1:8" x14ac:dyDescent="0.3">
      <c r="A364" s="4" t="s">
        <v>19</v>
      </c>
      <c r="B364" s="5" t="s">
        <v>20</v>
      </c>
      <c r="C364" s="3" t="s">
        <v>21</v>
      </c>
      <c r="D364" s="3" t="s">
        <v>160</v>
      </c>
      <c r="E364" s="6">
        <v>127342.8</v>
      </c>
      <c r="F364" s="7">
        <v>157586.715</v>
      </c>
      <c r="G364" s="8">
        <f t="shared" si="5"/>
        <v>0.80808080808080807</v>
      </c>
      <c r="H364" s="3">
        <v>2019</v>
      </c>
    </row>
    <row r="365" spans="1:8" x14ac:dyDescent="0.3">
      <c r="A365" s="4" t="s">
        <v>22</v>
      </c>
      <c r="B365" s="5" t="s">
        <v>23</v>
      </c>
      <c r="C365" s="3" t="s">
        <v>24</v>
      </c>
      <c r="D365" s="3" t="s">
        <v>160</v>
      </c>
      <c r="E365" s="6">
        <v>323768.18700000003</v>
      </c>
      <c r="F365" s="7">
        <v>285109.299</v>
      </c>
      <c r="G365" s="8">
        <f t="shared" si="5"/>
        <v>1.1355932203389831</v>
      </c>
      <c r="H365" s="3">
        <v>2019</v>
      </c>
    </row>
    <row r="366" spans="1:8" x14ac:dyDescent="0.3">
      <c r="A366" s="4" t="s">
        <v>25</v>
      </c>
      <c r="B366" s="5" t="s">
        <v>26</v>
      </c>
      <c r="C366" s="3" t="s">
        <v>27</v>
      </c>
      <c r="D366" s="3" t="s">
        <v>160</v>
      </c>
      <c r="E366" s="6">
        <v>34397.46</v>
      </c>
      <c r="F366" s="7">
        <v>55137.105000000003</v>
      </c>
      <c r="G366" s="8">
        <f t="shared" si="5"/>
        <v>0.62385321100917424</v>
      </c>
      <c r="H366" s="3">
        <v>2019</v>
      </c>
    </row>
    <row r="367" spans="1:8" x14ac:dyDescent="0.3">
      <c r="A367" s="4" t="s">
        <v>28</v>
      </c>
      <c r="B367" s="5" t="s">
        <v>29</v>
      </c>
      <c r="C367" s="3" t="s">
        <v>30</v>
      </c>
      <c r="D367" s="3" t="s">
        <v>160</v>
      </c>
      <c r="E367" s="6">
        <v>17914.77</v>
      </c>
      <c r="F367" s="7">
        <v>48170.825999999994</v>
      </c>
      <c r="G367" s="8">
        <f t="shared" si="5"/>
        <v>0.37190082644628103</v>
      </c>
      <c r="H367" s="3">
        <v>2019</v>
      </c>
    </row>
    <row r="368" spans="1:8" x14ac:dyDescent="0.3">
      <c r="A368" s="4" t="s">
        <v>28</v>
      </c>
      <c r="B368" s="5" t="s">
        <v>29</v>
      </c>
      <c r="C368" s="3" t="s">
        <v>31</v>
      </c>
      <c r="D368" s="3" t="s">
        <v>160</v>
      </c>
      <c r="E368" s="6">
        <v>48731.112000000001</v>
      </c>
      <c r="F368" s="7">
        <v>102759.08399999999</v>
      </c>
      <c r="G368" s="8">
        <f t="shared" si="5"/>
        <v>0.47422680412371143</v>
      </c>
      <c r="H368" s="3">
        <v>2019</v>
      </c>
    </row>
    <row r="369" spans="1:8" x14ac:dyDescent="0.3">
      <c r="A369" s="4" t="s">
        <v>32</v>
      </c>
      <c r="B369" s="5" t="s">
        <v>33</v>
      </c>
      <c r="C369" s="3" t="s">
        <v>34</v>
      </c>
      <c r="D369" s="3" t="s">
        <v>160</v>
      </c>
      <c r="E369" s="6">
        <v>189105.11099999998</v>
      </c>
      <c r="F369" s="7">
        <v>430515.891</v>
      </c>
      <c r="G369" s="8">
        <f t="shared" si="5"/>
        <v>0.43925233644859807</v>
      </c>
      <c r="H369" s="3">
        <v>2019</v>
      </c>
    </row>
    <row r="370" spans="1:8" x14ac:dyDescent="0.3">
      <c r="A370" s="4" t="s">
        <v>35</v>
      </c>
      <c r="B370" s="5" t="s">
        <v>36</v>
      </c>
      <c r="C370" s="3" t="s">
        <v>37</v>
      </c>
      <c r="D370" s="3" t="s">
        <v>160</v>
      </c>
      <c r="E370" s="6">
        <v>67231.008000000002</v>
      </c>
      <c r="F370" s="7">
        <v>117654.26400000001</v>
      </c>
      <c r="G370" s="8">
        <f t="shared" si="5"/>
        <v>0.5714285714285714</v>
      </c>
      <c r="H370" s="3">
        <v>2019</v>
      </c>
    </row>
    <row r="371" spans="1:8" x14ac:dyDescent="0.3">
      <c r="A371" s="4" t="s">
        <v>38</v>
      </c>
      <c r="B371" s="5" t="s">
        <v>39</v>
      </c>
      <c r="C371" s="3" t="s">
        <v>40</v>
      </c>
      <c r="D371" s="3" t="s">
        <v>160</v>
      </c>
      <c r="E371" s="6">
        <v>211316.24700000003</v>
      </c>
      <c r="F371" s="7">
        <v>338903.41500000004</v>
      </c>
      <c r="G371" s="8">
        <f t="shared" si="5"/>
        <v>0.62352941176470589</v>
      </c>
      <c r="H371" s="3">
        <v>2019</v>
      </c>
    </row>
    <row r="372" spans="1:8" x14ac:dyDescent="0.3">
      <c r="A372" s="4" t="s">
        <v>41</v>
      </c>
      <c r="B372" s="5" t="s">
        <v>42</v>
      </c>
      <c r="C372" s="3" t="s">
        <v>43</v>
      </c>
      <c r="D372" s="3" t="s">
        <v>160</v>
      </c>
      <c r="E372" s="6">
        <v>173393.766</v>
      </c>
      <c r="F372" s="7">
        <v>110514.708</v>
      </c>
      <c r="G372" s="8">
        <f t="shared" si="5"/>
        <v>1.5689655172413794</v>
      </c>
      <c r="H372" s="3">
        <v>2019</v>
      </c>
    </row>
    <row r="373" spans="1:8" x14ac:dyDescent="0.3">
      <c r="A373" s="4" t="s">
        <v>44</v>
      </c>
      <c r="B373" s="5" t="s">
        <v>45</v>
      </c>
      <c r="C373" s="3" t="s">
        <v>46</v>
      </c>
      <c r="D373" s="3" t="s">
        <v>160</v>
      </c>
      <c r="E373" s="6">
        <v>165545.61300000001</v>
      </c>
      <c r="F373" s="7">
        <v>197493.01200000002</v>
      </c>
      <c r="G373" s="8">
        <f t="shared" si="5"/>
        <v>0.83823529411764708</v>
      </c>
      <c r="H373" s="3">
        <v>2019</v>
      </c>
    </row>
    <row r="374" spans="1:8" x14ac:dyDescent="0.3">
      <c r="A374" s="4" t="s">
        <v>44</v>
      </c>
      <c r="B374" s="5" t="s">
        <v>45</v>
      </c>
      <c r="C374" s="3" t="s">
        <v>47</v>
      </c>
      <c r="D374" s="3" t="s">
        <v>160</v>
      </c>
      <c r="E374" s="6">
        <v>48378.79800000001</v>
      </c>
      <c r="F374" s="7">
        <v>141414.948</v>
      </c>
      <c r="G374" s="8">
        <f t="shared" si="5"/>
        <v>0.3421052631578948</v>
      </c>
      <c r="H374" s="3">
        <v>2019</v>
      </c>
    </row>
    <row r="375" spans="1:8" x14ac:dyDescent="0.3">
      <c r="A375" s="4" t="s">
        <v>48</v>
      </c>
      <c r="B375" s="5" t="s">
        <v>49</v>
      </c>
      <c r="C375" s="3" t="s">
        <v>50</v>
      </c>
      <c r="D375" s="3" t="s">
        <v>160</v>
      </c>
      <c r="E375" s="6">
        <v>46314.306000000004</v>
      </c>
      <c r="F375" s="7">
        <v>24408.891</v>
      </c>
      <c r="G375" s="8">
        <f t="shared" si="5"/>
        <v>1.8974358974358976</v>
      </c>
      <c r="H375" s="3">
        <v>2019</v>
      </c>
    </row>
    <row r="376" spans="1:8" x14ac:dyDescent="0.3">
      <c r="A376" s="4" t="s">
        <v>51</v>
      </c>
      <c r="B376" s="5" t="s">
        <v>52</v>
      </c>
      <c r="C376" s="3" t="s">
        <v>53</v>
      </c>
      <c r="D376" s="3" t="s">
        <v>160</v>
      </c>
      <c r="E376" s="6">
        <v>120981.38400000001</v>
      </c>
      <c r="F376" s="7">
        <v>234240.55200000003</v>
      </c>
      <c r="G376" s="8">
        <f t="shared" si="5"/>
        <v>0.51648351648351642</v>
      </c>
      <c r="H376" s="3">
        <v>2019</v>
      </c>
    </row>
    <row r="377" spans="1:8" x14ac:dyDescent="0.3">
      <c r="A377" s="4" t="s">
        <v>54</v>
      </c>
      <c r="B377" s="5" t="s">
        <v>55</v>
      </c>
      <c r="C377" s="3" t="s">
        <v>56</v>
      </c>
      <c r="D377" s="3" t="s">
        <v>160</v>
      </c>
      <c r="E377" s="6">
        <v>61655.769</v>
      </c>
      <c r="F377" s="7">
        <v>118278.414</v>
      </c>
      <c r="G377" s="8">
        <f t="shared" si="5"/>
        <v>0.52127659574468088</v>
      </c>
      <c r="H377" s="3">
        <v>2019</v>
      </c>
    </row>
    <row r="378" spans="1:8" x14ac:dyDescent="0.3">
      <c r="A378" s="4" t="s">
        <v>57</v>
      </c>
      <c r="B378" s="5" t="s">
        <v>58</v>
      </c>
      <c r="C378" s="3" t="s">
        <v>59</v>
      </c>
      <c r="D378" s="3" t="s">
        <v>160</v>
      </c>
      <c r="E378" s="6">
        <v>156414.72600000002</v>
      </c>
      <c r="F378" s="7">
        <v>441169.74000000005</v>
      </c>
      <c r="G378" s="8">
        <f t="shared" si="5"/>
        <v>0.35454545454545455</v>
      </c>
      <c r="H378" s="3">
        <v>2019</v>
      </c>
    </row>
    <row r="379" spans="1:8" x14ac:dyDescent="0.3">
      <c r="A379" s="4" t="s">
        <v>60</v>
      </c>
      <c r="B379" s="5" t="s">
        <v>61</v>
      </c>
      <c r="C379" s="3" t="s">
        <v>62</v>
      </c>
      <c r="D379" s="3" t="s">
        <v>160</v>
      </c>
      <c r="E379" s="6">
        <v>162871.04699999999</v>
      </c>
      <c r="F379" s="7">
        <v>144150.23699999999</v>
      </c>
      <c r="G379" s="8">
        <f t="shared" si="5"/>
        <v>1.1298701298701299</v>
      </c>
      <c r="H379" s="3">
        <v>2019</v>
      </c>
    </row>
    <row r="380" spans="1:8" x14ac:dyDescent="0.3">
      <c r="A380" s="4" t="s">
        <v>63</v>
      </c>
      <c r="B380" s="5" t="s">
        <v>64</v>
      </c>
      <c r="C380" s="3" t="s">
        <v>65</v>
      </c>
      <c r="D380" s="3" t="s">
        <v>160</v>
      </c>
      <c r="E380" s="6">
        <v>354577.90499999997</v>
      </c>
      <c r="F380" s="7">
        <v>484423.33499999996</v>
      </c>
      <c r="G380" s="8">
        <f t="shared" si="5"/>
        <v>0.73195876288659789</v>
      </c>
      <c r="H380" s="3">
        <v>2019</v>
      </c>
    </row>
    <row r="381" spans="1:8" x14ac:dyDescent="0.3">
      <c r="A381" s="4" t="s">
        <v>63</v>
      </c>
      <c r="B381" s="5" t="s">
        <v>64</v>
      </c>
      <c r="C381" s="3" t="s">
        <v>66</v>
      </c>
      <c r="D381" s="3" t="s">
        <v>160</v>
      </c>
      <c r="E381" s="6">
        <v>221532.71400000001</v>
      </c>
      <c r="F381" s="7">
        <v>183825.01800000001</v>
      </c>
      <c r="G381" s="8">
        <f t="shared" si="5"/>
        <v>1.2051282051282051</v>
      </c>
      <c r="H381" s="3">
        <v>2019</v>
      </c>
    </row>
    <row r="382" spans="1:8" x14ac:dyDescent="0.3">
      <c r="A382" s="4" t="s">
        <v>67</v>
      </c>
      <c r="B382" s="5" t="s">
        <v>68</v>
      </c>
      <c r="C382" s="3" t="s">
        <v>69</v>
      </c>
      <c r="D382" s="3" t="s">
        <v>160</v>
      </c>
      <c r="E382" s="6">
        <v>390860.1</v>
      </c>
      <c r="F382" s="7">
        <v>323111.016</v>
      </c>
      <c r="G382" s="8">
        <f t="shared" si="5"/>
        <v>1.2096774193548385</v>
      </c>
      <c r="H382" s="3">
        <v>2019</v>
      </c>
    </row>
    <row r="383" spans="1:8" x14ac:dyDescent="0.3">
      <c r="A383" s="4" t="s">
        <v>70</v>
      </c>
      <c r="B383" s="5" t="s">
        <v>71</v>
      </c>
      <c r="C383" s="3" t="s">
        <v>72</v>
      </c>
      <c r="D383" s="3" t="s">
        <v>160</v>
      </c>
      <c r="E383" s="6">
        <v>112702.46400000001</v>
      </c>
      <c r="F383" s="7">
        <v>204273.21599999999</v>
      </c>
      <c r="G383" s="8">
        <f t="shared" si="5"/>
        <v>0.55172413793103459</v>
      </c>
      <c r="H383" s="3">
        <v>2019</v>
      </c>
    </row>
    <row r="384" spans="1:8" x14ac:dyDescent="0.3">
      <c r="A384" s="4" t="s">
        <v>73</v>
      </c>
      <c r="B384" s="5" t="s">
        <v>74</v>
      </c>
      <c r="C384" s="3" t="s">
        <v>75</v>
      </c>
      <c r="D384" s="3" t="s">
        <v>160</v>
      </c>
      <c r="E384" s="6">
        <v>201096.72</v>
      </c>
      <c r="F384" s="7">
        <v>180530.01</v>
      </c>
      <c r="G384" s="8">
        <f t="shared" si="5"/>
        <v>1.1139240506329113</v>
      </c>
      <c r="H384" s="3">
        <v>2019</v>
      </c>
    </row>
    <row r="385" spans="1:8" x14ac:dyDescent="0.3">
      <c r="A385" s="4" t="s">
        <v>76</v>
      </c>
      <c r="B385" s="5" t="s">
        <v>77</v>
      </c>
      <c r="C385" s="3" t="s">
        <v>78</v>
      </c>
      <c r="D385" s="3" t="s">
        <v>160</v>
      </c>
      <c r="E385" s="6">
        <v>286097.40000000002</v>
      </c>
      <c r="F385" s="7">
        <v>306124.21800000005</v>
      </c>
      <c r="G385" s="8">
        <f t="shared" si="5"/>
        <v>0.93457943925233633</v>
      </c>
      <c r="H385" s="3">
        <v>2019</v>
      </c>
    </row>
    <row r="386" spans="1:8" x14ac:dyDescent="0.3">
      <c r="A386" s="4" t="s">
        <v>79</v>
      </c>
      <c r="B386" s="5" t="s">
        <v>80</v>
      </c>
      <c r="C386" s="3" t="s">
        <v>81</v>
      </c>
      <c r="D386" s="3" t="s">
        <v>160</v>
      </c>
      <c r="E386" s="6">
        <v>142326.99</v>
      </c>
      <c r="F386" s="7">
        <v>294583.77</v>
      </c>
      <c r="G386" s="8">
        <f t="shared" si="5"/>
        <v>0.4831460674157303</v>
      </c>
      <c r="H386" s="3">
        <v>2019</v>
      </c>
    </row>
    <row r="387" spans="1:8" x14ac:dyDescent="0.3">
      <c r="A387" s="4" t="s">
        <v>82</v>
      </c>
      <c r="B387" s="5" t="s">
        <v>83</v>
      </c>
      <c r="C387" s="3" t="s">
        <v>84</v>
      </c>
      <c r="D387" s="3" t="s">
        <v>160</v>
      </c>
      <c r="E387" s="6">
        <v>190438.25399999999</v>
      </c>
      <c r="F387" s="7">
        <v>360830.37599999999</v>
      </c>
      <c r="G387" s="8">
        <f t="shared" ref="G387:G450" si="6">E387/F387</f>
        <v>0.52777777777777779</v>
      </c>
      <c r="H387" s="3">
        <v>2019</v>
      </c>
    </row>
    <row r="388" spans="1:8" x14ac:dyDescent="0.3">
      <c r="A388" s="4" t="s">
        <v>85</v>
      </c>
      <c r="B388" s="5" t="s">
        <v>86</v>
      </c>
      <c r="C388" s="3" t="s">
        <v>87</v>
      </c>
      <c r="D388" s="3" t="s">
        <v>160</v>
      </c>
      <c r="E388" s="6">
        <v>22854.473999999998</v>
      </c>
      <c r="F388" s="7">
        <v>28326.672000000002</v>
      </c>
      <c r="G388" s="8">
        <f t="shared" si="6"/>
        <v>0.80681818181818166</v>
      </c>
      <c r="H388" s="3">
        <v>2019</v>
      </c>
    </row>
    <row r="389" spans="1:8" x14ac:dyDescent="0.3">
      <c r="A389" s="4" t="s">
        <v>88</v>
      </c>
      <c r="B389" s="5" t="s">
        <v>89</v>
      </c>
      <c r="C389" s="3" t="s">
        <v>90</v>
      </c>
      <c r="D389" s="3" t="s">
        <v>160</v>
      </c>
      <c r="E389" s="6">
        <v>73610.316000000006</v>
      </c>
      <c r="F389" s="7">
        <v>75497.759999999995</v>
      </c>
      <c r="G389" s="8">
        <f t="shared" si="6"/>
        <v>0.9750000000000002</v>
      </c>
      <c r="H389" s="3">
        <v>2019</v>
      </c>
    </row>
    <row r="390" spans="1:8" x14ac:dyDescent="0.3">
      <c r="A390" s="4" t="s">
        <v>91</v>
      </c>
      <c r="B390" s="5" t="s">
        <v>92</v>
      </c>
      <c r="C390" s="3" t="s">
        <v>93</v>
      </c>
      <c r="D390" s="3" t="s">
        <v>160</v>
      </c>
      <c r="E390" s="6">
        <v>117349.84800000001</v>
      </c>
      <c r="F390" s="7">
        <v>160022.51999999999</v>
      </c>
      <c r="G390" s="8">
        <f t="shared" si="6"/>
        <v>0.7333333333333335</v>
      </c>
      <c r="H390" s="3">
        <v>2019</v>
      </c>
    </row>
    <row r="391" spans="1:8" x14ac:dyDescent="0.3">
      <c r="A391" s="4" t="s">
        <v>94</v>
      </c>
      <c r="B391" s="5" t="s">
        <v>95</v>
      </c>
      <c r="C391" s="3" t="s">
        <v>96</v>
      </c>
      <c r="D391" s="3" t="s">
        <v>160</v>
      </c>
      <c r="E391" s="6">
        <v>146957.16600000003</v>
      </c>
      <c r="F391" s="7">
        <v>169320.21300000002</v>
      </c>
      <c r="G391" s="8">
        <f t="shared" si="6"/>
        <v>0.86792452830188682</v>
      </c>
      <c r="H391" s="3">
        <v>2019</v>
      </c>
    </row>
    <row r="392" spans="1:8" x14ac:dyDescent="0.3">
      <c r="A392" s="4" t="s">
        <v>97</v>
      </c>
      <c r="B392" s="5" t="s">
        <v>98</v>
      </c>
      <c r="C392" s="3" t="s">
        <v>99</v>
      </c>
      <c r="D392" s="3" t="s">
        <v>160</v>
      </c>
      <c r="E392" s="6">
        <v>82406.7</v>
      </c>
      <c r="F392" s="7">
        <v>114652.8</v>
      </c>
      <c r="G392" s="8">
        <f t="shared" si="6"/>
        <v>0.71875</v>
      </c>
      <c r="H392" s="3">
        <v>2019</v>
      </c>
    </row>
    <row r="393" spans="1:8" x14ac:dyDescent="0.3">
      <c r="A393" s="4" t="s">
        <v>100</v>
      </c>
      <c r="B393" s="5" t="s">
        <v>101</v>
      </c>
      <c r="C393" s="3" t="s">
        <v>102</v>
      </c>
      <c r="D393" s="3" t="s">
        <v>160</v>
      </c>
      <c r="E393" s="6">
        <v>232255.37700000001</v>
      </c>
      <c r="F393" s="7">
        <v>296011.755</v>
      </c>
      <c r="G393" s="8">
        <f t="shared" si="6"/>
        <v>0.7846153846153846</v>
      </c>
      <c r="H393" s="3">
        <v>2019</v>
      </c>
    </row>
    <row r="394" spans="1:8" x14ac:dyDescent="0.3">
      <c r="A394" s="4" t="s">
        <v>103</v>
      </c>
      <c r="B394" s="5" t="s">
        <v>104</v>
      </c>
      <c r="C394" s="3" t="s">
        <v>105</v>
      </c>
      <c r="D394" s="3" t="s">
        <v>160</v>
      </c>
      <c r="E394" s="6">
        <v>364439.62799999997</v>
      </c>
      <c r="F394" s="7">
        <v>386132.46299999999</v>
      </c>
      <c r="G394" s="8">
        <f t="shared" si="6"/>
        <v>0.9438202247191011</v>
      </c>
      <c r="H394" s="3">
        <v>2019</v>
      </c>
    </row>
    <row r="395" spans="1:8" x14ac:dyDescent="0.3">
      <c r="A395" s="4" t="s">
        <v>106</v>
      </c>
      <c r="B395" s="5" t="s">
        <v>107</v>
      </c>
      <c r="C395" s="3" t="s">
        <v>108</v>
      </c>
      <c r="D395" s="3" t="s">
        <v>160</v>
      </c>
      <c r="E395" s="6">
        <v>83815.748999999996</v>
      </c>
      <c r="F395" s="7">
        <v>35226.909</v>
      </c>
      <c r="G395" s="8">
        <f t="shared" si="6"/>
        <v>2.3793103448275863</v>
      </c>
      <c r="H395" s="3">
        <v>2019</v>
      </c>
    </row>
    <row r="396" spans="1:8" x14ac:dyDescent="0.3">
      <c r="A396" s="4" t="s">
        <v>106</v>
      </c>
      <c r="B396" s="5" t="s">
        <v>107</v>
      </c>
      <c r="C396" s="3" t="s">
        <v>109</v>
      </c>
      <c r="D396" s="3" t="s">
        <v>160</v>
      </c>
      <c r="E396" s="6">
        <v>69479.963999999993</v>
      </c>
      <c r="F396" s="7">
        <v>98778.743999999992</v>
      </c>
      <c r="G396" s="8">
        <f t="shared" si="6"/>
        <v>0.70338983050847459</v>
      </c>
      <c r="H396" s="3">
        <v>2019</v>
      </c>
    </row>
    <row r="397" spans="1:8" x14ac:dyDescent="0.3">
      <c r="A397" s="4" t="s">
        <v>106</v>
      </c>
      <c r="B397" s="5" t="s">
        <v>107</v>
      </c>
      <c r="C397" s="3" t="s">
        <v>110</v>
      </c>
      <c r="D397" s="3" t="s">
        <v>160</v>
      </c>
      <c r="E397" s="6">
        <v>215194.41900000002</v>
      </c>
      <c r="F397" s="7">
        <v>218406.27600000001</v>
      </c>
      <c r="G397" s="8">
        <f t="shared" si="6"/>
        <v>0.98529411764705888</v>
      </c>
      <c r="H397" s="3">
        <v>2019</v>
      </c>
    </row>
    <row r="398" spans="1:8" x14ac:dyDescent="0.3">
      <c r="A398" s="4" t="s">
        <v>111</v>
      </c>
      <c r="B398" s="5" t="s">
        <v>112</v>
      </c>
      <c r="C398" s="3" t="s">
        <v>113</v>
      </c>
      <c r="D398" s="3" t="s">
        <v>160</v>
      </c>
      <c r="E398" s="6">
        <v>88065.468000000008</v>
      </c>
      <c r="F398" s="7">
        <v>70941.626999999993</v>
      </c>
      <c r="G398" s="8">
        <f t="shared" si="6"/>
        <v>1.2413793103448278</v>
      </c>
      <c r="H398" s="3">
        <v>2019</v>
      </c>
    </row>
    <row r="399" spans="1:8" x14ac:dyDescent="0.3">
      <c r="A399" s="4" t="s">
        <v>114</v>
      </c>
      <c r="B399" s="5" t="s">
        <v>115</v>
      </c>
      <c r="C399" s="3" t="s">
        <v>116</v>
      </c>
      <c r="D399" s="3" t="s">
        <v>160</v>
      </c>
      <c r="E399" s="6">
        <v>33564.824999999997</v>
      </c>
      <c r="F399" s="7">
        <v>26851.860000000004</v>
      </c>
      <c r="G399" s="8">
        <f t="shared" si="6"/>
        <v>1.2499999999999998</v>
      </c>
      <c r="H399" s="3">
        <v>2019</v>
      </c>
    </row>
    <row r="400" spans="1:8" x14ac:dyDescent="0.3">
      <c r="A400" s="4" t="s">
        <v>117</v>
      </c>
      <c r="B400" s="5" t="s">
        <v>118</v>
      </c>
      <c r="C400" s="3" t="s">
        <v>119</v>
      </c>
      <c r="D400" s="3" t="s">
        <v>160</v>
      </c>
      <c r="E400" s="6">
        <v>58085.937000000005</v>
      </c>
      <c r="F400" s="7">
        <v>19149.21</v>
      </c>
      <c r="G400" s="8">
        <f t="shared" si="6"/>
        <v>3.0333333333333337</v>
      </c>
      <c r="H400" s="3">
        <v>2019</v>
      </c>
    </row>
    <row r="401" spans="1:8" x14ac:dyDescent="0.3">
      <c r="A401" s="4" t="s">
        <v>120</v>
      </c>
      <c r="B401" s="5" t="s">
        <v>121</v>
      </c>
      <c r="C401" s="3" t="s">
        <v>122</v>
      </c>
      <c r="D401" s="3" t="s">
        <v>160</v>
      </c>
      <c r="E401" s="6">
        <v>75744.036000000007</v>
      </c>
      <c r="F401" s="7">
        <v>300532.788</v>
      </c>
      <c r="G401" s="8">
        <f t="shared" si="6"/>
        <v>0.25203252032520329</v>
      </c>
      <c r="H401" s="3">
        <v>2019</v>
      </c>
    </row>
    <row r="402" spans="1:8" x14ac:dyDescent="0.3">
      <c r="A402" s="4" t="s">
        <v>123</v>
      </c>
      <c r="B402" s="5" t="s">
        <v>124</v>
      </c>
      <c r="C402" s="3" t="s">
        <v>125</v>
      </c>
      <c r="D402" s="3" t="s">
        <v>160</v>
      </c>
      <c r="E402" s="6">
        <v>313281.21600000001</v>
      </c>
      <c r="F402" s="7">
        <v>254540.98800000004</v>
      </c>
      <c r="G402" s="8">
        <f t="shared" si="6"/>
        <v>1.2307692307692306</v>
      </c>
      <c r="H402" s="3">
        <v>2019</v>
      </c>
    </row>
    <row r="403" spans="1:8" x14ac:dyDescent="0.3">
      <c r="A403" s="4" t="s">
        <v>126</v>
      </c>
      <c r="B403" s="5" t="s">
        <v>127</v>
      </c>
      <c r="C403" s="3" t="s">
        <v>128</v>
      </c>
      <c r="D403" s="3" t="s">
        <v>160</v>
      </c>
      <c r="E403" s="6">
        <v>202610.04300000003</v>
      </c>
      <c r="F403" s="7">
        <v>344054.79000000004</v>
      </c>
      <c r="G403" s="8">
        <f t="shared" si="6"/>
        <v>0.58888888888888891</v>
      </c>
      <c r="H403" s="3">
        <v>2019</v>
      </c>
    </row>
    <row r="404" spans="1:8" x14ac:dyDescent="0.3">
      <c r="A404" s="4" t="s">
        <v>129</v>
      </c>
      <c r="B404" s="5" t="s">
        <v>130</v>
      </c>
      <c r="C404" s="3" t="s">
        <v>131</v>
      </c>
      <c r="D404" s="3" t="s">
        <v>160</v>
      </c>
      <c r="E404" s="6">
        <v>486123.93</v>
      </c>
      <c r="F404" s="7">
        <v>619168.37399999995</v>
      </c>
      <c r="G404" s="8">
        <f t="shared" si="6"/>
        <v>0.78512396694214881</v>
      </c>
      <c r="H404" s="3">
        <v>2019</v>
      </c>
    </row>
    <row r="405" spans="1:8" x14ac:dyDescent="0.3">
      <c r="A405" s="4" t="s">
        <v>132</v>
      </c>
      <c r="B405" s="5" t="s">
        <v>133</v>
      </c>
      <c r="C405" s="3" t="s">
        <v>134</v>
      </c>
      <c r="D405" s="3" t="s">
        <v>160</v>
      </c>
      <c r="E405" s="6">
        <v>174403.48499999999</v>
      </c>
      <c r="F405" s="7">
        <v>450204.34500000003</v>
      </c>
      <c r="G405" s="8">
        <f t="shared" si="6"/>
        <v>0.38738738738738732</v>
      </c>
      <c r="H405" s="3">
        <v>2019</v>
      </c>
    </row>
    <row r="406" spans="1:8" x14ac:dyDescent="0.3">
      <c r="A406" s="4" t="s">
        <v>135</v>
      </c>
      <c r="B406" s="5" t="s">
        <v>136</v>
      </c>
      <c r="C406" s="3" t="s">
        <v>137</v>
      </c>
      <c r="D406" s="3" t="s">
        <v>160</v>
      </c>
      <c r="E406" s="6">
        <v>176517.99000000002</v>
      </c>
      <c r="F406" s="7">
        <v>157261.48199999999</v>
      </c>
      <c r="G406" s="8">
        <f t="shared" si="6"/>
        <v>1.1224489795918369</v>
      </c>
      <c r="H406" s="3">
        <v>2019</v>
      </c>
    </row>
    <row r="407" spans="1:8" x14ac:dyDescent="0.3">
      <c r="A407" s="4" t="s">
        <v>135</v>
      </c>
      <c r="B407" s="5" t="s">
        <v>136</v>
      </c>
      <c r="C407" s="3" t="s">
        <v>138</v>
      </c>
      <c r="D407" s="3" t="s">
        <v>160</v>
      </c>
      <c r="E407" s="6">
        <v>329351.47200000001</v>
      </c>
      <c r="F407" s="7">
        <v>390021.48000000004</v>
      </c>
      <c r="G407" s="8">
        <f t="shared" si="6"/>
        <v>0.84444444444444433</v>
      </c>
      <c r="H407" s="3">
        <v>2019</v>
      </c>
    </row>
    <row r="408" spans="1:8" x14ac:dyDescent="0.3">
      <c r="A408" s="4" t="s">
        <v>139</v>
      </c>
      <c r="B408" s="5" t="s">
        <v>140</v>
      </c>
      <c r="C408" s="3" t="s">
        <v>141</v>
      </c>
      <c r="D408" s="3" t="s">
        <v>160</v>
      </c>
      <c r="E408" s="6">
        <v>95328.837</v>
      </c>
      <c r="F408" s="7">
        <v>198736.38900000002</v>
      </c>
      <c r="G408" s="8">
        <f t="shared" si="6"/>
        <v>0.47967479674796742</v>
      </c>
      <c r="H408" s="3">
        <v>2019</v>
      </c>
    </row>
    <row r="409" spans="1:8" x14ac:dyDescent="0.3">
      <c r="A409" s="4" t="s">
        <v>142</v>
      </c>
      <c r="B409" s="5" t="s">
        <v>143</v>
      </c>
      <c r="C409" s="3" t="s">
        <v>144</v>
      </c>
      <c r="D409" s="3" t="s">
        <v>160</v>
      </c>
      <c r="E409" s="6">
        <v>212519.538</v>
      </c>
      <c r="F409" s="7">
        <v>225638.02799999999</v>
      </c>
      <c r="G409" s="8">
        <f t="shared" si="6"/>
        <v>0.94186046511627908</v>
      </c>
      <c r="H409" s="3">
        <v>2019</v>
      </c>
    </row>
    <row r="410" spans="1:8" x14ac:dyDescent="0.3">
      <c r="A410" s="4" t="s">
        <v>145</v>
      </c>
      <c r="B410" s="5" t="s">
        <v>146</v>
      </c>
      <c r="C410" s="3" t="s">
        <v>147</v>
      </c>
      <c r="D410" s="3" t="s">
        <v>160</v>
      </c>
      <c r="E410" s="6">
        <v>180939.204</v>
      </c>
      <c r="F410" s="7">
        <v>123800.508</v>
      </c>
      <c r="G410" s="8">
        <f t="shared" si="6"/>
        <v>1.4615384615384615</v>
      </c>
      <c r="H410" s="3">
        <v>2019</v>
      </c>
    </row>
    <row r="411" spans="1:8" x14ac:dyDescent="0.3">
      <c r="A411" s="4" t="s">
        <v>148</v>
      </c>
      <c r="B411" s="5" t="s">
        <v>149</v>
      </c>
      <c r="C411" s="3" t="s">
        <v>150</v>
      </c>
      <c r="D411" s="3" t="s">
        <v>160</v>
      </c>
      <c r="E411" s="6">
        <v>205798.383</v>
      </c>
      <c r="F411" s="7">
        <v>201419.69400000002</v>
      </c>
      <c r="G411" s="8">
        <f t="shared" si="6"/>
        <v>1.0217391304347825</v>
      </c>
      <c r="H411" s="3">
        <v>2019</v>
      </c>
    </row>
    <row r="412" spans="1:8" x14ac:dyDescent="0.3">
      <c r="A412" s="4" t="s">
        <v>151</v>
      </c>
      <c r="B412" s="5" t="s">
        <v>152</v>
      </c>
      <c r="C412" s="3" t="s">
        <v>153</v>
      </c>
      <c r="D412" s="3" t="s">
        <v>160</v>
      </c>
      <c r="E412" s="6">
        <v>109897.84800000001</v>
      </c>
      <c r="F412" s="7">
        <v>82075.608000000007</v>
      </c>
      <c r="G412" s="8">
        <f t="shared" si="6"/>
        <v>1.3389830508474576</v>
      </c>
      <c r="H412" s="3">
        <v>2019</v>
      </c>
    </row>
    <row r="413" spans="1:8" x14ac:dyDescent="0.3">
      <c r="A413" s="4" t="s">
        <v>154</v>
      </c>
      <c r="B413" s="5" t="s">
        <v>155</v>
      </c>
      <c r="C413" s="3" t="s">
        <v>156</v>
      </c>
      <c r="D413" s="3" t="s">
        <v>160</v>
      </c>
      <c r="E413" s="6">
        <v>13555.755000000001</v>
      </c>
      <c r="F413" s="7">
        <v>14392.53</v>
      </c>
      <c r="G413" s="8">
        <f t="shared" si="6"/>
        <v>0.94186046511627908</v>
      </c>
      <c r="H413" s="3">
        <v>2019</v>
      </c>
    </row>
    <row r="414" spans="1:8" x14ac:dyDescent="0.3">
      <c r="A414" s="4" t="s">
        <v>157</v>
      </c>
      <c r="B414" s="5" t="s">
        <v>158</v>
      </c>
      <c r="C414" s="3" t="s">
        <v>159</v>
      </c>
      <c r="D414" s="3" t="s">
        <v>160</v>
      </c>
      <c r="E414" s="6">
        <v>131566.5</v>
      </c>
      <c r="F414" s="7">
        <v>67098.915000000008</v>
      </c>
      <c r="G414" s="8">
        <f t="shared" si="6"/>
        <v>1.9607843137254899</v>
      </c>
      <c r="H414" s="3">
        <v>2019</v>
      </c>
    </row>
    <row r="415" spans="1:8" x14ac:dyDescent="0.3">
      <c r="A415" s="4" t="s">
        <v>0</v>
      </c>
      <c r="B415" s="5" t="s">
        <v>1</v>
      </c>
      <c r="C415" s="3" t="s">
        <v>2</v>
      </c>
      <c r="D415" s="3" t="s">
        <v>161</v>
      </c>
      <c r="E415" s="6">
        <v>523222.30800000002</v>
      </c>
      <c r="F415" s="7">
        <v>312795.94500000007</v>
      </c>
      <c r="G415" s="8">
        <f t="shared" si="6"/>
        <v>1.6727272727272724</v>
      </c>
      <c r="H415" s="3">
        <v>2019</v>
      </c>
    </row>
    <row r="416" spans="1:8" x14ac:dyDescent="0.3">
      <c r="A416" s="4" t="s">
        <v>4</v>
      </c>
      <c r="B416" s="5" t="s">
        <v>5</v>
      </c>
      <c r="C416" s="3" t="s">
        <v>6</v>
      </c>
      <c r="D416" s="3" t="s">
        <v>161</v>
      </c>
      <c r="E416" s="6">
        <v>596794.46400000015</v>
      </c>
      <c r="F416" s="7">
        <v>863220.56400000013</v>
      </c>
      <c r="G416" s="8">
        <f t="shared" si="6"/>
        <v>0.6913580246913581</v>
      </c>
      <c r="H416" s="3">
        <v>2019</v>
      </c>
    </row>
    <row r="417" spans="1:8" x14ac:dyDescent="0.3">
      <c r="A417" s="4" t="s">
        <v>7</v>
      </c>
      <c r="B417" s="5" t="s">
        <v>8</v>
      </c>
      <c r="C417" s="3" t="s">
        <v>9</v>
      </c>
      <c r="D417" s="3" t="s">
        <v>161</v>
      </c>
      <c r="E417" s="6">
        <v>153091.45799999998</v>
      </c>
      <c r="F417" s="7">
        <v>222169.31099999999</v>
      </c>
      <c r="G417" s="8">
        <f t="shared" si="6"/>
        <v>0.68907563025210083</v>
      </c>
      <c r="H417" s="3">
        <v>2019</v>
      </c>
    </row>
    <row r="418" spans="1:8" x14ac:dyDescent="0.3">
      <c r="A418" s="4" t="s">
        <v>10</v>
      </c>
      <c r="B418" s="5" t="s">
        <v>11</v>
      </c>
      <c r="C418" s="3" t="s">
        <v>12</v>
      </c>
      <c r="D418" s="3" t="s">
        <v>161</v>
      </c>
      <c r="E418" s="6">
        <v>134103.22200000001</v>
      </c>
      <c r="F418" s="7">
        <v>62987.877</v>
      </c>
      <c r="G418" s="8">
        <f t="shared" si="6"/>
        <v>2.1290322580645165</v>
      </c>
      <c r="H418" s="3">
        <v>2019</v>
      </c>
    </row>
    <row r="419" spans="1:8" x14ac:dyDescent="0.3">
      <c r="A419" s="4" t="s">
        <v>13</v>
      </c>
      <c r="B419" s="5" t="s">
        <v>14</v>
      </c>
      <c r="C419" s="3" t="s">
        <v>15</v>
      </c>
      <c r="D419" s="3" t="s">
        <v>161</v>
      </c>
      <c r="E419" s="6">
        <v>803733.3</v>
      </c>
      <c r="F419" s="7">
        <v>691210.63800000004</v>
      </c>
      <c r="G419" s="8">
        <f t="shared" si="6"/>
        <v>1.1627906976744187</v>
      </c>
      <c r="H419" s="3">
        <v>2019</v>
      </c>
    </row>
    <row r="420" spans="1:8" x14ac:dyDescent="0.3">
      <c r="A420" s="4" t="s">
        <v>13</v>
      </c>
      <c r="B420" s="5" t="s">
        <v>14</v>
      </c>
      <c r="C420" s="3" t="s">
        <v>16</v>
      </c>
      <c r="D420" s="3" t="s">
        <v>161</v>
      </c>
      <c r="E420" s="6">
        <v>470726.08200000005</v>
      </c>
      <c r="F420" s="7">
        <v>530311.66200000001</v>
      </c>
      <c r="G420" s="8">
        <f t="shared" si="6"/>
        <v>0.88764044943820231</v>
      </c>
      <c r="H420" s="3">
        <v>2019</v>
      </c>
    </row>
    <row r="421" spans="1:8" x14ac:dyDescent="0.3">
      <c r="A421" s="4" t="s">
        <v>13</v>
      </c>
      <c r="B421" s="5" t="s">
        <v>14</v>
      </c>
      <c r="C421" s="3" t="s">
        <v>17</v>
      </c>
      <c r="D421" s="3" t="s">
        <v>161</v>
      </c>
      <c r="E421" s="6">
        <v>263202.18300000002</v>
      </c>
      <c r="F421" s="7">
        <v>1001866.374</v>
      </c>
      <c r="G421" s="8">
        <f t="shared" si="6"/>
        <v>0.26271186440677968</v>
      </c>
      <c r="H421" s="3">
        <v>2019</v>
      </c>
    </row>
    <row r="422" spans="1:8" x14ac:dyDescent="0.3">
      <c r="A422" s="4" t="s">
        <v>13</v>
      </c>
      <c r="B422" s="5" t="s">
        <v>14</v>
      </c>
      <c r="C422" s="3" t="s">
        <v>18</v>
      </c>
      <c r="D422" s="3" t="s">
        <v>161</v>
      </c>
      <c r="E422" s="6">
        <v>295226.08199999999</v>
      </c>
      <c r="F422" s="7">
        <v>559045.13399999996</v>
      </c>
      <c r="G422" s="8">
        <f t="shared" si="6"/>
        <v>0.52808988764044951</v>
      </c>
      <c r="H422" s="3">
        <v>2019</v>
      </c>
    </row>
    <row r="423" spans="1:8" x14ac:dyDescent="0.3">
      <c r="A423" s="4" t="s">
        <v>19</v>
      </c>
      <c r="B423" s="5" t="s">
        <v>20</v>
      </c>
      <c r="C423" s="3" t="s">
        <v>21</v>
      </c>
      <c r="D423" s="3" t="s">
        <v>161</v>
      </c>
      <c r="E423" s="6">
        <v>155828.12400000001</v>
      </c>
      <c r="F423" s="7">
        <v>178913.772</v>
      </c>
      <c r="G423" s="8">
        <f t="shared" si="6"/>
        <v>0.87096774193548399</v>
      </c>
      <c r="H423" s="3">
        <v>2019</v>
      </c>
    </row>
    <row r="424" spans="1:8" x14ac:dyDescent="0.3">
      <c r="A424" s="4" t="s">
        <v>22</v>
      </c>
      <c r="B424" s="5" t="s">
        <v>23</v>
      </c>
      <c r="C424" s="3" t="s">
        <v>24</v>
      </c>
      <c r="D424" s="3" t="s">
        <v>161</v>
      </c>
      <c r="E424" s="6">
        <v>315851.022</v>
      </c>
      <c r="F424" s="7">
        <v>323461.89</v>
      </c>
      <c r="G424" s="8">
        <f t="shared" si="6"/>
        <v>0.97647058823529409</v>
      </c>
      <c r="H424" s="3">
        <v>2019</v>
      </c>
    </row>
    <row r="425" spans="1:8" x14ac:dyDescent="0.3">
      <c r="A425" s="4" t="s">
        <v>25</v>
      </c>
      <c r="B425" s="5" t="s">
        <v>26</v>
      </c>
      <c r="C425" s="3" t="s">
        <v>27</v>
      </c>
      <c r="D425" s="3" t="s">
        <v>161</v>
      </c>
      <c r="E425" s="6">
        <v>127027.49400000001</v>
      </c>
      <c r="F425" s="7">
        <v>196315.21799999999</v>
      </c>
      <c r="G425" s="8">
        <f t="shared" si="6"/>
        <v>0.6470588235294118</v>
      </c>
      <c r="H425" s="3">
        <v>2019</v>
      </c>
    </row>
    <row r="426" spans="1:8" x14ac:dyDescent="0.3">
      <c r="A426" s="4" t="s">
        <v>28</v>
      </c>
      <c r="B426" s="5" t="s">
        <v>29</v>
      </c>
      <c r="C426" s="3" t="s">
        <v>30</v>
      </c>
      <c r="D426" s="3" t="s">
        <v>161</v>
      </c>
      <c r="E426" s="6">
        <v>454820.4</v>
      </c>
      <c r="F426" s="7">
        <v>855062.35199999996</v>
      </c>
      <c r="G426" s="8">
        <f t="shared" si="6"/>
        <v>0.53191489361702138</v>
      </c>
      <c r="H426" s="3">
        <v>2019</v>
      </c>
    </row>
    <row r="427" spans="1:8" x14ac:dyDescent="0.3">
      <c r="A427" s="4" t="s">
        <v>28</v>
      </c>
      <c r="B427" s="5" t="s">
        <v>29</v>
      </c>
      <c r="C427" s="3" t="s">
        <v>31</v>
      </c>
      <c r="D427" s="3" t="s">
        <v>161</v>
      </c>
      <c r="E427" s="6">
        <v>216096.33600000001</v>
      </c>
      <c r="F427" s="7">
        <v>468208.728</v>
      </c>
      <c r="G427" s="8">
        <f t="shared" si="6"/>
        <v>0.46153846153846156</v>
      </c>
      <c r="H427" s="3">
        <v>2019</v>
      </c>
    </row>
    <row r="428" spans="1:8" x14ac:dyDescent="0.3">
      <c r="A428" s="4" t="s">
        <v>32</v>
      </c>
      <c r="B428" s="5" t="s">
        <v>33</v>
      </c>
      <c r="C428" s="3" t="s">
        <v>34</v>
      </c>
      <c r="D428" s="3" t="s">
        <v>161</v>
      </c>
      <c r="E428" s="6">
        <v>865253.34</v>
      </c>
      <c r="F428" s="7">
        <v>257515.875</v>
      </c>
      <c r="G428" s="8">
        <f t="shared" si="6"/>
        <v>3.36</v>
      </c>
      <c r="H428" s="3">
        <v>2019</v>
      </c>
    </row>
    <row r="429" spans="1:8" x14ac:dyDescent="0.3">
      <c r="A429" s="4" t="s">
        <v>35</v>
      </c>
      <c r="B429" s="5" t="s">
        <v>36</v>
      </c>
      <c r="C429" s="3" t="s">
        <v>37</v>
      </c>
      <c r="D429" s="3" t="s">
        <v>161</v>
      </c>
      <c r="E429" s="6">
        <v>453928.45500000002</v>
      </c>
      <c r="F429" s="7">
        <v>433753.85700000002</v>
      </c>
      <c r="G429" s="8">
        <f t="shared" si="6"/>
        <v>1.0465116279069768</v>
      </c>
      <c r="H429" s="3">
        <v>2019</v>
      </c>
    </row>
    <row r="430" spans="1:8" x14ac:dyDescent="0.3">
      <c r="A430" s="4" t="s">
        <v>38</v>
      </c>
      <c r="B430" s="5" t="s">
        <v>39</v>
      </c>
      <c r="C430" s="3" t="s">
        <v>40</v>
      </c>
      <c r="D430" s="3" t="s">
        <v>161</v>
      </c>
      <c r="E430" s="6">
        <v>368735.49000000005</v>
      </c>
      <c r="F430" s="7">
        <v>446579.64900000009</v>
      </c>
      <c r="G430" s="8">
        <f t="shared" si="6"/>
        <v>0.82568807339449535</v>
      </c>
      <c r="H430" s="3">
        <v>2019</v>
      </c>
    </row>
    <row r="431" spans="1:8" x14ac:dyDescent="0.3">
      <c r="A431" s="4" t="s">
        <v>41</v>
      </c>
      <c r="B431" s="5" t="s">
        <v>42</v>
      </c>
      <c r="C431" s="3" t="s">
        <v>43</v>
      </c>
      <c r="D431" s="3" t="s">
        <v>161</v>
      </c>
      <c r="E431" s="6">
        <v>710326.58399999992</v>
      </c>
      <c r="F431" s="7">
        <v>631401.40799999994</v>
      </c>
      <c r="G431" s="8">
        <f t="shared" si="6"/>
        <v>1.125</v>
      </c>
      <c r="H431" s="3">
        <v>2019</v>
      </c>
    </row>
    <row r="432" spans="1:8" x14ac:dyDescent="0.3">
      <c r="A432" s="4" t="s">
        <v>44</v>
      </c>
      <c r="B432" s="5" t="s">
        <v>45</v>
      </c>
      <c r="C432" s="3" t="s">
        <v>46</v>
      </c>
      <c r="D432" s="3" t="s">
        <v>161</v>
      </c>
      <c r="E432" s="6">
        <v>423469.95299999998</v>
      </c>
      <c r="F432" s="7">
        <v>1027139.8859999999</v>
      </c>
      <c r="G432" s="8">
        <f t="shared" si="6"/>
        <v>0.41228070175438597</v>
      </c>
      <c r="H432" s="3">
        <v>2019</v>
      </c>
    </row>
    <row r="433" spans="1:8" x14ac:dyDescent="0.3">
      <c r="A433" s="4" t="s">
        <v>44</v>
      </c>
      <c r="B433" s="5" t="s">
        <v>45</v>
      </c>
      <c r="C433" s="3" t="s">
        <v>47</v>
      </c>
      <c r="D433" s="3" t="s">
        <v>161</v>
      </c>
      <c r="E433" s="6">
        <v>264063.24000000005</v>
      </c>
      <c r="F433" s="7">
        <v>269931.31200000003</v>
      </c>
      <c r="G433" s="8">
        <f t="shared" si="6"/>
        <v>0.97826086956521741</v>
      </c>
      <c r="H433" s="3">
        <v>2019</v>
      </c>
    </row>
    <row r="434" spans="1:8" x14ac:dyDescent="0.3">
      <c r="A434" s="4" t="s">
        <v>48</v>
      </c>
      <c r="B434" s="5" t="s">
        <v>49</v>
      </c>
      <c r="C434" s="3" t="s">
        <v>50</v>
      </c>
      <c r="D434" s="3" t="s">
        <v>161</v>
      </c>
      <c r="E434" s="6">
        <v>745950.11400000006</v>
      </c>
      <c r="F434" s="7">
        <v>535553.92800000007</v>
      </c>
      <c r="G434" s="8">
        <f t="shared" si="6"/>
        <v>1.3928571428571428</v>
      </c>
      <c r="H434" s="3">
        <v>2019</v>
      </c>
    </row>
    <row r="435" spans="1:8" x14ac:dyDescent="0.3">
      <c r="A435" s="4" t="s">
        <v>51</v>
      </c>
      <c r="B435" s="5" t="s">
        <v>52</v>
      </c>
      <c r="C435" s="3" t="s">
        <v>53</v>
      </c>
      <c r="D435" s="3" t="s">
        <v>161</v>
      </c>
      <c r="E435" s="6">
        <v>147059.46</v>
      </c>
      <c r="F435" s="7">
        <v>147059.46</v>
      </c>
      <c r="G435" s="8">
        <f t="shared" si="6"/>
        <v>1</v>
      </c>
      <c r="H435" s="3">
        <v>2019</v>
      </c>
    </row>
    <row r="436" spans="1:8" x14ac:dyDescent="0.3">
      <c r="A436" s="4" t="s">
        <v>54</v>
      </c>
      <c r="B436" s="5" t="s">
        <v>55</v>
      </c>
      <c r="C436" s="3" t="s">
        <v>56</v>
      </c>
      <c r="D436" s="3" t="s">
        <v>161</v>
      </c>
      <c r="E436" s="6">
        <v>318523.90500000003</v>
      </c>
      <c r="F436" s="7">
        <v>739215.85499999998</v>
      </c>
      <c r="G436" s="8">
        <f t="shared" si="6"/>
        <v>0.4308943089430895</v>
      </c>
      <c r="H436" s="3">
        <v>2019</v>
      </c>
    </row>
    <row r="437" spans="1:8" x14ac:dyDescent="0.3">
      <c r="A437" s="4" t="s">
        <v>57</v>
      </c>
      <c r="B437" s="5" t="s">
        <v>58</v>
      </c>
      <c r="C437" s="3" t="s">
        <v>59</v>
      </c>
      <c r="D437" s="3" t="s">
        <v>161</v>
      </c>
      <c r="E437" s="6">
        <v>695737.78200000001</v>
      </c>
      <c r="F437" s="7">
        <v>903659.41799999983</v>
      </c>
      <c r="G437" s="8">
        <f t="shared" si="6"/>
        <v>0.76991150442477896</v>
      </c>
      <c r="H437" s="3">
        <v>2019</v>
      </c>
    </row>
    <row r="438" spans="1:8" x14ac:dyDescent="0.3">
      <c r="A438" s="4" t="s">
        <v>60</v>
      </c>
      <c r="B438" s="5" t="s">
        <v>61</v>
      </c>
      <c r="C438" s="3" t="s">
        <v>62</v>
      </c>
      <c r="D438" s="3" t="s">
        <v>161</v>
      </c>
      <c r="E438" s="6">
        <v>120405.74400000001</v>
      </c>
      <c r="F438" s="7">
        <v>82778.949000000008</v>
      </c>
      <c r="G438" s="8">
        <f t="shared" si="6"/>
        <v>1.4545454545454546</v>
      </c>
      <c r="H438" s="3">
        <v>2019</v>
      </c>
    </row>
    <row r="439" spans="1:8" x14ac:dyDescent="0.3">
      <c r="A439" s="4" t="s">
        <v>63</v>
      </c>
      <c r="B439" s="5" t="s">
        <v>64</v>
      </c>
      <c r="C439" s="3" t="s">
        <v>65</v>
      </c>
      <c r="D439" s="3" t="s">
        <v>161</v>
      </c>
      <c r="E439" s="6">
        <v>206848.62</v>
      </c>
      <c r="F439" s="7">
        <v>545328.18000000005</v>
      </c>
      <c r="G439" s="8">
        <f t="shared" si="6"/>
        <v>0.37931034482758619</v>
      </c>
      <c r="H439" s="3">
        <v>2019</v>
      </c>
    </row>
    <row r="440" spans="1:8" x14ac:dyDescent="0.3">
      <c r="A440" s="4" t="s">
        <v>63</v>
      </c>
      <c r="B440" s="5" t="s">
        <v>64</v>
      </c>
      <c r="C440" s="3" t="s">
        <v>66</v>
      </c>
      <c r="D440" s="3" t="s">
        <v>161</v>
      </c>
      <c r="E440" s="6">
        <v>394381.89</v>
      </c>
      <c r="F440" s="7">
        <v>1161827.73</v>
      </c>
      <c r="G440" s="8">
        <f t="shared" si="6"/>
        <v>0.33944954128440369</v>
      </c>
      <c r="H440" s="3">
        <v>2019</v>
      </c>
    </row>
    <row r="441" spans="1:8" x14ac:dyDescent="0.3">
      <c r="A441" s="4" t="s">
        <v>67</v>
      </c>
      <c r="B441" s="5" t="s">
        <v>68</v>
      </c>
      <c r="C441" s="3" t="s">
        <v>69</v>
      </c>
      <c r="D441" s="3" t="s">
        <v>161</v>
      </c>
      <c r="E441" s="6">
        <v>539463.978</v>
      </c>
      <c r="F441" s="7">
        <v>357476.13</v>
      </c>
      <c r="G441" s="8">
        <f t="shared" si="6"/>
        <v>1.509090909090909</v>
      </c>
      <c r="H441" s="3">
        <v>2019</v>
      </c>
    </row>
    <row r="442" spans="1:8" x14ac:dyDescent="0.3">
      <c r="A442" s="4" t="s">
        <v>70</v>
      </c>
      <c r="B442" s="5" t="s">
        <v>71</v>
      </c>
      <c r="C442" s="3" t="s">
        <v>72</v>
      </c>
      <c r="D442" s="3" t="s">
        <v>161</v>
      </c>
      <c r="E442" s="6">
        <v>50356.94400000001</v>
      </c>
      <c r="F442" s="7">
        <v>140389.05600000001</v>
      </c>
      <c r="G442" s="8">
        <f t="shared" si="6"/>
        <v>0.35869565217391308</v>
      </c>
      <c r="H442" s="3">
        <v>2019</v>
      </c>
    </row>
    <row r="443" spans="1:8" x14ac:dyDescent="0.3">
      <c r="A443" s="4" t="s">
        <v>73</v>
      </c>
      <c r="B443" s="5" t="s">
        <v>74</v>
      </c>
      <c r="C443" s="3" t="s">
        <v>75</v>
      </c>
      <c r="D443" s="3" t="s">
        <v>161</v>
      </c>
      <c r="E443" s="6">
        <v>100498.10400000001</v>
      </c>
      <c r="F443" s="7">
        <v>57427.487999999998</v>
      </c>
      <c r="G443" s="8">
        <f t="shared" si="6"/>
        <v>1.7500000000000002</v>
      </c>
      <c r="H443" s="3">
        <v>2019</v>
      </c>
    </row>
    <row r="444" spans="1:8" x14ac:dyDescent="0.3">
      <c r="A444" s="4" t="s">
        <v>76</v>
      </c>
      <c r="B444" s="5" t="s">
        <v>77</v>
      </c>
      <c r="C444" s="3" t="s">
        <v>78</v>
      </c>
      <c r="D444" s="3" t="s">
        <v>161</v>
      </c>
      <c r="E444" s="6">
        <v>157899.22200000004</v>
      </c>
      <c r="F444" s="7">
        <v>200410.55100000004</v>
      </c>
      <c r="G444" s="8">
        <f t="shared" si="6"/>
        <v>0.78787878787878796</v>
      </c>
      <c r="H444" s="3">
        <v>2019</v>
      </c>
    </row>
    <row r="445" spans="1:8" x14ac:dyDescent="0.3">
      <c r="A445" s="4" t="s">
        <v>79</v>
      </c>
      <c r="B445" s="5" t="s">
        <v>80</v>
      </c>
      <c r="C445" s="3" t="s">
        <v>81</v>
      </c>
      <c r="D445" s="3" t="s">
        <v>161</v>
      </c>
      <c r="E445" s="6">
        <v>622837.92599999998</v>
      </c>
      <c r="F445" s="7">
        <v>341556.28200000006</v>
      </c>
      <c r="G445" s="8">
        <f t="shared" si="6"/>
        <v>1.8235294117647054</v>
      </c>
      <c r="H445" s="3">
        <v>2019</v>
      </c>
    </row>
    <row r="446" spans="1:8" x14ac:dyDescent="0.3">
      <c r="A446" s="4" t="s">
        <v>82</v>
      </c>
      <c r="B446" s="5" t="s">
        <v>83</v>
      </c>
      <c r="C446" s="3" t="s">
        <v>84</v>
      </c>
      <c r="D446" s="3" t="s">
        <v>161</v>
      </c>
      <c r="E446" s="6">
        <v>663588.17999999993</v>
      </c>
      <c r="F446" s="7">
        <v>827080.92</v>
      </c>
      <c r="G446" s="8">
        <f t="shared" si="6"/>
        <v>0.80232558139534871</v>
      </c>
      <c r="H446" s="3">
        <v>2019</v>
      </c>
    </row>
    <row r="447" spans="1:8" x14ac:dyDescent="0.3">
      <c r="A447" s="4" t="s">
        <v>85</v>
      </c>
      <c r="B447" s="5" t="s">
        <v>86</v>
      </c>
      <c r="C447" s="3" t="s">
        <v>87</v>
      </c>
      <c r="D447" s="3" t="s">
        <v>161</v>
      </c>
      <c r="E447" s="6">
        <v>199524.6</v>
      </c>
      <c r="F447" s="7">
        <v>103752.792</v>
      </c>
      <c r="G447" s="8">
        <f t="shared" si="6"/>
        <v>1.9230769230769231</v>
      </c>
      <c r="H447" s="3">
        <v>2019</v>
      </c>
    </row>
    <row r="448" spans="1:8" x14ac:dyDescent="0.3">
      <c r="A448" s="4" t="s">
        <v>88</v>
      </c>
      <c r="B448" s="5" t="s">
        <v>89</v>
      </c>
      <c r="C448" s="3" t="s">
        <v>90</v>
      </c>
      <c r="D448" s="3" t="s">
        <v>161</v>
      </c>
      <c r="E448" s="6">
        <v>168097.644</v>
      </c>
      <c r="F448" s="7">
        <v>255379.11300000001</v>
      </c>
      <c r="G448" s="8">
        <f t="shared" si="6"/>
        <v>0.65822784810126578</v>
      </c>
      <c r="H448" s="3">
        <v>2019</v>
      </c>
    </row>
    <row r="449" spans="1:8" x14ac:dyDescent="0.3">
      <c r="A449" s="4" t="s">
        <v>91</v>
      </c>
      <c r="B449" s="5" t="s">
        <v>92</v>
      </c>
      <c r="C449" s="3" t="s">
        <v>93</v>
      </c>
      <c r="D449" s="3" t="s">
        <v>161</v>
      </c>
      <c r="E449" s="6">
        <v>499076.48700000008</v>
      </c>
      <c r="F449" s="7">
        <v>521013.91500000004</v>
      </c>
      <c r="G449" s="8">
        <f t="shared" si="6"/>
        <v>0.95789473684210535</v>
      </c>
      <c r="H449" s="3">
        <v>2019</v>
      </c>
    </row>
    <row r="450" spans="1:8" x14ac:dyDescent="0.3">
      <c r="A450" s="4" t="s">
        <v>94</v>
      </c>
      <c r="B450" s="5" t="s">
        <v>95</v>
      </c>
      <c r="C450" s="3" t="s">
        <v>96</v>
      </c>
      <c r="D450" s="3" t="s">
        <v>161</v>
      </c>
      <c r="E450" s="6">
        <v>133226.96400000001</v>
      </c>
      <c r="F450" s="7">
        <v>139673.43000000002</v>
      </c>
      <c r="G450" s="8">
        <f t="shared" si="6"/>
        <v>0.95384615384615379</v>
      </c>
      <c r="H450" s="3">
        <v>2019</v>
      </c>
    </row>
    <row r="451" spans="1:8" x14ac:dyDescent="0.3">
      <c r="A451" s="4" t="s">
        <v>97</v>
      </c>
      <c r="B451" s="5" t="s">
        <v>98</v>
      </c>
      <c r="C451" s="3" t="s">
        <v>99</v>
      </c>
      <c r="D451" s="3" t="s">
        <v>161</v>
      </c>
      <c r="E451" s="6">
        <v>527773.82400000014</v>
      </c>
      <c r="F451" s="7">
        <v>372883.68000000005</v>
      </c>
      <c r="G451" s="8">
        <f t="shared" ref="G451:G514" si="7">E451/F451</f>
        <v>1.4153846153846155</v>
      </c>
      <c r="H451" s="3">
        <v>2019</v>
      </c>
    </row>
    <row r="452" spans="1:8" x14ac:dyDescent="0.3">
      <c r="A452" s="4" t="s">
        <v>100</v>
      </c>
      <c r="B452" s="5" t="s">
        <v>101</v>
      </c>
      <c r="C452" s="3" t="s">
        <v>102</v>
      </c>
      <c r="D452" s="3" t="s">
        <v>161</v>
      </c>
      <c r="E452" s="6">
        <v>218251.40400000004</v>
      </c>
      <c r="F452" s="7">
        <v>670343.598</v>
      </c>
      <c r="G452" s="8">
        <f t="shared" si="7"/>
        <v>0.32558139534883729</v>
      </c>
      <c r="H452" s="3">
        <v>2019</v>
      </c>
    </row>
    <row r="453" spans="1:8" x14ac:dyDescent="0.3">
      <c r="A453" s="4" t="s">
        <v>103</v>
      </c>
      <c r="B453" s="5" t="s">
        <v>104</v>
      </c>
      <c r="C453" s="3" t="s">
        <v>105</v>
      </c>
      <c r="D453" s="3" t="s">
        <v>161</v>
      </c>
      <c r="E453" s="6">
        <v>804242.92500000005</v>
      </c>
      <c r="F453" s="7">
        <v>804242.92500000005</v>
      </c>
      <c r="G453" s="8">
        <f t="shared" si="7"/>
        <v>1</v>
      </c>
      <c r="H453" s="3">
        <v>2019</v>
      </c>
    </row>
    <row r="454" spans="1:8" x14ac:dyDescent="0.3">
      <c r="A454" s="4" t="s">
        <v>106</v>
      </c>
      <c r="B454" s="5" t="s">
        <v>107</v>
      </c>
      <c r="C454" s="3" t="s">
        <v>108</v>
      </c>
      <c r="D454" s="3" t="s">
        <v>161</v>
      </c>
      <c r="E454" s="6">
        <v>362211.29100000003</v>
      </c>
      <c r="F454" s="7">
        <v>919459.43099999998</v>
      </c>
      <c r="G454" s="8">
        <f t="shared" si="7"/>
        <v>0.39393939393939398</v>
      </c>
      <c r="H454" s="3">
        <v>2019</v>
      </c>
    </row>
    <row r="455" spans="1:8" x14ac:dyDescent="0.3">
      <c r="A455" s="4" t="s">
        <v>106</v>
      </c>
      <c r="B455" s="5" t="s">
        <v>107</v>
      </c>
      <c r="C455" s="3" t="s">
        <v>109</v>
      </c>
      <c r="D455" s="3" t="s">
        <v>161</v>
      </c>
      <c r="E455" s="6">
        <v>232377.50700000004</v>
      </c>
      <c r="F455" s="7">
        <v>208099.26</v>
      </c>
      <c r="G455" s="8">
        <f t="shared" si="7"/>
        <v>1.1166666666666669</v>
      </c>
      <c r="H455" s="3">
        <v>2019</v>
      </c>
    </row>
    <row r="456" spans="1:8" x14ac:dyDescent="0.3">
      <c r="A456" s="4" t="s">
        <v>106</v>
      </c>
      <c r="B456" s="5" t="s">
        <v>107</v>
      </c>
      <c r="C456" s="3" t="s">
        <v>110</v>
      </c>
      <c r="D456" s="3" t="s">
        <v>161</v>
      </c>
      <c r="E456" s="6">
        <v>566063.19000000006</v>
      </c>
      <c r="F456" s="7">
        <v>845419.04999999993</v>
      </c>
      <c r="G456" s="8">
        <f t="shared" si="7"/>
        <v>0.66956521739130448</v>
      </c>
      <c r="H456" s="3">
        <v>2019</v>
      </c>
    </row>
    <row r="457" spans="1:8" x14ac:dyDescent="0.3">
      <c r="A457" s="4" t="s">
        <v>111</v>
      </c>
      <c r="B457" s="5" t="s">
        <v>112</v>
      </c>
      <c r="C457" s="3" t="s">
        <v>113</v>
      </c>
      <c r="D457" s="3" t="s">
        <v>161</v>
      </c>
      <c r="E457" s="6">
        <v>272215.05300000001</v>
      </c>
      <c r="F457" s="7">
        <v>346455.522</v>
      </c>
      <c r="G457" s="8">
        <f t="shared" si="7"/>
        <v>0.78571428571428581</v>
      </c>
      <c r="H457" s="3">
        <v>2019</v>
      </c>
    </row>
    <row r="458" spans="1:8" x14ac:dyDescent="0.3">
      <c r="A458" s="4" t="s">
        <v>114</v>
      </c>
      <c r="B458" s="5" t="s">
        <v>115</v>
      </c>
      <c r="C458" s="3" t="s">
        <v>116</v>
      </c>
      <c r="D458" s="3" t="s">
        <v>161</v>
      </c>
      <c r="E458" s="6">
        <v>245648.59199999998</v>
      </c>
      <c r="F458" s="7">
        <v>362624.11199999996</v>
      </c>
      <c r="G458" s="8">
        <f t="shared" si="7"/>
        <v>0.67741935483870963</v>
      </c>
      <c r="H458" s="3">
        <v>2019</v>
      </c>
    </row>
    <row r="459" spans="1:8" x14ac:dyDescent="0.3">
      <c r="A459" s="4" t="s">
        <v>117</v>
      </c>
      <c r="B459" s="5" t="s">
        <v>118</v>
      </c>
      <c r="C459" s="3" t="s">
        <v>119</v>
      </c>
      <c r="D459" s="3" t="s">
        <v>161</v>
      </c>
      <c r="E459" s="6">
        <v>361783.8</v>
      </c>
      <c r="F459" s="7">
        <v>609002.73</v>
      </c>
      <c r="G459" s="8">
        <f t="shared" si="7"/>
        <v>0.59405940594059403</v>
      </c>
      <c r="H459" s="3">
        <v>2019</v>
      </c>
    </row>
    <row r="460" spans="1:8" x14ac:dyDescent="0.3">
      <c r="A460" s="4" t="s">
        <v>120</v>
      </c>
      <c r="B460" s="5" t="s">
        <v>121</v>
      </c>
      <c r="C460" s="3" t="s">
        <v>122</v>
      </c>
      <c r="D460" s="3" t="s">
        <v>161</v>
      </c>
      <c r="E460" s="6">
        <v>1024666.848</v>
      </c>
      <c r="F460" s="7">
        <v>1152750.2040000001</v>
      </c>
      <c r="G460" s="8">
        <f t="shared" si="7"/>
        <v>0.88888888888888873</v>
      </c>
      <c r="H460" s="3">
        <v>2019</v>
      </c>
    </row>
    <row r="461" spans="1:8" x14ac:dyDescent="0.3">
      <c r="A461" s="4" t="s">
        <v>123</v>
      </c>
      <c r="B461" s="5" t="s">
        <v>124</v>
      </c>
      <c r="C461" s="3" t="s">
        <v>125</v>
      </c>
      <c r="D461" s="3" t="s">
        <v>161</v>
      </c>
      <c r="E461" s="6">
        <v>341034.07500000001</v>
      </c>
      <c r="F461" s="7">
        <v>269654.85000000003</v>
      </c>
      <c r="G461" s="8">
        <f t="shared" si="7"/>
        <v>1.2647058823529411</v>
      </c>
      <c r="H461" s="3">
        <v>2019</v>
      </c>
    </row>
    <row r="462" spans="1:8" x14ac:dyDescent="0.3">
      <c r="A462" s="4" t="s">
        <v>126</v>
      </c>
      <c r="B462" s="5" t="s">
        <v>127</v>
      </c>
      <c r="C462" s="3" t="s">
        <v>128</v>
      </c>
      <c r="D462" s="3" t="s">
        <v>161</v>
      </c>
      <c r="E462" s="6">
        <v>103424.31</v>
      </c>
      <c r="F462" s="7">
        <v>237875.913</v>
      </c>
      <c r="G462" s="8">
        <f t="shared" si="7"/>
        <v>0.43478260869565216</v>
      </c>
      <c r="H462" s="3">
        <v>2019</v>
      </c>
    </row>
    <row r="463" spans="1:8" x14ac:dyDescent="0.3">
      <c r="A463" s="4" t="s">
        <v>129</v>
      </c>
      <c r="B463" s="5" t="s">
        <v>130</v>
      </c>
      <c r="C463" s="3" t="s">
        <v>131</v>
      </c>
      <c r="D463" s="3" t="s">
        <v>161</v>
      </c>
      <c r="E463" s="6">
        <v>218260.92600000001</v>
      </c>
      <c r="F463" s="7">
        <v>291014.56800000003</v>
      </c>
      <c r="G463" s="8">
        <f t="shared" si="7"/>
        <v>0.75</v>
      </c>
      <c r="H463" s="3">
        <v>2019</v>
      </c>
    </row>
    <row r="464" spans="1:8" x14ac:dyDescent="0.3">
      <c r="A464" s="4" t="s">
        <v>132</v>
      </c>
      <c r="B464" s="5" t="s">
        <v>133</v>
      </c>
      <c r="C464" s="3" t="s">
        <v>134</v>
      </c>
      <c r="D464" s="3" t="s">
        <v>161</v>
      </c>
      <c r="E464" s="6">
        <v>1085458.9679999999</v>
      </c>
      <c r="F464" s="7">
        <v>1217029.7520000001</v>
      </c>
      <c r="G464" s="8">
        <f t="shared" si="7"/>
        <v>0.89189189189189177</v>
      </c>
      <c r="H464" s="3">
        <v>2019</v>
      </c>
    </row>
    <row r="465" spans="1:8" x14ac:dyDescent="0.3">
      <c r="A465" s="4" t="s">
        <v>135</v>
      </c>
      <c r="B465" s="5" t="s">
        <v>136</v>
      </c>
      <c r="C465" s="3" t="s">
        <v>137</v>
      </c>
      <c r="D465" s="3" t="s">
        <v>161</v>
      </c>
      <c r="E465" s="6">
        <v>114785.19</v>
      </c>
      <c r="F465" s="7">
        <v>534192.61499999999</v>
      </c>
      <c r="G465" s="8">
        <f t="shared" si="7"/>
        <v>0.21487603305785125</v>
      </c>
      <c r="H465" s="3">
        <v>2019</v>
      </c>
    </row>
    <row r="466" spans="1:8" x14ac:dyDescent="0.3">
      <c r="A466" s="4" t="s">
        <v>135</v>
      </c>
      <c r="B466" s="5" t="s">
        <v>136</v>
      </c>
      <c r="C466" s="3" t="s">
        <v>138</v>
      </c>
      <c r="D466" s="3" t="s">
        <v>161</v>
      </c>
      <c r="E466" s="6">
        <v>126697.77</v>
      </c>
      <c r="F466" s="7">
        <v>64094.166000000005</v>
      </c>
      <c r="G466" s="8">
        <f t="shared" si="7"/>
        <v>1.9767441860465116</v>
      </c>
      <c r="H466" s="3">
        <v>2019</v>
      </c>
    </row>
    <row r="467" spans="1:8" x14ac:dyDescent="0.3">
      <c r="A467" s="4" t="s">
        <v>139</v>
      </c>
      <c r="B467" s="5" t="s">
        <v>140</v>
      </c>
      <c r="C467" s="3" t="s">
        <v>141</v>
      </c>
      <c r="D467" s="3" t="s">
        <v>161</v>
      </c>
      <c r="E467" s="6">
        <v>13837.320000000002</v>
      </c>
      <c r="F467" s="7">
        <v>17500.14</v>
      </c>
      <c r="G467" s="8">
        <f t="shared" si="7"/>
        <v>0.79069767441860472</v>
      </c>
      <c r="H467" s="3">
        <v>2019</v>
      </c>
    </row>
    <row r="468" spans="1:8" x14ac:dyDescent="0.3">
      <c r="A468" s="4" t="s">
        <v>142</v>
      </c>
      <c r="B468" s="5" t="s">
        <v>143</v>
      </c>
      <c r="C468" s="3" t="s">
        <v>144</v>
      </c>
      <c r="D468" s="3" t="s">
        <v>161</v>
      </c>
      <c r="E468" s="6">
        <v>159626.079</v>
      </c>
      <c r="F468" s="7">
        <v>369865.30499999999</v>
      </c>
      <c r="G468" s="8">
        <f t="shared" si="7"/>
        <v>0.43157894736842106</v>
      </c>
      <c r="H468" s="3">
        <v>2019</v>
      </c>
    </row>
    <row r="469" spans="1:8" x14ac:dyDescent="0.3">
      <c r="A469" s="4" t="s">
        <v>145</v>
      </c>
      <c r="B469" s="5" t="s">
        <v>146</v>
      </c>
      <c r="C469" s="3" t="s">
        <v>147</v>
      </c>
      <c r="D469" s="3" t="s">
        <v>161</v>
      </c>
      <c r="E469" s="6">
        <v>149010.19200000001</v>
      </c>
      <c r="F469" s="7">
        <v>194541.084</v>
      </c>
      <c r="G469" s="8">
        <f t="shared" si="7"/>
        <v>0.76595744680851063</v>
      </c>
      <c r="H469" s="3">
        <v>2019</v>
      </c>
    </row>
    <row r="470" spans="1:8" x14ac:dyDescent="0.3">
      <c r="A470" s="4" t="s">
        <v>148</v>
      </c>
      <c r="B470" s="5" t="s">
        <v>149</v>
      </c>
      <c r="C470" s="3" t="s">
        <v>150</v>
      </c>
      <c r="D470" s="3" t="s">
        <v>161</v>
      </c>
      <c r="E470" s="6">
        <v>149448.73499999999</v>
      </c>
      <c r="F470" s="7">
        <v>355445.64</v>
      </c>
      <c r="G470" s="8">
        <f t="shared" si="7"/>
        <v>0.42045454545454541</v>
      </c>
      <c r="H470" s="3">
        <v>2019</v>
      </c>
    </row>
    <row r="471" spans="1:8" x14ac:dyDescent="0.3">
      <c r="A471" s="4" t="s">
        <v>151</v>
      </c>
      <c r="B471" s="5" t="s">
        <v>152</v>
      </c>
      <c r="C471" s="3" t="s">
        <v>153</v>
      </c>
      <c r="D471" s="3" t="s">
        <v>161</v>
      </c>
      <c r="E471" s="6">
        <v>316220.46300000005</v>
      </c>
      <c r="F471" s="7">
        <v>875687.4360000001</v>
      </c>
      <c r="G471" s="8">
        <f t="shared" si="7"/>
        <v>0.3611111111111111</v>
      </c>
      <c r="H471" s="3">
        <v>2019</v>
      </c>
    </row>
    <row r="472" spans="1:8" x14ac:dyDescent="0.3">
      <c r="A472" s="4" t="s">
        <v>154</v>
      </c>
      <c r="B472" s="5" t="s">
        <v>155</v>
      </c>
      <c r="C472" s="3" t="s">
        <v>156</v>
      </c>
      <c r="D472" s="3" t="s">
        <v>161</v>
      </c>
      <c r="E472" s="6">
        <v>147893.56199999998</v>
      </c>
      <c r="F472" s="7">
        <v>247339.23299999998</v>
      </c>
      <c r="G472" s="8">
        <f t="shared" si="7"/>
        <v>0.59793814432989689</v>
      </c>
      <c r="H472" s="3">
        <v>2019</v>
      </c>
    </row>
    <row r="473" spans="1:8" x14ac:dyDescent="0.3">
      <c r="A473" s="4" t="s">
        <v>157</v>
      </c>
      <c r="B473" s="5" t="s">
        <v>158</v>
      </c>
      <c r="C473" s="3" t="s">
        <v>159</v>
      </c>
      <c r="D473" s="3" t="s">
        <v>161</v>
      </c>
      <c r="E473" s="6">
        <v>134809.65</v>
      </c>
      <c r="F473" s="7">
        <v>388251.79199999996</v>
      </c>
      <c r="G473" s="8">
        <f t="shared" si="7"/>
        <v>0.34722222222222227</v>
      </c>
      <c r="H473" s="3">
        <v>2019</v>
      </c>
    </row>
    <row r="474" spans="1:8" x14ac:dyDescent="0.3">
      <c r="A474" s="4" t="s">
        <v>0</v>
      </c>
      <c r="B474" s="5" t="s">
        <v>1</v>
      </c>
      <c r="C474" s="3" t="s">
        <v>2</v>
      </c>
      <c r="D474" s="3" t="s">
        <v>162</v>
      </c>
      <c r="E474" s="6">
        <v>442542.6</v>
      </c>
      <c r="F474" s="7">
        <v>334260.89999999997</v>
      </c>
      <c r="G474" s="8">
        <f t="shared" si="7"/>
        <v>1.323943661971831</v>
      </c>
      <c r="H474" s="3">
        <v>2019</v>
      </c>
    </row>
    <row r="475" spans="1:8" x14ac:dyDescent="0.3">
      <c r="A475" s="4" t="s">
        <v>4</v>
      </c>
      <c r="B475" s="5" t="s">
        <v>5</v>
      </c>
      <c r="C475" s="3" t="s">
        <v>6</v>
      </c>
      <c r="D475" s="3" t="s">
        <v>162</v>
      </c>
      <c r="E475" s="6">
        <v>105884.41500000001</v>
      </c>
      <c r="F475" s="7">
        <v>61668.945</v>
      </c>
      <c r="G475" s="8">
        <f t="shared" si="7"/>
        <v>1.7169811320754718</v>
      </c>
      <c r="H475" s="3">
        <v>2019</v>
      </c>
    </row>
    <row r="476" spans="1:8" x14ac:dyDescent="0.3">
      <c r="A476" s="4" t="s">
        <v>7</v>
      </c>
      <c r="B476" s="5" t="s">
        <v>8</v>
      </c>
      <c r="C476" s="3" t="s">
        <v>9</v>
      </c>
      <c r="D476" s="3" t="s">
        <v>162</v>
      </c>
      <c r="E476" s="6">
        <v>419460.78599999996</v>
      </c>
      <c r="F476" s="7">
        <v>484325.85600000003</v>
      </c>
      <c r="G476" s="8">
        <f t="shared" si="7"/>
        <v>0.86607142857142849</v>
      </c>
      <c r="H476" s="3">
        <v>2019</v>
      </c>
    </row>
    <row r="477" spans="1:8" x14ac:dyDescent="0.3">
      <c r="A477" s="4" t="s">
        <v>10</v>
      </c>
      <c r="B477" s="5" t="s">
        <v>11</v>
      </c>
      <c r="C477" s="3" t="s">
        <v>12</v>
      </c>
      <c r="D477" s="3" t="s">
        <v>162</v>
      </c>
      <c r="E477" s="6">
        <v>260171.02799999999</v>
      </c>
      <c r="F477" s="7">
        <v>301250.66400000005</v>
      </c>
      <c r="G477" s="8">
        <f t="shared" si="7"/>
        <v>0.86363636363636342</v>
      </c>
      <c r="H477" s="3">
        <v>2019</v>
      </c>
    </row>
    <row r="478" spans="1:8" x14ac:dyDescent="0.3">
      <c r="A478" s="4" t="s">
        <v>13</v>
      </c>
      <c r="B478" s="5" t="s">
        <v>14</v>
      </c>
      <c r="C478" s="3" t="s">
        <v>15</v>
      </c>
      <c r="D478" s="3" t="s">
        <v>162</v>
      </c>
      <c r="E478" s="6">
        <v>36510.911999999997</v>
      </c>
      <c r="F478" s="7">
        <v>17241.263999999999</v>
      </c>
      <c r="G478" s="8">
        <f t="shared" si="7"/>
        <v>2.1176470588235294</v>
      </c>
      <c r="H478" s="3">
        <v>2019</v>
      </c>
    </row>
    <row r="479" spans="1:8" x14ac:dyDescent="0.3">
      <c r="A479" s="4" t="s">
        <v>13</v>
      </c>
      <c r="B479" s="5" t="s">
        <v>14</v>
      </c>
      <c r="C479" s="3" t="s">
        <v>16</v>
      </c>
      <c r="D479" s="3" t="s">
        <v>162</v>
      </c>
      <c r="E479" s="6">
        <v>7983.1620000000003</v>
      </c>
      <c r="F479" s="7">
        <v>15966.324000000001</v>
      </c>
      <c r="G479" s="8">
        <f t="shared" si="7"/>
        <v>0.5</v>
      </c>
      <c r="H479" s="3">
        <v>2019</v>
      </c>
    </row>
    <row r="480" spans="1:8" x14ac:dyDescent="0.3">
      <c r="A480" s="4" t="s">
        <v>13</v>
      </c>
      <c r="B480" s="5" t="s">
        <v>14</v>
      </c>
      <c r="C480" s="3" t="s">
        <v>17</v>
      </c>
      <c r="D480" s="3" t="s">
        <v>162</v>
      </c>
      <c r="E480" s="6">
        <v>416768.29200000007</v>
      </c>
      <c r="F480" s="7">
        <v>179368.63200000004</v>
      </c>
      <c r="G480" s="8">
        <f t="shared" si="7"/>
        <v>2.3235294117647056</v>
      </c>
      <c r="H480" s="3">
        <v>2019</v>
      </c>
    </row>
    <row r="481" spans="1:8" x14ac:dyDescent="0.3">
      <c r="A481" s="4" t="s">
        <v>13</v>
      </c>
      <c r="B481" s="5" t="s">
        <v>14</v>
      </c>
      <c r="C481" s="3" t="s">
        <v>18</v>
      </c>
      <c r="D481" s="3" t="s">
        <v>162</v>
      </c>
      <c r="E481" s="6">
        <v>432465.41700000002</v>
      </c>
      <c r="F481" s="7">
        <v>808214.05799999996</v>
      </c>
      <c r="G481" s="8">
        <f t="shared" si="7"/>
        <v>0.53508771929824561</v>
      </c>
      <c r="H481" s="3">
        <v>2019</v>
      </c>
    </row>
    <row r="482" spans="1:8" x14ac:dyDescent="0.3">
      <c r="A482" s="4" t="s">
        <v>19</v>
      </c>
      <c r="B482" s="5" t="s">
        <v>20</v>
      </c>
      <c r="C482" s="3" t="s">
        <v>21</v>
      </c>
      <c r="D482" s="3" t="s">
        <v>162</v>
      </c>
      <c r="E482" s="6">
        <v>15272.928</v>
      </c>
      <c r="F482" s="7">
        <v>12033.216</v>
      </c>
      <c r="G482" s="8">
        <f t="shared" si="7"/>
        <v>1.2692307692307692</v>
      </c>
      <c r="H482" s="3">
        <v>2019</v>
      </c>
    </row>
    <row r="483" spans="1:8" x14ac:dyDescent="0.3">
      <c r="A483" s="4" t="s">
        <v>22</v>
      </c>
      <c r="B483" s="5" t="s">
        <v>23</v>
      </c>
      <c r="C483" s="3" t="s">
        <v>24</v>
      </c>
      <c r="D483" s="3" t="s">
        <v>162</v>
      </c>
      <c r="E483" s="6">
        <v>293175.37799999997</v>
      </c>
      <c r="F483" s="7">
        <v>96685.497000000003</v>
      </c>
      <c r="G483" s="8">
        <f t="shared" si="7"/>
        <v>3.0322580645161286</v>
      </c>
      <c r="H483" s="3">
        <v>2019</v>
      </c>
    </row>
    <row r="484" spans="1:8" x14ac:dyDescent="0.3">
      <c r="A484" s="4" t="s">
        <v>25</v>
      </c>
      <c r="B484" s="5" t="s">
        <v>26</v>
      </c>
      <c r="C484" s="3" t="s">
        <v>27</v>
      </c>
      <c r="D484" s="3" t="s">
        <v>162</v>
      </c>
      <c r="E484" s="6">
        <v>253912.64400000003</v>
      </c>
      <c r="F484" s="7">
        <v>371464.79400000005</v>
      </c>
      <c r="G484" s="8">
        <f t="shared" si="7"/>
        <v>0.68354430379746833</v>
      </c>
      <c r="H484" s="3">
        <v>2019</v>
      </c>
    </row>
    <row r="485" spans="1:8" x14ac:dyDescent="0.3">
      <c r="A485" s="4" t="s">
        <v>28</v>
      </c>
      <c r="B485" s="5" t="s">
        <v>29</v>
      </c>
      <c r="C485" s="3" t="s">
        <v>30</v>
      </c>
      <c r="D485" s="3" t="s">
        <v>162</v>
      </c>
      <c r="E485" s="6">
        <v>224691.084</v>
      </c>
      <c r="F485" s="7">
        <v>293346.69299999997</v>
      </c>
      <c r="G485" s="8">
        <f t="shared" si="7"/>
        <v>0.76595744680851074</v>
      </c>
      <c r="H485" s="3">
        <v>2019</v>
      </c>
    </row>
    <row r="486" spans="1:8" x14ac:dyDescent="0.3">
      <c r="A486" s="4" t="s">
        <v>28</v>
      </c>
      <c r="B486" s="5" t="s">
        <v>29</v>
      </c>
      <c r="C486" s="3" t="s">
        <v>31</v>
      </c>
      <c r="D486" s="3" t="s">
        <v>162</v>
      </c>
      <c r="E486" s="6">
        <v>22271.651999999998</v>
      </c>
      <c r="F486" s="7">
        <v>47969.712</v>
      </c>
      <c r="G486" s="8">
        <f t="shared" si="7"/>
        <v>0.46428571428571425</v>
      </c>
      <c r="H486" s="3">
        <v>2019</v>
      </c>
    </row>
    <row r="487" spans="1:8" x14ac:dyDescent="0.3">
      <c r="A487" s="4" t="s">
        <v>32</v>
      </c>
      <c r="B487" s="5" t="s">
        <v>33</v>
      </c>
      <c r="C487" s="3" t="s">
        <v>34</v>
      </c>
      <c r="D487" s="3" t="s">
        <v>162</v>
      </c>
      <c r="E487" s="6">
        <v>608534.1540000001</v>
      </c>
      <c r="F487" s="7">
        <v>660881.17800000007</v>
      </c>
      <c r="G487" s="8">
        <f t="shared" si="7"/>
        <v>0.92079207920792083</v>
      </c>
      <c r="H487" s="3">
        <v>2019</v>
      </c>
    </row>
    <row r="488" spans="1:8" x14ac:dyDescent="0.3">
      <c r="A488" s="4" t="s">
        <v>35</v>
      </c>
      <c r="B488" s="5" t="s">
        <v>36</v>
      </c>
      <c r="C488" s="3" t="s">
        <v>37</v>
      </c>
      <c r="D488" s="3" t="s">
        <v>162</v>
      </c>
      <c r="E488" s="6">
        <v>705823.11900000006</v>
      </c>
      <c r="F488" s="7">
        <v>414762.03899999999</v>
      </c>
      <c r="G488" s="8">
        <f t="shared" si="7"/>
        <v>1.7017543859649125</v>
      </c>
      <c r="H488" s="3">
        <v>2019</v>
      </c>
    </row>
    <row r="489" spans="1:8" x14ac:dyDescent="0.3">
      <c r="A489" s="4" t="s">
        <v>38</v>
      </c>
      <c r="B489" s="5" t="s">
        <v>39</v>
      </c>
      <c r="C489" s="3" t="s">
        <v>40</v>
      </c>
      <c r="D489" s="3" t="s">
        <v>162</v>
      </c>
      <c r="E489" s="6">
        <v>233882.55000000002</v>
      </c>
      <c r="F489" s="7">
        <v>472442.75100000005</v>
      </c>
      <c r="G489" s="8">
        <f t="shared" si="7"/>
        <v>0.49504950495049505</v>
      </c>
      <c r="H489" s="3">
        <v>2019</v>
      </c>
    </row>
    <row r="490" spans="1:8" x14ac:dyDescent="0.3">
      <c r="A490" s="4" t="s">
        <v>41</v>
      </c>
      <c r="B490" s="5" t="s">
        <v>42</v>
      </c>
      <c r="C490" s="3" t="s">
        <v>43</v>
      </c>
      <c r="D490" s="3" t="s">
        <v>162</v>
      </c>
      <c r="E490" s="6">
        <v>89341.406999999992</v>
      </c>
      <c r="F490" s="7">
        <v>98405.028000000006</v>
      </c>
      <c r="G490" s="8">
        <f t="shared" si="7"/>
        <v>0.90789473684210509</v>
      </c>
      <c r="H490" s="3">
        <v>2019</v>
      </c>
    </row>
    <row r="491" spans="1:8" x14ac:dyDescent="0.3">
      <c r="A491" s="4" t="s">
        <v>44</v>
      </c>
      <c r="B491" s="5" t="s">
        <v>45</v>
      </c>
      <c r="C491" s="3" t="s">
        <v>46</v>
      </c>
      <c r="D491" s="3" t="s">
        <v>162</v>
      </c>
      <c r="E491" s="6">
        <v>221544.00000000003</v>
      </c>
      <c r="F491" s="7">
        <v>768888</v>
      </c>
      <c r="G491" s="8">
        <f t="shared" si="7"/>
        <v>0.28813559322033905</v>
      </c>
      <c r="H491" s="3">
        <v>2019</v>
      </c>
    </row>
    <row r="492" spans="1:8" x14ac:dyDescent="0.3">
      <c r="A492" s="4" t="s">
        <v>44</v>
      </c>
      <c r="B492" s="5" t="s">
        <v>45</v>
      </c>
      <c r="C492" s="3" t="s">
        <v>47</v>
      </c>
      <c r="D492" s="3" t="s">
        <v>162</v>
      </c>
      <c r="E492" s="6">
        <v>54744.101999999999</v>
      </c>
      <c r="F492" s="7">
        <v>20028.330000000002</v>
      </c>
      <c r="G492" s="8">
        <f t="shared" si="7"/>
        <v>2.7333333333333329</v>
      </c>
      <c r="H492" s="3">
        <v>2019</v>
      </c>
    </row>
    <row r="493" spans="1:8" x14ac:dyDescent="0.3">
      <c r="A493" s="4" t="s">
        <v>48</v>
      </c>
      <c r="B493" s="5" t="s">
        <v>49</v>
      </c>
      <c r="C493" s="3" t="s">
        <v>50</v>
      </c>
      <c r="D493" s="3" t="s">
        <v>162</v>
      </c>
      <c r="E493" s="6">
        <v>189454.56299999999</v>
      </c>
      <c r="F493" s="7">
        <v>531396.94499999995</v>
      </c>
      <c r="G493" s="8">
        <f t="shared" si="7"/>
        <v>0.35652173913043483</v>
      </c>
      <c r="H493" s="3">
        <v>2019</v>
      </c>
    </row>
    <row r="494" spans="1:8" x14ac:dyDescent="0.3">
      <c r="A494" s="4" t="s">
        <v>51</v>
      </c>
      <c r="B494" s="5" t="s">
        <v>52</v>
      </c>
      <c r="C494" s="3" t="s">
        <v>53</v>
      </c>
      <c r="D494" s="3" t="s">
        <v>162</v>
      </c>
      <c r="E494" s="6">
        <v>19078.236000000001</v>
      </c>
      <c r="F494" s="7">
        <v>29906.423999999999</v>
      </c>
      <c r="G494" s="8">
        <f t="shared" si="7"/>
        <v>0.63793103448275867</v>
      </c>
      <c r="H494" s="3">
        <v>2019</v>
      </c>
    </row>
    <row r="495" spans="1:8" x14ac:dyDescent="0.3">
      <c r="A495" s="4" t="s">
        <v>54</v>
      </c>
      <c r="B495" s="5" t="s">
        <v>55</v>
      </c>
      <c r="C495" s="3" t="s">
        <v>56</v>
      </c>
      <c r="D495" s="3" t="s">
        <v>162</v>
      </c>
      <c r="E495" s="6">
        <v>475579.29600000003</v>
      </c>
      <c r="F495" s="7">
        <v>440901.63900000002</v>
      </c>
      <c r="G495" s="8">
        <f t="shared" si="7"/>
        <v>1.0786516853932584</v>
      </c>
      <c r="H495" s="3">
        <v>2019</v>
      </c>
    </row>
    <row r="496" spans="1:8" x14ac:dyDescent="0.3">
      <c r="A496" s="4" t="s">
        <v>57</v>
      </c>
      <c r="B496" s="5" t="s">
        <v>58</v>
      </c>
      <c r="C496" s="3" t="s">
        <v>59</v>
      </c>
      <c r="D496" s="3" t="s">
        <v>162</v>
      </c>
      <c r="E496" s="6">
        <v>29571.984000000004</v>
      </c>
      <c r="F496" s="7">
        <v>66536.964000000007</v>
      </c>
      <c r="G496" s="8">
        <f t="shared" si="7"/>
        <v>0.44444444444444448</v>
      </c>
      <c r="H496" s="3">
        <v>2019</v>
      </c>
    </row>
    <row r="497" spans="1:8" x14ac:dyDescent="0.3">
      <c r="A497" s="4" t="s">
        <v>60</v>
      </c>
      <c r="B497" s="5" t="s">
        <v>61</v>
      </c>
      <c r="C497" s="3" t="s">
        <v>62</v>
      </c>
      <c r="D497" s="3" t="s">
        <v>162</v>
      </c>
      <c r="E497" s="6">
        <v>401559.12</v>
      </c>
      <c r="F497" s="7">
        <v>161739.09</v>
      </c>
      <c r="G497" s="8">
        <f t="shared" si="7"/>
        <v>2.4827586206896552</v>
      </c>
      <c r="H497" s="3">
        <v>2019</v>
      </c>
    </row>
    <row r="498" spans="1:8" x14ac:dyDescent="0.3">
      <c r="A498" s="4" t="s">
        <v>63</v>
      </c>
      <c r="B498" s="5" t="s">
        <v>64</v>
      </c>
      <c r="C498" s="3" t="s">
        <v>65</v>
      </c>
      <c r="D498" s="3" t="s">
        <v>162</v>
      </c>
      <c r="E498" s="6">
        <v>62285.355000000003</v>
      </c>
      <c r="F498" s="7">
        <v>188743.5</v>
      </c>
      <c r="G498" s="8">
        <f t="shared" si="7"/>
        <v>0.33</v>
      </c>
      <c r="H498" s="3">
        <v>2019</v>
      </c>
    </row>
    <row r="499" spans="1:8" x14ac:dyDescent="0.3">
      <c r="A499" s="4" t="s">
        <v>63</v>
      </c>
      <c r="B499" s="5" t="s">
        <v>64</v>
      </c>
      <c r="C499" s="3" t="s">
        <v>66</v>
      </c>
      <c r="D499" s="3" t="s">
        <v>162</v>
      </c>
      <c r="E499" s="6">
        <v>169220.82600000003</v>
      </c>
      <c r="F499" s="7">
        <v>203691.73500000002</v>
      </c>
      <c r="G499" s="8">
        <f t="shared" si="7"/>
        <v>0.83076923076923082</v>
      </c>
      <c r="H499" s="3">
        <v>2019</v>
      </c>
    </row>
    <row r="500" spans="1:8" x14ac:dyDescent="0.3">
      <c r="A500" s="4" t="s">
        <v>67</v>
      </c>
      <c r="B500" s="5" t="s">
        <v>68</v>
      </c>
      <c r="C500" s="3" t="s">
        <v>69</v>
      </c>
      <c r="D500" s="3" t="s">
        <v>162</v>
      </c>
      <c r="E500" s="6">
        <v>63938.43</v>
      </c>
      <c r="F500" s="7">
        <v>123614.298</v>
      </c>
      <c r="G500" s="8">
        <f t="shared" si="7"/>
        <v>0.51724137931034486</v>
      </c>
      <c r="H500" s="3">
        <v>2019</v>
      </c>
    </row>
    <row r="501" spans="1:8" x14ac:dyDescent="0.3">
      <c r="A501" s="4" t="s">
        <v>70</v>
      </c>
      <c r="B501" s="5" t="s">
        <v>71</v>
      </c>
      <c r="C501" s="3" t="s">
        <v>72</v>
      </c>
      <c r="D501" s="3" t="s">
        <v>162</v>
      </c>
      <c r="E501" s="6">
        <v>24350.301000000003</v>
      </c>
      <c r="F501" s="7">
        <v>26154.026999999998</v>
      </c>
      <c r="G501" s="8">
        <f t="shared" si="7"/>
        <v>0.93103448275862088</v>
      </c>
      <c r="H501" s="3">
        <v>2019</v>
      </c>
    </row>
    <row r="502" spans="1:8" x14ac:dyDescent="0.3">
      <c r="A502" s="4" t="s">
        <v>73</v>
      </c>
      <c r="B502" s="5" t="s">
        <v>74</v>
      </c>
      <c r="C502" s="3" t="s">
        <v>75</v>
      </c>
      <c r="D502" s="3" t="s">
        <v>162</v>
      </c>
      <c r="E502" s="6">
        <v>54816.426000000007</v>
      </c>
      <c r="F502" s="7">
        <v>81209.520000000019</v>
      </c>
      <c r="G502" s="8">
        <f t="shared" si="7"/>
        <v>0.67499999999999993</v>
      </c>
      <c r="H502" s="3">
        <v>2019</v>
      </c>
    </row>
    <row r="503" spans="1:8" x14ac:dyDescent="0.3">
      <c r="A503" s="4" t="s">
        <v>76</v>
      </c>
      <c r="B503" s="5" t="s">
        <v>77</v>
      </c>
      <c r="C503" s="3" t="s">
        <v>78</v>
      </c>
      <c r="D503" s="3" t="s">
        <v>162</v>
      </c>
      <c r="E503" s="6">
        <v>223828.758</v>
      </c>
      <c r="F503" s="7">
        <v>314312.72400000005</v>
      </c>
      <c r="G503" s="8">
        <f t="shared" si="7"/>
        <v>0.71212121212121204</v>
      </c>
      <c r="H503" s="3">
        <v>2019</v>
      </c>
    </row>
    <row r="504" spans="1:8" x14ac:dyDescent="0.3">
      <c r="A504" s="4" t="s">
        <v>79</v>
      </c>
      <c r="B504" s="5" t="s">
        <v>80</v>
      </c>
      <c r="C504" s="3" t="s">
        <v>81</v>
      </c>
      <c r="D504" s="3" t="s">
        <v>162</v>
      </c>
      <c r="E504" s="6">
        <v>161255.07</v>
      </c>
      <c r="F504" s="7">
        <v>178782.79500000001</v>
      </c>
      <c r="G504" s="8">
        <f t="shared" si="7"/>
        <v>0.90196078431372551</v>
      </c>
      <c r="H504" s="3">
        <v>2019</v>
      </c>
    </row>
    <row r="505" spans="1:8" x14ac:dyDescent="0.3">
      <c r="A505" s="4" t="s">
        <v>82</v>
      </c>
      <c r="B505" s="5" t="s">
        <v>83</v>
      </c>
      <c r="C505" s="3" t="s">
        <v>84</v>
      </c>
      <c r="D505" s="3" t="s">
        <v>162</v>
      </c>
      <c r="E505" s="6">
        <v>285015.59100000001</v>
      </c>
      <c r="F505" s="7">
        <v>447083.28</v>
      </c>
      <c r="G505" s="8">
        <f t="shared" si="7"/>
        <v>0.63749999999999996</v>
      </c>
      <c r="H505" s="3">
        <v>2019</v>
      </c>
    </row>
    <row r="506" spans="1:8" x14ac:dyDescent="0.3">
      <c r="A506" s="4" t="s">
        <v>85</v>
      </c>
      <c r="B506" s="5" t="s">
        <v>86</v>
      </c>
      <c r="C506" s="3" t="s">
        <v>87</v>
      </c>
      <c r="D506" s="3" t="s">
        <v>162</v>
      </c>
      <c r="E506" s="6">
        <v>277849.27799999999</v>
      </c>
      <c r="F506" s="7">
        <v>608622.228</v>
      </c>
      <c r="G506" s="8">
        <f t="shared" si="7"/>
        <v>0.45652173913043476</v>
      </c>
      <c r="H506" s="3">
        <v>2019</v>
      </c>
    </row>
    <row r="507" spans="1:8" x14ac:dyDescent="0.3">
      <c r="A507" s="4" t="s">
        <v>88</v>
      </c>
      <c r="B507" s="5" t="s">
        <v>89</v>
      </c>
      <c r="C507" s="3" t="s">
        <v>90</v>
      </c>
      <c r="D507" s="3" t="s">
        <v>162</v>
      </c>
      <c r="E507" s="6">
        <v>117931.21200000001</v>
      </c>
      <c r="F507" s="7">
        <v>108958.185</v>
      </c>
      <c r="G507" s="8">
        <f t="shared" si="7"/>
        <v>1.0823529411764707</v>
      </c>
      <c r="H507" s="3">
        <v>2019</v>
      </c>
    </row>
    <row r="508" spans="1:8" x14ac:dyDescent="0.3">
      <c r="A508" s="4" t="s">
        <v>91</v>
      </c>
      <c r="B508" s="5" t="s">
        <v>92</v>
      </c>
      <c r="C508" s="3" t="s">
        <v>93</v>
      </c>
      <c r="D508" s="3" t="s">
        <v>162</v>
      </c>
      <c r="E508" s="6">
        <v>11642.715</v>
      </c>
      <c r="F508" s="7">
        <v>33597.548999999999</v>
      </c>
      <c r="G508" s="8">
        <f t="shared" si="7"/>
        <v>0.34653465346534656</v>
      </c>
      <c r="H508" s="3">
        <v>2019</v>
      </c>
    </row>
    <row r="509" spans="1:8" x14ac:dyDescent="0.3">
      <c r="A509" s="4" t="s">
        <v>94</v>
      </c>
      <c r="B509" s="5" t="s">
        <v>95</v>
      </c>
      <c r="C509" s="3" t="s">
        <v>96</v>
      </c>
      <c r="D509" s="3" t="s">
        <v>162</v>
      </c>
      <c r="E509" s="6">
        <v>337163.09399999998</v>
      </c>
      <c r="F509" s="7">
        <v>319417.66800000006</v>
      </c>
      <c r="G509" s="8">
        <f t="shared" si="7"/>
        <v>1.0555555555555554</v>
      </c>
      <c r="H509" s="3">
        <v>2019</v>
      </c>
    </row>
    <row r="510" spans="1:8" x14ac:dyDescent="0.3">
      <c r="A510" s="4" t="s">
        <v>97</v>
      </c>
      <c r="B510" s="5" t="s">
        <v>98</v>
      </c>
      <c r="C510" s="3" t="s">
        <v>99</v>
      </c>
      <c r="D510" s="3" t="s">
        <v>162</v>
      </c>
      <c r="E510" s="6">
        <v>87439.284</v>
      </c>
      <c r="F510" s="7">
        <v>129258.072</v>
      </c>
      <c r="G510" s="8">
        <f t="shared" si="7"/>
        <v>0.67647058823529416</v>
      </c>
      <c r="H510" s="3">
        <v>2019</v>
      </c>
    </row>
    <row r="511" spans="1:8" x14ac:dyDescent="0.3">
      <c r="A511" s="4" t="s">
        <v>100</v>
      </c>
      <c r="B511" s="5" t="s">
        <v>101</v>
      </c>
      <c r="C511" s="3" t="s">
        <v>102</v>
      </c>
      <c r="D511" s="3" t="s">
        <v>162</v>
      </c>
      <c r="E511" s="6">
        <v>114439.71600000001</v>
      </c>
      <c r="F511" s="7">
        <v>222521.67</v>
      </c>
      <c r="G511" s="8">
        <f t="shared" si="7"/>
        <v>0.51428571428571435</v>
      </c>
      <c r="H511" s="3">
        <v>2019</v>
      </c>
    </row>
    <row r="512" spans="1:8" x14ac:dyDescent="0.3">
      <c r="A512" s="4" t="s">
        <v>103</v>
      </c>
      <c r="B512" s="5" t="s">
        <v>104</v>
      </c>
      <c r="C512" s="3" t="s">
        <v>105</v>
      </c>
      <c r="D512" s="3" t="s">
        <v>162</v>
      </c>
      <c r="E512" s="6">
        <v>144049.75200000001</v>
      </c>
      <c r="F512" s="7">
        <v>176788.33199999999</v>
      </c>
      <c r="G512" s="8">
        <f t="shared" si="7"/>
        <v>0.81481481481481488</v>
      </c>
      <c r="H512" s="3">
        <v>2019</v>
      </c>
    </row>
    <row r="513" spans="1:8" x14ac:dyDescent="0.3">
      <c r="A513" s="4" t="s">
        <v>106</v>
      </c>
      <c r="B513" s="5" t="s">
        <v>107</v>
      </c>
      <c r="C513" s="3" t="s">
        <v>108</v>
      </c>
      <c r="D513" s="3" t="s">
        <v>162</v>
      </c>
      <c r="E513" s="6">
        <v>511356.375</v>
      </c>
      <c r="F513" s="7">
        <v>286359.57</v>
      </c>
      <c r="G513" s="8">
        <f t="shared" si="7"/>
        <v>1.7857142857142856</v>
      </c>
      <c r="H513" s="3">
        <v>2019</v>
      </c>
    </row>
    <row r="514" spans="1:8" x14ac:dyDescent="0.3">
      <c r="A514" s="4" t="s">
        <v>106</v>
      </c>
      <c r="B514" s="5" t="s">
        <v>107</v>
      </c>
      <c r="C514" s="3" t="s">
        <v>109</v>
      </c>
      <c r="D514" s="3" t="s">
        <v>162</v>
      </c>
      <c r="E514" s="6">
        <v>469137.00599999999</v>
      </c>
      <c r="F514" s="7">
        <v>406203.99300000002</v>
      </c>
      <c r="G514" s="8">
        <f t="shared" si="7"/>
        <v>1.1549295774647887</v>
      </c>
      <c r="H514" s="3">
        <v>2019</v>
      </c>
    </row>
    <row r="515" spans="1:8" x14ac:dyDescent="0.3">
      <c r="A515" s="4" t="s">
        <v>106</v>
      </c>
      <c r="B515" s="5" t="s">
        <v>107</v>
      </c>
      <c r="C515" s="3" t="s">
        <v>110</v>
      </c>
      <c r="D515" s="3" t="s">
        <v>162</v>
      </c>
      <c r="E515" s="6">
        <v>220966.704</v>
      </c>
      <c r="F515" s="7">
        <v>79793.532000000007</v>
      </c>
      <c r="G515" s="8">
        <f t="shared" ref="G515:G578" si="8">E515/F515</f>
        <v>2.7692307692307692</v>
      </c>
      <c r="H515" s="3">
        <v>2019</v>
      </c>
    </row>
    <row r="516" spans="1:8" x14ac:dyDescent="0.3">
      <c r="A516" s="4" t="s">
        <v>111</v>
      </c>
      <c r="B516" s="5" t="s">
        <v>112</v>
      </c>
      <c r="C516" s="3" t="s">
        <v>113</v>
      </c>
      <c r="D516" s="3" t="s">
        <v>162</v>
      </c>
      <c r="E516" s="6">
        <v>184633.299</v>
      </c>
      <c r="F516" s="7">
        <v>291252.52800000005</v>
      </c>
      <c r="G516" s="8">
        <f t="shared" si="8"/>
        <v>0.63392857142857129</v>
      </c>
      <c r="H516" s="3">
        <v>2019</v>
      </c>
    </row>
    <row r="517" spans="1:8" x14ac:dyDescent="0.3">
      <c r="A517" s="4" t="s">
        <v>114</v>
      </c>
      <c r="B517" s="5" t="s">
        <v>115</v>
      </c>
      <c r="C517" s="3" t="s">
        <v>116</v>
      </c>
      <c r="D517" s="3" t="s">
        <v>162</v>
      </c>
      <c r="E517" s="6">
        <v>148048.56</v>
      </c>
      <c r="F517" s="7">
        <v>336474</v>
      </c>
      <c r="G517" s="8">
        <f t="shared" si="8"/>
        <v>0.44</v>
      </c>
      <c r="H517" s="3">
        <v>2019</v>
      </c>
    </row>
    <row r="518" spans="1:8" x14ac:dyDescent="0.3">
      <c r="A518" s="4" t="s">
        <v>117</v>
      </c>
      <c r="B518" s="5" t="s">
        <v>118</v>
      </c>
      <c r="C518" s="3" t="s">
        <v>119</v>
      </c>
      <c r="D518" s="3" t="s">
        <v>162</v>
      </c>
      <c r="E518" s="6">
        <v>22232.879999999997</v>
      </c>
      <c r="F518" s="7">
        <v>35819.64</v>
      </c>
      <c r="G518" s="8">
        <f t="shared" si="8"/>
        <v>0.6206896551724137</v>
      </c>
      <c r="H518" s="3">
        <v>2019</v>
      </c>
    </row>
    <row r="519" spans="1:8" x14ac:dyDescent="0.3">
      <c r="A519" s="4" t="s">
        <v>120</v>
      </c>
      <c r="B519" s="5" t="s">
        <v>121</v>
      </c>
      <c r="C519" s="3" t="s">
        <v>122</v>
      </c>
      <c r="D519" s="3" t="s">
        <v>162</v>
      </c>
      <c r="E519" s="6">
        <v>631948.71600000001</v>
      </c>
      <c r="F519" s="7">
        <v>579286.32299999997</v>
      </c>
      <c r="G519" s="8">
        <f t="shared" si="8"/>
        <v>1.0909090909090911</v>
      </c>
      <c r="H519" s="3">
        <v>2019</v>
      </c>
    </row>
    <row r="520" spans="1:8" x14ac:dyDescent="0.3">
      <c r="A520" s="4" t="s">
        <v>123</v>
      </c>
      <c r="B520" s="5" t="s">
        <v>124</v>
      </c>
      <c r="C520" s="3" t="s">
        <v>125</v>
      </c>
      <c r="D520" s="3" t="s">
        <v>162</v>
      </c>
      <c r="E520" s="6">
        <v>96680.448000000004</v>
      </c>
      <c r="F520" s="7">
        <v>61935.912000000004</v>
      </c>
      <c r="G520" s="8">
        <f t="shared" si="8"/>
        <v>1.5609756097560976</v>
      </c>
      <c r="H520" s="3">
        <v>2019</v>
      </c>
    </row>
    <row r="521" spans="1:8" x14ac:dyDescent="0.3">
      <c r="A521" s="4" t="s">
        <v>126</v>
      </c>
      <c r="B521" s="5" t="s">
        <v>127</v>
      </c>
      <c r="C521" s="3" t="s">
        <v>128</v>
      </c>
      <c r="D521" s="3" t="s">
        <v>162</v>
      </c>
      <c r="E521" s="6">
        <v>306669.375</v>
      </c>
      <c r="F521" s="7">
        <v>355736.47499999998</v>
      </c>
      <c r="G521" s="8">
        <f t="shared" si="8"/>
        <v>0.86206896551724144</v>
      </c>
      <c r="H521" s="3">
        <v>2019</v>
      </c>
    </row>
    <row r="522" spans="1:8" x14ac:dyDescent="0.3">
      <c r="A522" s="4" t="s">
        <v>129</v>
      </c>
      <c r="B522" s="5" t="s">
        <v>130</v>
      </c>
      <c r="C522" s="3" t="s">
        <v>131</v>
      </c>
      <c r="D522" s="3" t="s">
        <v>162</v>
      </c>
      <c r="E522" s="6">
        <v>60615.720000000008</v>
      </c>
      <c r="F522" s="7">
        <v>74254.257000000012</v>
      </c>
      <c r="G522" s="8">
        <f t="shared" si="8"/>
        <v>0.81632653061224492</v>
      </c>
      <c r="H522" s="3">
        <v>2019</v>
      </c>
    </row>
    <row r="523" spans="1:8" x14ac:dyDescent="0.3">
      <c r="A523" s="4" t="s">
        <v>132</v>
      </c>
      <c r="B523" s="5" t="s">
        <v>133</v>
      </c>
      <c r="C523" s="3" t="s">
        <v>134</v>
      </c>
      <c r="D523" s="3" t="s">
        <v>162</v>
      </c>
      <c r="E523" s="6">
        <v>45640.979999999996</v>
      </c>
      <c r="F523" s="7">
        <v>139390.01999999999</v>
      </c>
      <c r="G523" s="8">
        <f t="shared" si="8"/>
        <v>0.32743362831858408</v>
      </c>
      <c r="H523" s="3">
        <v>2019</v>
      </c>
    </row>
    <row r="524" spans="1:8" x14ac:dyDescent="0.3">
      <c r="A524" s="4" t="s">
        <v>135</v>
      </c>
      <c r="B524" s="5" t="s">
        <v>136</v>
      </c>
      <c r="C524" s="3" t="s">
        <v>137</v>
      </c>
      <c r="D524" s="3" t="s">
        <v>162</v>
      </c>
      <c r="E524" s="6">
        <v>205730.64</v>
      </c>
      <c r="F524" s="7">
        <v>131153.28300000002</v>
      </c>
      <c r="G524" s="8">
        <f t="shared" si="8"/>
        <v>1.5686274509803919</v>
      </c>
      <c r="H524" s="3">
        <v>2019</v>
      </c>
    </row>
    <row r="525" spans="1:8" x14ac:dyDescent="0.3">
      <c r="A525" s="4" t="s">
        <v>135</v>
      </c>
      <c r="B525" s="5" t="s">
        <v>136</v>
      </c>
      <c r="C525" s="3" t="s">
        <v>138</v>
      </c>
      <c r="D525" s="3" t="s">
        <v>162</v>
      </c>
      <c r="E525" s="6">
        <v>14404.77</v>
      </c>
      <c r="F525" s="7">
        <v>8364.06</v>
      </c>
      <c r="G525" s="8">
        <f t="shared" si="8"/>
        <v>1.7222222222222223</v>
      </c>
      <c r="H525" s="3">
        <v>2019</v>
      </c>
    </row>
    <row r="526" spans="1:8" x14ac:dyDescent="0.3">
      <c r="A526" s="4" t="s">
        <v>139</v>
      </c>
      <c r="B526" s="5" t="s">
        <v>140</v>
      </c>
      <c r="C526" s="3" t="s">
        <v>141</v>
      </c>
      <c r="D526" s="3" t="s">
        <v>162</v>
      </c>
      <c r="E526" s="6">
        <v>231054.38999999998</v>
      </c>
      <c r="F526" s="7">
        <v>528124.31999999995</v>
      </c>
      <c r="G526" s="8">
        <f t="shared" si="8"/>
        <v>0.4375</v>
      </c>
      <c r="H526" s="3">
        <v>2019</v>
      </c>
    </row>
    <row r="527" spans="1:8" x14ac:dyDescent="0.3">
      <c r="A527" s="4" t="s">
        <v>142</v>
      </c>
      <c r="B527" s="5" t="s">
        <v>143</v>
      </c>
      <c r="C527" s="3" t="s">
        <v>144</v>
      </c>
      <c r="D527" s="3" t="s">
        <v>162</v>
      </c>
      <c r="E527" s="6">
        <v>445072.89600000001</v>
      </c>
      <c r="F527" s="7">
        <v>180810.864</v>
      </c>
      <c r="G527" s="8">
        <f t="shared" si="8"/>
        <v>2.4615384615384617</v>
      </c>
      <c r="H527" s="3">
        <v>2019</v>
      </c>
    </row>
    <row r="528" spans="1:8" x14ac:dyDescent="0.3">
      <c r="A528" s="4" t="s">
        <v>145</v>
      </c>
      <c r="B528" s="5" t="s">
        <v>146</v>
      </c>
      <c r="C528" s="3" t="s">
        <v>147</v>
      </c>
      <c r="D528" s="3" t="s">
        <v>162</v>
      </c>
      <c r="E528" s="6">
        <v>282335.61600000004</v>
      </c>
      <c r="F528" s="7">
        <v>322039.06200000003</v>
      </c>
      <c r="G528" s="8">
        <f t="shared" si="8"/>
        <v>0.87671232876712335</v>
      </c>
      <c r="H528" s="3">
        <v>2019</v>
      </c>
    </row>
    <row r="529" spans="1:8" x14ac:dyDescent="0.3">
      <c r="A529" s="4" t="s">
        <v>148</v>
      </c>
      <c r="B529" s="5" t="s">
        <v>149</v>
      </c>
      <c r="C529" s="3" t="s">
        <v>150</v>
      </c>
      <c r="D529" s="3" t="s">
        <v>162</v>
      </c>
      <c r="E529" s="6">
        <v>143119.18799999999</v>
      </c>
      <c r="F529" s="7">
        <v>170819.67600000001</v>
      </c>
      <c r="G529" s="8">
        <f t="shared" si="8"/>
        <v>0.83783783783783783</v>
      </c>
      <c r="H529" s="3">
        <v>2019</v>
      </c>
    </row>
    <row r="530" spans="1:8" x14ac:dyDescent="0.3">
      <c r="A530" s="4" t="s">
        <v>151</v>
      </c>
      <c r="B530" s="5" t="s">
        <v>152</v>
      </c>
      <c r="C530" s="3" t="s">
        <v>153</v>
      </c>
      <c r="D530" s="3" t="s">
        <v>162</v>
      </c>
      <c r="E530" s="6">
        <v>194756.508</v>
      </c>
      <c r="F530" s="7">
        <v>345535.74000000005</v>
      </c>
      <c r="G530" s="8">
        <f t="shared" si="8"/>
        <v>0.5636363636363636</v>
      </c>
      <c r="H530" s="3">
        <v>2019</v>
      </c>
    </row>
    <row r="531" spans="1:8" x14ac:dyDescent="0.3">
      <c r="A531" s="4" t="s">
        <v>154</v>
      </c>
      <c r="B531" s="5" t="s">
        <v>155</v>
      </c>
      <c r="C531" s="3" t="s">
        <v>156</v>
      </c>
      <c r="D531" s="3" t="s">
        <v>162</v>
      </c>
      <c r="E531" s="6">
        <v>339812.85600000003</v>
      </c>
      <c r="F531" s="7">
        <v>343506.47399999999</v>
      </c>
      <c r="G531" s="8">
        <f t="shared" si="8"/>
        <v>0.98924731182795711</v>
      </c>
      <c r="H531" s="3">
        <v>2019</v>
      </c>
    </row>
    <row r="532" spans="1:8" x14ac:dyDescent="0.3">
      <c r="A532" s="4" t="s">
        <v>157</v>
      </c>
      <c r="B532" s="5" t="s">
        <v>158</v>
      </c>
      <c r="C532" s="3" t="s">
        <v>159</v>
      </c>
      <c r="D532" s="3" t="s">
        <v>162</v>
      </c>
      <c r="E532" s="6">
        <v>270833.82299999997</v>
      </c>
      <c r="F532" s="7">
        <v>521850.53700000007</v>
      </c>
      <c r="G532" s="8">
        <f t="shared" si="8"/>
        <v>0.51898734177215178</v>
      </c>
      <c r="H532" s="3">
        <v>2019</v>
      </c>
    </row>
    <row r="533" spans="1:8" x14ac:dyDescent="0.3">
      <c r="A533" s="4" t="s">
        <v>0</v>
      </c>
      <c r="B533" s="5" t="s">
        <v>1</v>
      </c>
      <c r="C533" s="3" t="s">
        <v>2</v>
      </c>
      <c r="D533" s="3" t="s">
        <v>163</v>
      </c>
      <c r="E533" s="6">
        <v>170453.32200000001</v>
      </c>
      <c r="F533" s="7">
        <v>340906.64400000003</v>
      </c>
      <c r="G533" s="8">
        <f t="shared" si="8"/>
        <v>0.5</v>
      </c>
      <c r="H533" s="3">
        <v>2019</v>
      </c>
    </row>
    <row r="534" spans="1:8" x14ac:dyDescent="0.3">
      <c r="A534" s="4" t="s">
        <v>4</v>
      </c>
      <c r="B534" s="5" t="s">
        <v>5</v>
      </c>
      <c r="C534" s="3" t="s">
        <v>6</v>
      </c>
      <c r="D534" s="3" t="s">
        <v>163</v>
      </c>
      <c r="E534" s="6">
        <v>205464.70799999998</v>
      </c>
      <c r="F534" s="7">
        <v>118953.25199999999</v>
      </c>
      <c r="G534" s="8">
        <f t="shared" si="8"/>
        <v>1.7272727272727273</v>
      </c>
      <c r="H534" s="3">
        <v>2019</v>
      </c>
    </row>
    <row r="535" spans="1:8" x14ac:dyDescent="0.3">
      <c r="A535" s="4" t="s">
        <v>7</v>
      </c>
      <c r="B535" s="5" t="s">
        <v>8</v>
      </c>
      <c r="C535" s="3" t="s">
        <v>9</v>
      </c>
      <c r="D535" s="3" t="s">
        <v>163</v>
      </c>
      <c r="E535" s="6">
        <v>68161.005000000005</v>
      </c>
      <c r="F535" s="7">
        <v>44614.476000000002</v>
      </c>
      <c r="G535" s="8">
        <f t="shared" si="8"/>
        <v>1.5277777777777779</v>
      </c>
      <c r="H535" s="3">
        <v>2019</v>
      </c>
    </row>
    <row r="536" spans="1:8" x14ac:dyDescent="0.3">
      <c r="A536" s="4" t="s">
        <v>10</v>
      </c>
      <c r="B536" s="5" t="s">
        <v>11</v>
      </c>
      <c r="C536" s="3" t="s">
        <v>12</v>
      </c>
      <c r="D536" s="3" t="s">
        <v>163</v>
      </c>
      <c r="E536" s="6">
        <v>396166.17599999998</v>
      </c>
      <c r="F536" s="7">
        <v>897437.66400000011</v>
      </c>
      <c r="G536" s="8">
        <f t="shared" si="8"/>
        <v>0.44144144144144137</v>
      </c>
      <c r="H536" s="3">
        <v>2019</v>
      </c>
    </row>
    <row r="537" spans="1:8" x14ac:dyDescent="0.3">
      <c r="A537" s="4" t="s">
        <v>13</v>
      </c>
      <c r="B537" s="5" t="s">
        <v>14</v>
      </c>
      <c r="C537" s="3" t="s">
        <v>15</v>
      </c>
      <c r="D537" s="3" t="s">
        <v>163</v>
      </c>
      <c r="E537" s="6">
        <v>492697.48499999999</v>
      </c>
      <c r="F537" s="7">
        <v>696032.95499999996</v>
      </c>
      <c r="G537" s="8">
        <f t="shared" si="8"/>
        <v>0.70786516853932591</v>
      </c>
      <c r="H537" s="3">
        <v>2019</v>
      </c>
    </row>
    <row r="538" spans="1:8" x14ac:dyDescent="0.3">
      <c r="A538" s="4" t="s">
        <v>13</v>
      </c>
      <c r="B538" s="5" t="s">
        <v>14</v>
      </c>
      <c r="C538" s="3" t="s">
        <v>16</v>
      </c>
      <c r="D538" s="3" t="s">
        <v>163</v>
      </c>
      <c r="E538" s="6">
        <v>185819.30099999998</v>
      </c>
      <c r="F538" s="7">
        <v>443568.65399999998</v>
      </c>
      <c r="G538" s="8">
        <f t="shared" si="8"/>
        <v>0.41891891891891891</v>
      </c>
      <c r="H538" s="3">
        <v>2019</v>
      </c>
    </row>
    <row r="539" spans="1:8" x14ac:dyDescent="0.3">
      <c r="A539" s="4" t="s">
        <v>13</v>
      </c>
      <c r="B539" s="5" t="s">
        <v>14</v>
      </c>
      <c r="C539" s="3" t="s">
        <v>17</v>
      </c>
      <c r="D539" s="3" t="s">
        <v>163</v>
      </c>
      <c r="E539" s="6">
        <v>832500.46799999999</v>
      </c>
      <c r="F539" s="7">
        <v>784099.27800000005</v>
      </c>
      <c r="G539" s="8">
        <f t="shared" si="8"/>
        <v>1.0617283950617282</v>
      </c>
      <c r="H539" s="3">
        <v>2019</v>
      </c>
    </row>
    <row r="540" spans="1:8" x14ac:dyDescent="0.3">
      <c r="A540" s="4" t="s">
        <v>13</v>
      </c>
      <c r="B540" s="5" t="s">
        <v>14</v>
      </c>
      <c r="C540" s="3" t="s">
        <v>18</v>
      </c>
      <c r="D540" s="3" t="s">
        <v>163</v>
      </c>
      <c r="E540" s="6">
        <v>170087.55299999999</v>
      </c>
      <c r="F540" s="7">
        <v>160227.405</v>
      </c>
      <c r="G540" s="8">
        <f t="shared" si="8"/>
        <v>1.0615384615384615</v>
      </c>
      <c r="H540" s="3">
        <v>2019</v>
      </c>
    </row>
    <row r="541" spans="1:8" x14ac:dyDescent="0.3">
      <c r="A541" s="4" t="s">
        <v>19</v>
      </c>
      <c r="B541" s="5" t="s">
        <v>20</v>
      </c>
      <c r="C541" s="3" t="s">
        <v>21</v>
      </c>
      <c r="D541" s="3" t="s">
        <v>163</v>
      </c>
      <c r="E541" s="6">
        <v>65564.694000000003</v>
      </c>
      <c r="F541" s="7">
        <v>136172.826</v>
      </c>
      <c r="G541" s="8">
        <f t="shared" si="8"/>
        <v>0.48148148148148151</v>
      </c>
      <c r="H541" s="3">
        <v>2019</v>
      </c>
    </row>
    <row r="542" spans="1:8" x14ac:dyDescent="0.3">
      <c r="A542" s="4" t="s">
        <v>22</v>
      </c>
      <c r="B542" s="5" t="s">
        <v>23</v>
      </c>
      <c r="C542" s="3" t="s">
        <v>24</v>
      </c>
      <c r="D542" s="3" t="s">
        <v>163</v>
      </c>
      <c r="E542" s="6">
        <v>458938.36800000007</v>
      </c>
      <c r="F542" s="7">
        <v>860509.44000000006</v>
      </c>
      <c r="G542" s="8">
        <f t="shared" si="8"/>
        <v>0.53333333333333344</v>
      </c>
      <c r="H542" s="3">
        <v>2019</v>
      </c>
    </row>
    <row r="543" spans="1:8" x14ac:dyDescent="0.3">
      <c r="A543" s="4" t="s">
        <v>25</v>
      </c>
      <c r="B543" s="5" t="s">
        <v>26</v>
      </c>
      <c r="C543" s="3" t="s">
        <v>27</v>
      </c>
      <c r="D543" s="3" t="s">
        <v>163</v>
      </c>
      <c r="E543" s="6">
        <v>231849.45900000003</v>
      </c>
      <c r="F543" s="7">
        <v>472285.93500000006</v>
      </c>
      <c r="G543" s="8">
        <f t="shared" si="8"/>
        <v>0.49090909090909091</v>
      </c>
      <c r="H543" s="3">
        <v>2019</v>
      </c>
    </row>
    <row r="544" spans="1:8" x14ac:dyDescent="0.3">
      <c r="A544" s="4" t="s">
        <v>28</v>
      </c>
      <c r="B544" s="5" t="s">
        <v>29</v>
      </c>
      <c r="C544" s="3" t="s">
        <v>30</v>
      </c>
      <c r="D544" s="3" t="s">
        <v>163</v>
      </c>
      <c r="E544" s="6">
        <v>135129.024</v>
      </c>
      <c r="F544" s="7">
        <v>295594.74</v>
      </c>
      <c r="G544" s="8">
        <f t="shared" si="8"/>
        <v>0.45714285714285718</v>
      </c>
      <c r="H544" s="3">
        <v>2019</v>
      </c>
    </row>
    <row r="545" spans="1:8" x14ac:dyDescent="0.3">
      <c r="A545" s="4" t="s">
        <v>28</v>
      </c>
      <c r="B545" s="5" t="s">
        <v>29</v>
      </c>
      <c r="C545" s="3" t="s">
        <v>31</v>
      </c>
      <c r="D545" s="3" t="s">
        <v>163</v>
      </c>
      <c r="E545" s="6">
        <v>306239.03999999998</v>
      </c>
      <c r="F545" s="7">
        <v>602908.11</v>
      </c>
      <c r="G545" s="8">
        <f t="shared" si="8"/>
        <v>0.50793650793650791</v>
      </c>
      <c r="H545" s="3">
        <v>2019</v>
      </c>
    </row>
    <row r="546" spans="1:8" x14ac:dyDescent="0.3">
      <c r="A546" s="4" t="s">
        <v>32</v>
      </c>
      <c r="B546" s="5" t="s">
        <v>33</v>
      </c>
      <c r="C546" s="3" t="s">
        <v>34</v>
      </c>
      <c r="D546" s="3" t="s">
        <v>163</v>
      </c>
      <c r="E546" s="6">
        <v>305159.06699999998</v>
      </c>
      <c r="F546" s="7">
        <v>197001.42300000001</v>
      </c>
      <c r="G546" s="8">
        <f t="shared" si="8"/>
        <v>1.5490196078431371</v>
      </c>
      <c r="H546" s="3">
        <v>2019</v>
      </c>
    </row>
    <row r="547" spans="1:8" x14ac:dyDescent="0.3">
      <c r="A547" s="4" t="s">
        <v>35</v>
      </c>
      <c r="B547" s="5" t="s">
        <v>36</v>
      </c>
      <c r="C547" s="3" t="s">
        <v>37</v>
      </c>
      <c r="D547" s="3" t="s">
        <v>163</v>
      </c>
      <c r="E547" s="6">
        <v>323953.34400000004</v>
      </c>
      <c r="F547" s="7">
        <v>562655.80800000008</v>
      </c>
      <c r="G547" s="8">
        <f t="shared" si="8"/>
        <v>0.5757575757575758</v>
      </c>
      <c r="H547" s="3">
        <v>2019</v>
      </c>
    </row>
    <row r="548" spans="1:8" x14ac:dyDescent="0.3">
      <c r="A548" s="4" t="s">
        <v>38</v>
      </c>
      <c r="B548" s="5" t="s">
        <v>39</v>
      </c>
      <c r="C548" s="3" t="s">
        <v>40</v>
      </c>
      <c r="D548" s="3" t="s">
        <v>163</v>
      </c>
      <c r="E548" s="6">
        <v>27170.046000000006</v>
      </c>
      <c r="F548" s="7">
        <v>61532.163000000008</v>
      </c>
      <c r="G548" s="8">
        <f t="shared" si="8"/>
        <v>0.44155844155844159</v>
      </c>
      <c r="H548" s="3">
        <v>2019</v>
      </c>
    </row>
    <row r="549" spans="1:8" x14ac:dyDescent="0.3">
      <c r="A549" s="4" t="s">
        <v>41</v>
      </c>
      <c r="B549" s="5" t="s">
        <v>42</v>
      </c>
      <c r="C549" s="3" t="s">
        <v>43</v>
      </c>
      <c r="D549" s="3" t="s">
        <v>163</v>
      </c>
      <c r="E549" s="6">
        <v>723026.89800000004</v>
      </c>
      <c r="F549" s="7">
        <v>482017.93200000009</v>
      </c>
      <c r="G549" s="8">
        <f t="shared" si="8"/>
        <v>1.4999999999999998</v>
      </c>
      <c r="H549" s="3">
        <v>2019</v>
      </c>
    </row>
    <row r="550" spans="1:8" x14ac:dyDescent="0.3">
      <c r="A550" s="4" t="s">
        <v>44</v>
      </c>
      <c r="B550" s="5" t="s">
        <v>45</v>
      </c>
      <c r="C550" s="3" t="s">
        <v>46</v>
      </c>
      <c r="D550" s="3" t="s">
        <v>163</v>
      </c>
      <c r="E550" s="6">
        <v>624581.1</v>
      </c>
      <c r="F550" s="7">
        <v>665314.65</v>
      </c>
      <c r="G550" s="8">
        <f t="shared" si="8"/>
        <v>0.93877551020408156</v>
      </c>
      <c r="H550" s="3">
        <v>2019</v>
      </c>
    </row>
    <row r="551" spans="1:8" x14ac:dyDescent="0.3">
      <c r="A551" s="4" t="s">
        <v>44</v>
      </c>
      <c r="B551" s="5" t="s">
        <v>45</v>
      </c>
      <c r="C551" s="3" t="s">
        <v>47</v>
      </c>
      <c r="D551" s="3" t="s">
        <v>163</v>
      </c>
      <c r="E551" s="6">
        <v>369415.35000000003</v>
      </c>
      <c r="F551" s="7">
        <v>849655.30500000005</v>
      </c>
      <c r="G551" s="8">
        <f t="shared" si="8"/>
        <v>0.43478260869565216</v>
      </c>
      <c r="H551" s="3">
        <v>2019</v>
      </c>
    </row>
    <row r="552" spans="1:8" x14ac:dyDescent="0.3">
      <c r="A552" s="4" t="s">
        <v>48</v>
      </c>
      <c r="B552" s="5" t="s">
        <v>49</v>
      </c>
      <c r="C552" s="3" t="s">
        <v>50</v>
      </c>
      <c r="D552" s="3" t="s">
        <v>163</v>
      </c>
      <c r="E552" s="6">
        <v>232002.03600000002</v>
      </c>
      <c r="F552" s="7">
        <v>254097.46800000002</v>
      </c>
      <c r="G552" s="8">
        <f t="shared" si="8"/>
        <v>0.91304347826086962</v>
      </c>
      <c r="H552" s="3">
        <v>2019</v>
      </c>
    </row>
    <row r="553" spans="1:8" x14ac:dyDescent="0.3">
      <c r="A553" s="4" t="s">
        <v>51</v>
      </c>
      <c r="B553" s="5" t="s">
        <v>52</v>
      </c>
      <c r="C553" s="3" t="s">
        <v>53</v>
      </c>
      <c r="D553" s="3" t="s">
        <v>163</v>
      </c>
      <c r="E553" s="6">
        <v>680847.36300000013</v>
      </c>
      <c r="F553" s="7">
        <v>983446.19099999999</v>
      </c>
      <c r="G553" s="8">
        <f t="shared" si="8"/>
        <v>0.6923076923076924</v>
      </c>
      <c r="H553" s="3">
        <v>2019</v>
      </c>
    </row>
    <row r="554" spans="1:8" x14ac:dyDescent="0.3">
      <c r="A554" s="4" t="s">
        <v>54</v>
      </c>
      <c r="B554" s="5" t="s">
        <v>55</v>
      </c>
      <c r="C554" s="3" t="s">
        <v>56</v>
      </c>
      <c r="D554" s="3" t="s">
        <v>163</v>
      </c>
      <c r="E554" s="6">
        <v>246281.46299999999</v>
      </c>
      <c r="F554" s="7">
        <v>291375.25199999998</v>
      </c>
      <c r="G554" s="8">
        <f t="shared" si="8"/>
        <v>0.84523809523809523</v>
      </c>
      <c r="H554" s="3">
        <v>2019</v>
      </c>
    </row>
    <row r="555" spans="1:8" x14ac:dyDescent="0.3">
      <c r="A555" s="4" t="s">
        <v>57</v>
      </c>
      <c r="B555" s="5" t="s">
        <v>58</v>
      </c>
      <c r="C555" s="3" t="s">
        <v>59</v>
      </c>
      <c r="D555" s="3" t="s">
        <v>163</v>
      </c>
      <c r="E555" s="6">
        <v>62940.483</v>
      </c>
      <c r="F555" s="7">
        <v>41960.322000000007</v>
      </c>
      <c r="G555" s="8">
        <f t="shared" si="8"/>
        <v>1.4999999999999998</v>
      </c>
      <c r="H555" s="3">
        <v>2019</v>
      </c>
    </row>
    <row r="556" spans="1:8" x14ac:dyDescent="0.3">
      <c r="A556" s="4" t="s">
        <v>60</v>
      </c>
      <c r="B556" s="5" t="s">
        <v>61</v>
      </c>
      <c r="C556" s="3" t="s">
        <v>62</v>
      </c>
      <c r="D556" s="3" t="s">
        <v>163</v>
      </c>
      <c r="E556" s="6">
        <v>513119.05200000003</v>
      </c>
      <c r="F556" s="7">
        <v>373684.527</v>
      </c>
      <c r="G556" s="8">
        <f t="shared" si="8"/>
        <v>1.3731343283582089</v>
      </c>
      <c r="H556" s="3">
        <v>2019</v>
      </c>
    </row>
    <row r="557" spans="1:8" x14ac:dyDescent="0.3">
      <c r="A557" s="4" t="s">
        <v>63</v>
      </c>
      <c r="B557" s="5" t="s">
        <v>64</v>
      </c>
      <c r="C557" s="3" t="s">
        <v>65</v>
      </c>
      <c r="D557" s="3" t="s">
        <v>163</v>
      </c>
      <c r="E557" s="6">
        <v>162831.87</v>
      </c>
      <c r="F557" s="7">
        <v>428790.59100000001</v>
      </c>
      <c r="G557" s="8">
        <f t="shared" si="8"/>
        <v>0.37974683544303794</v>
      </c>
      <c r="H557" s="3">
        <v>2019</v>
      </c>
    </row>
    <row r="558" spans="1:8" x14ac:dyDescent="0.3">
      <c r="A558" s="4" t="s">
        <v>63</v>
      </c>
      <c r="B558" s="5" t="s">
        <v>64</v>
      </c>
      <c r="C558" s="3" t="s">
        <v>66</v>
      </c>
      <c r="D558" s="3" t="s">
        <v>163</v>
      </c>
      <c r="E558" s="6">
        <v>487387.8</v>
      </c>
      <c r="F558" s="7">
        <v>198355.5</v>
      </c>
      <c r="G558" s="8">
        <f t="shared" si="8"/>
        <v>2.4571428571428573</v>
      </c>
      <c r="H558" s="3">
        <v>2019</v>
      </c>
    </row>
    <row r="559" spans="1:8" x14ac:dyDescent="0.3">
      <c r="A559" s="4" t="s">
        <v>67</v>
      </c>
      <c r="B559" s="5" t="s">
        <v>68</v>
      </c>
      <c r="C559" s="3" t="s">
        <v>69</v>
      </c>
      <c r="D559" s="3" t="s">
        <v>163</v>
      </c>
      <c r="E559" s="6">
        <v>618435.18000000005</v>
      </c>
      <c r="F559" s="7">
        <v>272839.05</v>
      </c>
      <c r="G559" s="8">
        <f t="shared" si="8"/>
        <v>2.2666666666666671</v>
      </c>
      <c r="H559" s="3">
        <v>2019</v>
      </c>
    </row>
    <row r="560" spans="1:8" x14ac:dyDescent="0.3">
      <c r="A560" s="4" t="s">
        <v>70</v>
      </c>
      <c r="B560" s="5" t="s">
        <v>71</v>
      </c>
      <c r="C560" s="3" t="s">
        <v>72</v>
      </c>
      <c r="D560" s="3" t="s">
        <v>163</v>
      </c>
      <c r="E560" s="6">
        <v>390237.804</v>
      </c>
      <c r="F560" s="7">
        <v>733377.94200000016</v>
      </c>
      <c r="G560" s="8">
        <f t="shared" si="8"/>
        <v>0.53211009174311918</v>
      </c>
      <c r="H560" s="3">
        <v>2019</v>
      </c>
    </row>
    <row r="561" spans="1:8" x14ac:dyDescent="0.3">
      <c r="A561" s="4" t="s">
        <v>73</v>
      </c>
      <c r="B561" s="5" t="s">
        <v>74</v>
      </c>
      <c r="C561" s="3" t="s">
        <v>75</v>
      </c>
      <c r="D561" s="3" t="s">
        <v>163</v>
      </c>
      <c r="E561" s="6">
        <v>30733.056</v>
      </c>
      <c r="F561" s="7">
        <v>82595.088000000003</v>
      </c>
      <c r="G561" s="8">
        <f t="shared" si="8"/>
        <v>0.37209302325581395</v>
      </c>
      <c r="H561" s="3">
        <v>2019</v>
      </c>
    </row>
    <row r="562" spans="1:8" x14ac:dyDescent="0.3">
      <c r="A562" s="4" t="s">
        <v>76</v>
      </c>
      <c r="B562" s="5" t="s">
        <v>77</v>
      </c>
      <c r="C562" s="3" t="s">
        <v>78</v>
      </c>
      <c r="D562" s="3" t="s">
        <v>163</v>
      </c>
      <c r="E562" s="6">
        <v>90520.767000000007</v>
      </c>
      <c r="F562" s="7">
        <v>41550.516000000011</v>
      </c>
      <c r="G562" s="8">
        <f t="shared" si="8"/>
        <v>2.1785714285714284</v>
      </c>
      <c r="H562" s="3">
        <v>2019</v>
      </c>
    </row>
    <row r="563" spans="1:8" x14ac:dyDescent="0.3">
      <c r="A563" s="4" t="s">
        <v>79</v>
      </c>
      <c r="B563" s="5" t="s">
        <v>80</v>
      </c>
      <c r="C563" s="3" t="s">
        <v>81</v>
      </c>
      <c r="D563" s="3" t="s">
        <v>163</v>
      </c>
      <c r="E563" s="6">
        <v>680361.12</v>
      </c>
      <c r="F563" s="7">
        <v>774855.72</v>
      </c>
      <c r="G563" s="8">
        <f t="shared" si="8"/>
        <v>0.87804878048780488</v>
      </c>
      <c r="H563" s="3">
        <v>2019</v>
      </c>
    </row>
    <row r="564" spans="1:8" x14ac:dyDescent="0.3">
      <c r="A564" s="4" t="s">
        <v>82</v>
      </c>
      <c r="B564" s="5" t="s">
        <v>83</v>
      </c>
      <c r="C564" s="3" t="s">
        <v>84</v>
      </c>
      <c r="D564" s="3" t="s">
        <v>163</v>
      </c>
      <c r="E564" s="6">
        <v>285182.53200000001</v>
      </c>
      <c r="F564" s="7">
        <v>300597.804</v>
      </c>
      <c r="G564" s="8">
        <f t="shared" si="8"/>
        <v>0.94871794871794868</v>
      </c>
      <c r="H564" s="3">
        <v>2019</v>
      </c>
    </row>
    <row r="565" spans="1:8" x14ac:dyDescent="0.3">
      <c r="A565" s="4" t="s">
        <v>85</v>
      </c>
      <c r="B565" s="5" t="s">
        <v>86</v>
      </c>
      <c r="C565" s="3" t="s">
        <v>87</v>
      </c>
      <c r="D565" s="3" t="s">
        <v>163</v>
      </c>
      <c r="E565" s="6">
        <v>110298.61800000002</v>
      </c>
      <c r="F565" s="7">
        <v>216271.80000000002</v>
      </c>
      <c r="G565" s="8">
        <f t="shared" si="8"/>
        <v>0.51</v>
      </c>
      <c r="H565" s="3">
        <v>2019</v>
      </c>
    </row>
    <row r="566" spans="1:8" x14ac:dyDescent="0.3">
      <c r="A566" s="4" t="s">
        <v>88</v>
      </c>
      <c r="B566" s="5" t="s">
        <v>89</v>
      </c>
      <c r="C566" s="3" t="s">
        <v>90</v>
      </c>
      <c r="D566" s="3" t="s">
        <v>163</v>
      </c>
      <c r="E566" s="6">
        <v>308197.07999999996</v>
      </c>
      <c r="F566" s="7">
        <v>304571.23199999996</v>
      </c>
      <c r="G566" s="8">
        <f t="shared" si="8"/>
        <v>1.0119047619047619</v>
      </c>
      <c r="H566" s="3">
        <v>2019</v>
      </c>
    </row>
    <row r="567" spans="1:8" x14ac:dyDescent="0.3">
      <c r="A567" s="4" t="s">
        <v>91</v>
      </c>
      <c r="B567" s="5" t="s">
        <v>92</v>
      </c>
      <c r="C567" s="3" t="s">
        <v>93</v>
      </c>
      <c r="D567" s="3" t="s">
        <v>163</v>
      </c>
      <c r="E567" s="6">
        <v>797371.39800000004</v>
      </c>
      <c r="F567" s="7">
        <v>677336.99400000006</v>
      </c>
      <c r="G567" s="8">
        <f t="shared" si="8"/>
        <v>1.1772151898734178</v>
      </c>
      <c r="H567" s="3">
        <v>2019</v>
      </c>
    </row>
    <row r="568" spans="1:8" x14ac:dyDescent="0.3">
      <c r="A568" s="4" t="s">
        <v>94</v>
      </c>
      <c r="B568" s="5" t="s">
        <v>95</v>
      </c>
      <c r="C568" s="3" t="s">
        <v>96</v>
      </c>
      <c r="D568" s="3" t="s">
        <v>163</v>
      </c>
      <c r="E568" s="6">
        <v>640822.16700000002</v>
      </c>
      <c r="F568" s="7">
        <v>940954.06799999997</v>
      </c>
      <c r="G568" s="8">
        <f t="shared" si="8"/>
        <v>0.68103448275862077</v>
      </c>
      <c r="H568" s="3">
        <v>2019</v>
      </c>
    </row>
    <row r="569" spans="1:8" x14ac:dyDescent="0.3">
      <c r="A569" s="4" t="s">
        <v>97</v>
      </c>
      <c r="B569" s="5" t="s">
        <v>98</v>
      </c>
      <c r="C569" s="3" t="s">
        <v>99</v>
      </c>
      <c r="D569" s="3" t="s">
        <v>163</v>
      </c>
      <c r="E569" s="6">
        <v>659859.15600000008</v>
      </c>
      <c r="F569" s="7">
        <v>348891.04800000001</v>
      </c>
      <c r="G569" s="8">
        <f t="shared" si="8"/>
        <v>1.8913043478260871</v>
      </c>
      <c r="H569" s="3">
        <v>2019</v>
      </c>
    </row>
    <row r="570" spans="1:8" x14ac:dyDescent="0.3">
      <c r="A570" s="4" t="s">
        <v>100</v>
      </c>
      <c r="B570" s="5" t="s">
        <v>101</v>
      </c>
      <c r="C570" s="3" t="s">
        <v>102</v>
      </c>
      <c r="D570" s="3" t="s">
        <v>163</v>
      </c>
      <c r="E570" s="6">
        <v>225010.17</v>
      </c>
      <c r="F570" s="7">
        <v>321443.10000000003</v>
      </c>
      <c r="G570" s="8">
        <f t="shared" si="8"/>
        <v>0.7</v>
      </c>
      <c r="H570" s="3">
        <v>2019</v>
      </c>
    </row>
    <row r="571" spans="1:8" x14ac:dyDescent="0.3">
      <c r="A571" s="4" t="s">
        <v>103</v>
      </c>
      <c r="B571" s="5" t="s">
        <v>104</v>
      </c>
      <c r="C571" s="3" t="s">
        <v>105</v>
      </c>
      <c r="D571" s="3" t="s">
        <v>163</v>
      </c>
      <c r="E571" s="6">
        <v>436378.59</v>
      </c>
      <c r="F571" s="7">
        <v>863059.87800000003</v>
      </c>
      <c r="G571" s="8">
        <f t="shared" si="8"/>
        <v>0.5056179775280899</v>
      </c>
      <c r="H571" s="3">
        <v>2019</v>
      </c>
    </row>
    <row r="572" spans="1:8" x14ac:dyDescent="0.3">
      <c r="A572" s="4" t="s">
        <v>106</v>
      </c>
      <c r="B572" s="5" t="s">
        <v>107</v>
      </c>
      <c r="C572" s="3" t="s">
        <v>108</v>
      </c>
      <c r="D572" s="3" t="s">
        <v>163</v>
      </c>
      <c r="E572" s="6">
        <v>617371.22699999996</v>
      </c>
      <c r="F572" s="7">
        <v>830257.85699999996</v>
      </c>
      <c r="G572" s="8">
        <f t="shared" si="8"/>
        <v>0.74358974358974361</v>
      </c>
      <c r="H572" s="3">
        <v>2019</v>
      </c>
    </row>
    <row r="573" spans="1:8" x14ac:dyDescent="0.3">
      <c r="A573" s="4" t="s">
        <v>106</v>
      </c>
      <c r="B573" s="5" t="s">
        <v>107</v>
      </c>
      <c r="C573" s="3" t="s">
        <v>109</v>
      </c>
      <c r="D573" s="3" t="s">
        <v>163</v>
      </c>
      <c r="E573" s="6">
        <v>196246.55699999997</v>
      </c>
      <c r="F573" s="7">
        <v>281571.147</v>
      </c>
      <c r="G573" s="8">
        <f t="shared" si="8"/>
        <v>0.69696969696969691</v>
      </c>
      <c r="H573" s="3">
        <v>2019</v>
      </c>
    </row>
    <row r="574" spans="1:8" x14ac:dyDescent="0.3">
      <c r="A574" s="4" t="s">
        <v>106</v>
      </c>
      <c r="B574" s="5" t="s">
        <v>107</v>
      </c>
      <c r="C574" s="3" t="s">
        <v>110</v>
      </c>
      <c r="D574" s="3" t="s">
        <v>163</v>
      </c>
      <c r="E574" s="6">
        <v>454853.31300000002</v>
      </c>
      <c r="F574" s="7">
        <v>738312.62400000019</v>
      </c>
      <c r="G574" s="8">
        <f t="shared" si="8"/>
        <v>0.61607142857142849</v>
      </c>
      <c r="H574" s="3">
        <v>2019</v>
      </c>
    </row>
    <row r="575" spans="1:8" x14ac:dyDescent="0.3">
      <c r="A575" s="4" t="s">
        <v>111</v>
      </c>
      <c r="B575" s="5" t="s">
        <v>112</v>
      </c>
      <c r="C575" s="3" t="s">
        <v>113</v>
      </c>
      <c r="D575" s="3" t="s">
        <v>163</v>
      </c>
      <c r="E575" s="6">
        <v>242950.80600000001</v>
      </c>
      <c r="F575" s="7">
        <v>242950.80600000001</v>
      </c>
      <c r="G575" s="8">
        <f t="shared" si="8"/>
        <v>1</v>
      </c>
      <c r="H575" s="3">
        <v>2019</v>
      </c>
    </row>
    <row r="576" spans="1:8" x14ac:dyDescent="0.3">
      <c r="A576" s="4" t="s">
        <v>114</v>
      </c>
      <c r="B576" s="5" t="s">
        <v>115</v>
      </c>
      <c r="C576" s="3" t="s">
        <v>116</v>
      </c>
      <c r="D576" s="3" t="s">
        <v>163</v>
      </c>
      <c r="E576" s="6">
        <v>105239.62800000001</v>
      </c>
      <c r="F576" s="7">
        <v>155571.62400000001</v>
      </c>
      <c r="G576" s="8">
        <f t="shared" si="8"/>
        <v>0.67647058823529416</v>
      </c>
      <c r="H576" s="3">
        <v>2019</v>
      </c>
    </row>
    <row r="577" spans="1:8" x14ac:dyDescent="0.3">
      <c r="A577" s="4" t="s">
        <v>117</v>
      </c>
      <c r="B577" s="5" t="s">
        <v>118</v>
      </c>
      <c r="C577" s="3" t="s">
        <v>119</v>
      </c>
      <c r="D577" s="3" t="s">
        <v>163</v>
      </c>
      <c r="E577" s="6">
        <v>225035.28</v>
      </c>
      <c r="F577" s="7">
        <v>348804.68400000001</v>
      </c>
      <c r="G577" s="8">
        <f t="shared" si="8"/>
        <v>0.64516129032258063</v>
      </c>
      <c r="H577" s="3">
        <v>2019</v>
      </c>
    </row>
    <row r="578" spans="1:8" x14ac:dyDescent="0.3">
      <c r="A578" s="4" t="s">
        <v>120</v>
      </c>
      <c r="B578" s="5" t="s">
        <v>121</v>
      </c>
      <c r="C578" s="3" t="s">
        <v>122</v>
      </c>
      <c r="D578" s="3" t="s">
        <v>163</v>
      </c>
      <c r="E578" s="6">
        <v>727544.80800000008</v>
      </c>
      <c r="F578" s="7">
        <v>880712.13600000006</v>
      </c>
      <c r="G578" s="8">
        <f t="shared" si="8"/>
        <v>0.82608695652173914</v>
      </c>
      <c r="H578" s="3">
        <v>2019</v>
      </c>
    </row>
    <row r="579" spans="1:8" x14ac:dyDescent="0.3">
      <c r="A579" s="4" t="s">
        <v>123</v>
      </c>
      <c r="B579" s="5" t="s">
        <v>124</v>
      </c>
      <c r="C579" s="3" t="s">
        <v>125</v>
      </c>
      <c r="D579" s="3" t="s">
        <v>163</v>
      </c>
      <c r="E579" s="6">
        <v>227823.62400000001</v>
      </c>
      <c r="F579" s="7">
        <v>204785.28000000003</v>
      </c>
      <c r="G579" s="8">
        <f t="shared" ref="G579:G642" si="9">E579/F579</f>
        <v>1.1124999999999998</v>
      </c>
      <c r="H579" s="3">
        <v>2019</v>
      </c>
    </row>
    <row r="580" spans="1:8" x14ac:dyDescent="0.3">
      <c r="A580" s="4" t="s">
        <v>126</v>
      </c>
      <c r="B580" s="5" t="s">
        <v>127</v>
      </c>
      <c r="C580" s="3" t="s">
        <v>128</v>
      </c>
      <c r="D580" s="3" t="s">
        <v>163</v>
      </c>
      <c r="E580" s="6">
        <v>173121.16500000001</v>
      </c>
      <c r="F580" s="7">
        <v>539148.77100000007</v>
      </c>
      <c r="G580" s="8">
        <f t="shared" si="9"/>
        <v>0.32110091743119262</v>
      </c>
      <c r="H580" s="3">
        <v>2019</v>
      </c>
    </row>
    <row r="581" spans="1:8" x14ac:dyDescent="0.3">
      <c r="A581" s="4" t="s">
        <v>129</v>
      </c>
      <c r="B581" s="5" t="s">
        <v>130</v>
      </c>
      <c r="C581" s="3" t="s">
        <v>131</v>
      </c>
      <c r="D581" s="3" t="s">
        <v>163</v>
      </c>
      <c r="E581" s="6">
        <v>246179.48400000003</v>
      </c>
      <c r="F581" s="7">
        <v>299154.81600000005</v>
      </c>
      <c r="G581" s="8">
        <f t="shared" si="9"/>
        <v>0.82291666666666663</v>
      </c>
      <c r="H581" s="3">
        <v>2019</v>
      </c>
    </row>
    <row r="582" spans="1:8" x14ac:dyDescent="0.3">
      <c r="A582" s="4" t="s">
        <v>132</v>
      </c>
      <c r="B582" s="5" t="s">
        <v>133</v>
      </c>
      <c r="C582" s="3" t="s">
        <v>134</v>
      </c>
      <c r="D582" s="3" t="s">
        <v>163</v>
      </c>
      <c r="E582" s="6">
        <v>527493.91500000004</v>
      </c>
      <c r="F582" s="7">
        <v>389533.96799999999</v>
      </c>
      <c r="G582" s="8">
        <f t="shared" si="9"/>
        <v>1.3541666666666667</v>
      </c>
      <c r="H582" s="3">
        <v>2019</v>
      </c>
    </row>
    <row r="583" spans="1:8" x14ac:dyDescent="0.3">
      <c r="A583" s="4" t="s">
        <v>135</v>
      </c>
      <c r="B583" s="5" t="s">
        <v>136</v>
      </c>
      <c r="C583" s="3" t="s">
        <v>137</v>
      </c>
      <c r="D583" s="3" t="s">
        <v>163</v>
      </c>
      <c r="E583" s="6">
        <v>548290.701</v>
      </c>
      <c r="F583" s="7">
        <v>1035660.213</v>
      </c>
      <c r="G583" s="8">
        <f t="shared" si="9"/>
        <v>0.52941176470588236</v>
      </c>
      <c r="H583" s="3">
        <v>2019</v>
      </c>
    </row>
    <row r="584" spans="1:8" x14ac:dyDescent="0.3">
      <c r="A584" s="4" t="s">
        <v>135</v>
      </c>
      <c r="B584" s="5" t="s">
        <v>136</v>
      </c>
      <c r="C584" s="3" t="s">
        <v>138</v>
      </c>
      <c r="D584" s="3" t="s">
        <v>163</v>
      </c>
      <c r="E584" s="6">
        <v>280967.03100000002</v>
      </c>
      <c r="F584" s="7">
        <v>751423.45500000007</v>
      </c>
      <c r="G584" s="8">
        <f t="shared" si="9"/>
        <v>0.37391304347826088</v>
      </c>
      <c r="H584" s="3">
        <v>2019</v>
      </c>
    </row>
    <row r="585" spans="1:8" x14ac:dyDescent="0.3">
      <c r="A585" s="4" t="s">
        <v>139</v>
      </c>
      <c r="B585" s="5" t="s">
        <v>140</v>
      </c>
      <c r="C585" s="3" t="s">
        <v>141</v>
      </c>
      <c r="D585" s="3" t="s">
        <v>163</v>
      </c>
      <c r="E585" s="6">
        <v>251347.63500000004</v>
      </c>
      <c r="F585" s="7">
        <v>374736.47399999999</v>
      </c>
      <c r="G585" s="8">
        <f t="shared" si="9"/>
        <v>0.67073170731707332</v>
      </c>
      <c r="H585" s="3">
        <v>2019</v>
      </c>
    </row>
    <row r="586" spans="1:8" x14ac:dyDescent="0.3">
      <c r="A586" s="4" t="s">
        <v>142</v>
      </c>
      <c r="B586" s="5" t="s">
        <v>143</v>
      </c>
      <c r="C586" s="3" t="s">
        <v>144</v>
      </c>
      <c r="D586" s="3" t="s">
        <v>163</v>
      </c>
      <c r="E586" s="6">
        <v>189682.614</v>
      </c>
      <c r="F586" s="7">
        <v>256989.348</v>
      </c>
      <c r="G586" s="8">
        <f t="shared" si="9"/>
        <v>0.73809523809523814</v>
      </c>
      <c r="H586" s="3">
        <v>2019</v>
      </c>
    </row>
    <row r="587" spans="1:8" x14ac:dyDescent="0.3">
      <c r="A587" s="4" t="s">
        <v>145</v>
      </c>
      <c r="B587" s="5" t="s">
        <v>146</v>
      </c>
      <c r="C587" s="3" t="s">
        <v>147</v>
      </c>
      <c r="D587" s="3" t="s">
        <v>163</v>
      </c>
      <c r="E587" s="6">
        <v>405970.92900000006</v>
      </c>
      <c r="F587" s="7">
        <v>361358.73900000006</v>
      </c>
      <c r="G587" s="8">
        <f t="shared" si="9"/>
        <v>1.1234567901234567</v>
      </c>
      <c r="H587" s="3">
        <v>2019</v>
      </c>
    </row>
    <row r="588" spans="1:8" x14ac:dyDescent="0.3">
      <c r="A588" s="4" t="s">
        <v>148</v>
      </c>
      <c r="B588" s="5" t="s">
        <v>149</v>
      </c>
      <c r="C588" s="3" t="s">
        <v>150</v>
      </c>
      <c r="D588" s="3" t="s">
        <v>163</v>
      </c>
      <c r="E588" s="6">
        <v>89603.900999999998</v>
      </c>
      <c r="F588" s="7">
        <v>255698.93700000001</v>
      </c>
      <c r="G588" s="8">
        <f t="shared" si="9"/>
        <v>0.3504273504273504</v>
      </c>
      <c r="H588" s="3">
        <v>2019</v>
      </c>
    </row>
    <row r="589" spans="1:8" x14ac:dyDescent="0.3">
      <c r="A589" s="4" t="s">
        <v>151</v>
      </c>
      <c r="B589" s="5" t="s">
        <v>152</v>
      </c>
      <c r="C589" s="3" t="s">
        <v>153</v>
      </c>
      <c r="D589" s="3" t="s">
        <v>163</v>
      </c>
      <c r="E589" s="6">
        <v>449668.20600000006</v>
      </c>
      <c r="F589" s="7">
        <v>524612.90700000012</v>
      </c>
      <c r="G589" s="8">
        <f t="shared" si="9"/>
        <v>0.8571428571428571</v>
      </c>
      <c r="H589" s="3">
        <v>2019</v>
      </c>
    </row>
    <row r="590" spans="1:8" x14ac:dyDescent="0.3">
      <c r="A590" s="4" t="s">
        <v>154</v>
      </c>
      <c r="B590" s="5" t="s">
        <v>155</v>
      </c>
      <c r="C590" s="3" t="s">
        <v>156</v>
      </c>
      <c r="D590" s="3" t="s">
        <v>163</v>
      </c>
      <c r="E590" s="6">
        <v>28021.059000000001</v>
      </c>
      <c r="F590" s="7">
        <v>67080.717000000004</v>
      </c>
      <c r="G590" s="8">
        <f t="shared" si="9"/>
        <v>0.41772151898734178</v>
      </c>
      <c r="H590" s="3">
        <v>2019</v>
      </c>
    </row>
    <row r="591" spans="1:8" x14ac:dyDescent="0.3">
      <c r="A591" s="4" t="s">
        <v>157</v>
      </c>
      <c r="B591" s="5" t="s">
        <v>158</v>
      </c>
      <c r="C591" s="3" t="s">
        <v>159</v>
      </c>
      <c r="D591" s="3" t="s">
        <v>163</v>
      </c>
      <c r="E591" s="6">
        <v>293649.05700000003</v>
      </c>
      <c r="F591" s="7">
        <v>918594.48600000003</v>
      </c>
      <c r="G591" s="8">
        <f t="shared" si="9"/>
        <v>0.31967213114754101</v>
      </c>
      <c r="H591" s="3">
        <v>2019</v>
      </c>
    </row>
    <row r="592" spans="1:8" x14ac:dyDescent="0.3">
      <c r="A592" s="4" t="s">
        <v>0</v>
      </c>
      <c r="B592" s="5" t="s">
        <v>1</v>
      </c>
      <c r="C592" s="3" t="s">
        <v>2</v>
      </c>
      <c r="D592" s="3" t="s">
        <v>3</v>
      </c>
      <c r="E592" s="6">
        <v>232975.899</v>
      </c>
      <c r="F592" s="7">
        <v>386399.05200000003</v>
      </c>
      <c r="G592" s="8">
        <f t="shared" si="9"/>
        <v>0.6029411764705882</v>
      </c>
      <c r="H592" s="3">
        <v>2018</v>
      </c>
    </row>
    <row r="593" spans="1:8" x14ac:dyDescent="0.3">
      <c r="A593" s="4" t="s">
        <v>4</v>
      </c>
      <c r="B593" s="5" t="s">
        <v>5</v>
      </c>
      <c r="C593" s="3" t="s">
        <v>6</v>
      </c>
      <c r="D593" s="3" t="s">
        <v>3</v>
      </c>
      <c r="E593" s="6">
        <v>128224.78199999999</v>
      </c>
      <c r="F593" s="7">
        <v>314456.01299999998</v>
      </c>
      <c r="G593" s="8">
        <f t="shared" si="9"/>
        <v>0.40776699029126212</v>
      </c>
      <c r="H593" s="3">
        <v>2018</v>
      </c>
    </row>
    <row r="594" spans="1:8" x14ac:dyDescent="0.3">
      <c r="A594" s="4" t="s">
        <v>7</v>
      </c>
      <c r="B594" s="5" t="s">
        <v>8</v>
      </c>
      <c r="C594" s="3" t="s">
        <v>9</v>
      </c>
      <c r="D594" s="3" t="s">
        <v>3</v>
      </c>
      <c r="E594" s="6">
        <v>343494.10800000001</v>
      </c>
      <c r="F594" s="7">
        <v>257620.58100000003</v>
      </c>
      <c r="G594" s="8">
        <f t="shared" si="9"/>
        <v>1.3333333333333333</v>
      </c>
      <c r="H594" s="3">
        <v>2018</v>
      </c>
    </row>
    <row r="595" spans="1:8" x14ac:dyDescent="0.3">
      <c r="A595" s="4" t="s">
        <v>10</v>
      </c>
      <c r="B595" s="5" t="s">
        <v>11</v>
      </c>
      <c r="C595" s="3" t="s">
        <v>12</v>
      </c>
      <c r="D595" s="3" t="s">
        <v>3</v>
      </c>
      <c r="E595" s="6">
        <v>256430.98799999998</v>
      </c>
      <c r="F595" s="7">
        <v>308882.78100000002</v>
      </c>
      <c r="G595" s="8">
        <f t="shared" si="9"/>
        <v>0.83018867924528295</v>
      </c>
      <c r="H595" s="3">
        <v>2018</v>
      </c>
    </row>
    <row r="596" spans="1:8" x14ac:dyDescent="0.3">
      <c r="A596" s="4" t="s">
        <v>13</v>
      </c>
      <c r="B596" s="5" t="s">
        <v>14</v>
      </c>
      <c r="C596" s="3" t="s">
        <v>15</v>
      </c>
      <c r="D596" s="3" t="s">
        <v>3</v>
      </c>
      <c r="E596" s="6">
        <v>148680.63</v>
      </c>
      <c r="F596" s="7">
        <v>215586.9135</v>
      </c>
      <c r="G596" s="8">
        <f t="shared" si="9"/>
        <v>0.68965517241379315</v>
      </c>
      <c r="H596" s="3">
        <v>2018</v>
      </c>
    </row>
    <row r="597" spans="1:8" x14ac:dyDescent="0.3">
      <c r="A597" s="4" t="s">
        <v>13</v>
      </c>
      <c r="B597" s="5" t="s">
        <v>14</v>
      </c>
      <c r="C597" s="3" t="s">
        <v>16</v>
      </c>
      <c r="D597" s="3" t="s">
        <v>3</v>
      </c>
      <c r="E597" s="6">
        <v>136452.9375</v>
      </c>
      <c r="F597" s="7">
        <v>316570.815</v>
      </c>
      <c r="G597" s="8">
        <f t="shared" si="9"/>
        <v>0.43103448275862066</v>
      </c>
      <c r="H597" s="3">
        <v>2018</v>
      </c>
    </row>
    <row r="598" spans="1:8" x14ac:dyDescent="0.3">
      <c r="A598" s="4" t="s">
        <v>13</v>
      </c>
      <c r="B598" s="5" t="s">
        <v>14</v>
      </c>
      <c r="C598" s="3" t="s">
        <v>17</v>
      </c>
      <c r="D598" s="3" t="s">
        <v>3</v>
      </c>
      <c r="E598" s="6">
        <v>294516.37124999997</v>
      </c>
      <c r="F598" s="7">
        <v>282371.36625000002</v>
      </c>
      <c r="G598" s="8">
        <f t="shared" si="9"/>
        <v>1.0430107526881718</v>
      </c>
      <c r="H598" s="3">
        <v>2018</v>
      </c>
    </row>
    <row r="599" spans="1:8" x14ac:dyDescent="0.3">
      <c r="A599" s="4" t="s">
        <v>13</v>
      </c>
      <c r="B599" s="5" t="s">
        <v>14</v>
      </c>
      <c r="C599" s="3" t="s">
        <v>18</v>
      </c>
      <c r="D599" s="3" t="s">
        <v>3</v>
      </c>
      <c r="E599" s="6">
        <v>150723.639</v>
      </c>
      <c r="F599" s="7">
        <v>393936.78374999994</v>
      </c>
      <c r="G599" s="8">
        <f t="shared" si="9"/>
        <v>0.38260869565217398</v>
      </c>
      <c r="H599" s="3">
        <v>2018</v>
      </c>
    </row>
    <row r="600" spans="1:8" x14ac:dyDescent="0.3">
      <c r="A600" s="4" t="s">
        <v>19</v>
      </c>
      <c r="B600" s="5" t="s">
        <v>20</v>
      </c>
      <c r="C600" s="3" t="s">
        <v>21</v>
      </c>
      <c r="D600" s="3" t="s">
        <v>3</v>
      </c>
      <c r="E600" s="6">
        <v>146271.177</v>
      </c>
      <c r="F600" s="7">
        <v>117401.86575000001</v>
      </c>
      <c r="G600" s="8">
        <f t="shared" si="9"/>
        <v>1.2459016393442621</v>
      </c>
      <c r="H600" s="3">
        <v>2018</v>
      </c>
    </row>
    <row r="601" spans="1:8" x14ac:dyDescent="0.3">
      <c r="A601" s="4" t="s">
        <v>22</v>
      </c>
      <c r="B601" s="5" t="s">
        <v>23</v>
      </c>
      <c r="C601" s="3" t="s">
        <v>24</v>
      </c>
      <c r="D601" s="3" t="s">
        <v>3</v>
      </c>
      <c r="E601" s="6">
        <v>302215.212</v>
      </c>
      <c r="F601" s="7">
        <v>214069.10850000003</v>
      </c>
      <c r="G601" s="8">
        <f t="shared" si="9"/>
        <v>1.4117647058823528</v>
      </c>
      <c r="H601" s="3">
        <v>2018</v>
      </c>
    </row>
    <row r="602" spans="1:8" x14ac:dyDescent="0.3">
      <c r="A602" s="4" t="s">
        <v>25</v>
      </c>
      <c r="B602" s="5" t="s">
        <v>26</v>
      </c>
      <c r="C602" s="3" t="s">
        <v>27</v>
      </c>
      <c r="D602" s="3" t="s">
        <v>3</v>
      </c>
      <c r="E602" s="6">
        <v>198851.76</v>
      </c>
      <c r="F602" s="7">
        <v>248564.7</v>
      </c>
      <c r="G602" s="8">
        <f t="shared" si="9"/>
        <v>0.8</v>
      </c>
      <c r="H602" s="3">
        <v>2018</v>
      </c>
    </row>
    <row r="603" spans="1:8" x14ac:dyDescent="0.3">
      <c r="A603" s="4" t="s">
        <v>28</v>
      </c>
      <c r="B603" s="5" t="s">
        <v>29</v>
      </c>
      <c r="C603" s="3" t="s">
        <v>30</v>
      </c>
      <c r="D603" s="3" t="s">
        <v>3</v>
      </c>
      <c r="E603" s="6">
        <v>57048.117750000005</v>
      </c>
      <c r="F603" s="7">
        <v>80452.473750000005</v>
      </c>
      <c r="G603" s="8">
        <f t="shared" si="9"/>
        <v>0.70909090909090911</v>
      </c>
      <c r="H603" s="3">
        <v>2018</v>
      </c>
    </row>
    <row r="604" spans="1:8" x14ac:dyDescent="0.3">
      <c r="A604" s="4" t="s">
        <v>28</v>
      </c>
      <c r="B604" s="5" t="s">
        <v>29</v>
      </c>
      <c r="C604" s="3" t="s">
        <v>31</v>
      </c>
      <c r="D604" s="3" t="s">
        <v>3</v>
      </c>
      <c r="E604" s="6">
        <v>62725.320000000007</v>
      </c>
      <c r="F604" s="7">
        <v>237460.14</v>
      </c>
      <c r="G604" s="8">
        <f t="shared" si="9"/>
        <v>0.26415094339622641</v>
      </c>
      <c r="H604" s="3">
        <v>2018</v>
      </c>
    </row>
    <row r="605" spans="1:8" x14ac:dyDescent="0.3">
      <c r="A605" s="4" t="s">
        <v>32</v>
      </c>
      <c r="B605" s="5" t="s">
        <v>33</v>
      </c>
      <c r="C605" s="3" t="s">
        <v>34</v>
      </c>
      <c r="D605" s="3" t="s">
        <v>3</v>
      </c>
      <c r="E605" s="6">
        <v>124084.06200000001</v>
      </c>
      <c r="F605" s="7">
        <v>134424.40050000002</v>
      </c>
      <c r="G605" s="8">
        <f t="shared" si="9"/>
        <v>0.92307692307692302</v>
      </c>
      <c r="H605" s="3">
        <v>2018</v>
      </c>
    </row>
    <row r="606" spans="1:8" x14ac:dyDescent="0.3">
      <c r="A606" s="4" t="s">
        <v>35</v>
      </c>
      <c r="B606" s="5" t="s">
        <v>36</v>
      </c>
      <c r="C606" s="3" t="s">
        <v>37</v>
      </c>
      <c r="D606" s="3" t="s">
        <v>3</v>
      </c>
      <c r="E606" s="6">
        <v>493240.10399999999</v>
      </c>
      <c r="F606" s="7">
        <v>148999.61475000001</v>
      </c>
      <c r="G606" s="8">
        <f t="shared" si="9"/>
        <v>3.3103448275862069</v>
      </c>
      <c r="H606" s="3">
        <v>2018</v>
      </c>
    </row>
    <row r="607" spans="1:8" x14ac:dyDescent="0.3">
      <c r="A607" s="4" t="s">
        <v>38</v>
      </c>
      <c r="B607" s="5" t="s">
        <v>39</v>
      </c>
      <c r="C607" s="3" t="s">
        <v>40</v>
      </c>
      <c r="D607" s="3" t="s">
        <v>3</v>
      </c>
      <c r="E607" s="6">
        <v>236885.63399999999</v>
      </c>
      <c r="F607" s="7">
        <v>259916.18175000002</v>
      </c>
      <c r="G607" s="8">
        <f t="shared" si="9"/>
        <v>0.911392405063291</v>
      </c>
      <c r="H607" s="3">
        <v>2018</v>
      </c>
    </row>
    <row r="608" spans="1:8" x14ac:dyDescent="0.3">
      <c r="A608" s="4" t="s">
        <v>41</v>
      </c>
      <c r="B608" s="5" t="s">
        <v>42</v>
      </c>
      <c r="C608" s="3" t="s">
        <v>43</v>
      </c>
      <c r="D608" s="3" t="s">
        <v>3</v>
      </c>
      <c r="E608" s="6">
        <v>496245.79125000001</v>
      </c>
      <c r="F608" s="7">
        <v>175440.43124999999</v>
      </c>
      <c r="G608" s="8">
        <f t="shared" si="9"/>
        <v>2.8285714285714287</v>
      </c>
      <c r="H608" s="3">
        <v>2018</v>
      </c>
    </row>
    <row r="609" spans="1:8" x14ac:dyDescent="0.3">
      <c r="A609" s="4" t="s">
        <v>44</v>
      </c>
      <c r="B609" s="5" t="s">
        <v>45</v>
      </c>
      <c r="C609" s="3" t="s">
        <v>46</v>
      </c>
      <c r="D609" s="3" t="s">
        <v>3</v>
      </c>
      <c r="E609" s="6">
        <v>97352.887500000012</v>
      </c>
      <c r="F609" s="7">
        <v>115053.41250000001</v>
      </c>
      <c r="G609" s="8">
        <f t="shared" si="9"/>
        <v>0.84615384615384626</v>
      </c>
      <c r="H609" s="3">
        <v>2018</v>
      </c>
    </row>
    <row r="610" spans="1:8" x14ac:dyDescent="0.3">
      <c r="A610" s="4" t="s">
        <v>44</v>
      </c>
      <c r="B610" s="5" t="s">
        <v>45</v>
      </c>
      <c r="C610" s="3" t="s">
        <v>47</v>
      </c>
      <c r="D610" s="3" t="s">
        <v>3</v>
      </c>
      <c r="E610" s="6">
        <v>92975.42475000002</v>
      </c>
      <c r="F610" s="7">
        <v>96974.367750000005</v>
      </c>
      <c r="G610" s="8">
        <f t="shared" si="9"/>
        <v>0.95876288659793829</v>
      </c>
      <c r="H610" s="3">
        <v>2018</v>
      </c>
    </row>
    <row r="611" spans="1:8" x14ac:dyDescent="0.3">
      <c r="A611" s="4" t="s">
        <v>48</v>
      </c>
      <c r="B611" s="5" t="s">
        <v>49</v>
      </c>
      <c r="C611" s="3" t="s">
        <v>50</v>
      </c>
      <c r="D611" s="3" t="s">
        <v>3</v>
      </c>
      <c r="E611" s="6">
        <v>230190.09299999999</v>
      </c>
      <c r="F611" s="7">
        <v>101439.702</v>
      </c>
      <c r="G611" s="8">
        <f t="shared" si="9"/>
        <v>2.2692307692307692</v>
      </c>
      <c r="H611" s="3">
        <v>2018</v>
      </c>
    </row>
    <row r="612" spans="1:8" x14ac:dyDescent="0.3">
      <c r="A612" s="4" t="s">
        <v>51</v>
      </c>
      <c r="B612" s="5" t="s">
        <v>52</v>
      </c>
      <c r="C612" s="3" t="s">
        <v>53</v>
      </c>
      <c r="D612" s="3" t="s">
        <v>3</v>
      </c>
      <c r="E612" s="6">
        <v>27952.857</v>
      </c>
      <c r="F612" s="7">
        <v>22068.045000000002</v>
      </c>
      <c r="G612" s="8">
        <f t="shared" si="9"/>
        <v>1.2666666666666666</v>
      </c>
      <c r="H612" s="3">
        <v>2018</v>
      </c>
    </row>
    <row r="613" spans="1:8" x14ac:dyDescent="0.3">
      <c r="A613" s="4" t="s">
        <v>54</v>
      </c>
      <c r="B613" s="5" t="s">
        <v>55</v>
      </c>
      <c r="C613" s="3" t="s">
        <v>56</v>
      </c>
      <c r="D613" s="3" t="s">
        <v>3</v>
      </c>
      <c r="E613" s="6">
        <v>182780.7795</v>
      </c>
      <c r="F613" s="7">
        <v>447497.77049999998</v>
      </c>
      <c r="G613" s="8">
        <f t="shared" si="9"/>
        <v>0.40845070422535212</v>
      </c>
      <c r="H613" s="3">
        <v>2018</v>
      </c>
    </row>
    <row r="614" spans="1:8" x14ac:dyDescent="0.3">
      <c r="A614" s="4" t="s">
        <v>57</v>
      </c>
      <c r="B614" s="5" t="s">
        <v>58</v>
      </c>
      <c r="C614" s="3" t="s">
        <v>59</v>
      </c>
      <c r="D614" s="3" t="s">
        <v>3</v>
      </c>
      <c r="E614" s="6">
        <v>207497.29499999998</v>
      </c>
      <c r="F614" s="7">
        <v>154220.96250000002</v>
      </c>
      <c r="G614" s="8">
        <f t="shared" si="9"/>
        <v>1.3454545454545452</v>
      </c>
      <c r="H614" s="3">
        <v>2018</v>
      </c>
    </row>
    <row r="615" spans="1:8" x14ac:dyDescent="0.3">
      <c r="A615" s="4" t="s">
        <v>60</v>
      </c>
      <c r="B615" s="5" t="s">
        <v>61</v>
      </c>
      <c r="C615" s="3" t="s">
        <v>62</v>
      </c>
      <c r="D615" s="3" t="s">
        <v>3</v>
      </c>
      <c r="E615" s="6">
        <v>244553.62049999999</v>
      </c>
      <c r="F615" s="7">
        <v>151390.3365</v>
      </c>
      <c r="G615" s="8">
        <f t="shared" si="9"/>
        <v>1.6153846153846152</v>
      </c>
      <c r="H615" s="3">
        <v>2018</v>
      </c>
    </row>
    <row r="616" spans="1:8" x14ac:dyDescent="0.3">
      <c r="A616" s="4" t="s">
        <v>63</v>
      </c>
      <c r="B616" s="5" t="s">
        <v>64</v>
      </c>
      <c r="C616" s="3" t="s">
        <v>65</v>
      </c>
      <c r="D616" s="3" t="s">
        <v>3</v>
      </c>
      <c r="E616" s="6">
        <v>288271.49400000006</v>
      </c>
      <c r="F616" s="7">
        <v>267680.67300000001</v>
      </c>
      <c r="G616" s="8">
        <f t="shared" si="9"/>
        <v>1.0769230769230771</v>
      </c>
      <c r="H616" s="3">
        <v>2018</v>
      </c>
    </row>
    <row r="617" spans="1:8" x14ac:dyDescent="0.3">
      <c r="A617" s="4" t="s">
        <v>63</v>
      </c>
      <c r="B617" s="5" t="s">
        <v>64</v>
      </c>
      <c r="C617" s="3" t="s">
        <v>66</v>
      </c>
      <c r="D617" s="3" t="s">
        <v>3</v>
      </c>
      <c r="E617" s="6">
        <v>413150.54400000005</v>
      </c>
      <c r="F617" s="7">
        <v>703647.02025000018</v>
      </c>
      <c r="G617" s="8">
        <f t="shared" si="9"/>
        <v>0.58715596330275222</v>
      </c>
      <c r="H617" s="3">
        <v>2018</v>
      </c>
    </row>
    <row r="618" spans="1:8" x14ac:dyDescent="0.3">
      <c r="A618" s="4" t="s">
        <v>67</v>
      </c>
      <c r="B618" s="5" t="s">
        <v>68</v>
      </c>
      <c r="C618" s="3" t="s">
        <v>69</v>
      </c>
      <c r="D618" s="3" t="s">
        <v>3</v>
      </c>
      <c r="E618" s="6">
        <v>165967.19100000002</v>
      </c>
      <c r="F618" s="7">
        <v>229800.72600000002</v>
      </c>
      <c r="G618" s="8">
        <f t="shared" si="9"/>
        <v>0.72222222222222221</v>
      </c>
      <c r="H618" s="3">
        <v>2018</v>
      </c>
    </row>
    <row r="619" spans="1:8" x14ac:dyDescent="0.3">
      <c r="A619" s="4" t="s">
        <v>70</v>
      </c>
      <c r="B619" s="5" t="s">
        <v>71</v>
      </c>
      <c r="C619" s="3" t="s">
        <v>72</v>
      </c>
      <c r="D619" s="3" t="s">
        <v>3</v>
      </c>
      <c r="E619" s="6">
        <v>107365.31099999999</v>
      </c>
      <c r="F619" s="7">
        <v>79356.968999999997</v>
      </c>
      <c r="G619" s="8">
        <f t="shared" si="9"/>
        <v>1.3529411764705881</v>
      </c>
      <c r="H619" s="3">
        <v>2018</v>
      </c>
    </row>
    <row r="620" spans="1:8" x14ac:dyDescent="0.3">
      <c r="A620" s="4" t="s">
        <v>73</v>
      </c>
      <c r="B620" s="5" t="s">
        <v>74</v>
      </c>
      <c r="C620" s="3" t="s">
        <v>75</v>
      </c>
      <c r="D620" s="3" t="s">
        <v>3</v>
      </c>
      <c r="E620" s="6">
        <v>143141.90400000001</v>
      </c>
      <c r="F620" s="7">
        <v>101041.34400000001</v>
      </c>
      <c r="G620" s="8">
        <f t="shared" si="9"/>
        <v>1.4166666666666665</v>
      </c>
      <c r="H620" s="3">
        <v>2018</v>
      </c>
    </row>
    <row r="621" spans="1:8" x14ac:dyDescent="0.3">
      <c r="A621" s="4" t="s">
        <v>76</v>
      </c>
      <c r="B621" s="5" t="s">
        <v>77</v>
      </c>
      <c r="C621" s="3" t="s">
        <v>78</v>
      </c>
      <c r="D621" s="3" t="s">
        <v>3</v>
      </c>
      <c r="E621" s="6">
        <v>55851.660000000011</v>
      </c>
      <c r="F621" s="7">
        <v>19548.081000000006</v>
      </c>
      <c r="G621" s="8">
        <f t="shared" si="9"/>
        <v>2.8571428571428568</v>
      </c>
      <c r="H621" s="3">
        <v>2018</v>
      </c>
    </row>
    <row r="622" spans="1:8" x14ac:dyDescent="0.3">
      <c r="A622" s="4" t="s">
        <v>79</v>
      </c>
      <c r="B622" s="5" t="s">
        <v>80</v>
      </c>
      <c r="C622" s="3" t="s">
        <v>81</v>
      </c>
      <c r="D622" s="3" t="s">
        <v>3</v>
      </c>
      <c r="E622" s="6">
        <v>124792.34625</v>
      </c>
      <c r="F622" s="7">
        <v>227399.38649999999</v>
      </c>
      <c r="G622" s="8">
        <f t="shared" si="9"/>
        <v>0.54878048780487809</v>
      </c>
      <c r="H622" s="3">
        <v>2018</v>
      </c>
    </row>
    <row r="623" spans="1:8" x14ac:dyDescent="0.3">
      <c r="A623" s="4" t="s">
        <v>82</v>
      </c>
      <c r="B623" s="5" t="s">
        <v>83</v>
      </c>
      <c r="C623" s="3" t="s">
        <v>84</v>
      </c>
      <c r="D623" s="3" t="s">
        <v>3</v>
      </c>
      <c r="E623" s="6">
        <v>59832.73575</v>
      </c>
      <c r="F623" s="7">
        <v>65623.000500000009</v>
      </c>
      <c r="G623" s="8">
        <f t="shared" si="9"/>
        <v>0.91176470588235281</v>
      </c>
      <c r="H623" s="3">
        <v>2018</v>
      </c>
    </row>
    <row r="624" spans="1:8" x14ac:dyDescent="0.3">
      <c r="A624" s="4" t="s">
        <v>85</v>
      </c>
      <c r="B624" s="5" t="s">
        <v>86</v>
      </c>
      <c r="C624" s="3" t="s">
        <v>87</v>
      </c>
      <c r="D624" s="3" t="s">
        <v>3</v>
      </c>
      <c r="E624" s="6">
        <v>330737.74200000003</v>
      </c>
      <c r="F624" s="7">
        <v>303553.81800000003</v>
      </c>
      <c r="G624" s="8">
        <f t="shared" si="9"/>
        <v>1.0895522388059702</v>
      </c>
      <c r="H624" s="3">
        <v>2018</v>
      </c>
    </row>
    <row r="625" spans="1:8" x14ac:dyDescent="0.3">
      <c r="A625" s="4" t="s">
        <v>88</v>
      </c>
      <c r="B625" s="5" t="s">
        <v>89</v>
      </c>
      <c r="C625" s="3" t="s">
        <v>90</v>
      </c>
      <c r="D625" s="3" t="s">
        <v>3</v>
      </c>
      <c r="E625" s="6">
        <v>135199.66500000001</v>
      </c>
      <c r="F625" s="7">
        <v>160777.98000000001</v>
      </c>
      <c r="G625" s="8">
        <f t="shared" si="9"/>
        <v>0.84090909090909094</v>
      </c>
      <c r="H625" s="3">
        <v>2018</v>
      </c>
    </row>
    <row r="626" spans="1:8" x14ac:dyDescent="0.3">
      <c r="A626" s="4" t="s">
        <v>91</v>
      </c>
      <c r="B626" s="5" t="s">
        <v>92</v>
      </c>
      <c r="C626" s="3" t="s">
        <v>93</v>
      </c>
      <c r="D626" s="3" t="s">
        <v>3</v>
      </c>
      <c r="E626" s="6">
        <v>39959.831249999996</v>
      </c>
      <c r="F626" s="7">
        <v>45820.606499999994</v>
      </c>
      <c r="G626" s="8">
        <f t="shared" si="9"/>
        <v>0.87209302325581395</v>
      </c>
      <c r="H626" s="3">
        <v>2018</v>
      </c>
    </row>
    <row r="627" spans="1:8" x14ac:dyDescent="0.3">
      <c r="A627" s="4" t="s">
        <v>94</v>
      </c>
      <c r="B627" s="5" t="s">
        <v>95</v>
      </c>
      <c r="C627" s="3" t="s">
        <v>96</v>
      </c>
      <c r="D627" s="3" t="s">
        <v>3</v>
      </c>
      <c r="E627" s="6">
        <v>137001.61800000002</v>
      </c>
      <c r="F627" s="7">
        <v>291567.54599999997</v>
      </c>
      <c r="G627" s="8">
        <f t="shared" si="9"/>
        <v>0.46987951807228928</v>
      </c>
      <c r="H627" s="3">
        <v>2018</v>
      </c>
    </row>
    <row r="628" spans="1:8" x14ac:dyDescent="0.3">
      <c r="A628" s="4" t="s">
        <v>97</v>
      </c>
      <c r="B628" s="5" t="s">
        <v>98</v>
      </c>
      <c r="C628" s="3" t="s">
        <v>99</v>
      </c>
      <c r="D628" s="3" t="s">
        <v>3</v>
      </c>
      <c r="E628" s="6">
        <v>20182.12875</v>
      </c>
      <c r="F628" s="7">
        <v>19605.496500000005</v>
      </c>
      <c r="G628" s="8">
        <f t="shared" si="9"/>
        <v>1.029411764705882</v>
      </c>
      <c r="H628" s="3">
        <v>2018</v>
      </c>
    </row>
    <row r="629" spans="1:8" x14ac:dyDescent="0.3">
      <c r="A629" s="4" t="s">
        <v>100</v>
      </c>
      <c r="B629" s="5" t="s">
        <v>101</v>
      </c>
      <c r="C629" s="3" t="s">
        <v>102</v>
      </c>
      <c r="D629" s="3" t="s">
        <v>3</v>
      </c>
      <c r="E629" s="6">
        <v>52566.117749999998</v>
      </c>
      <c r="F629" s="7">
        <v>195763.47300000003</v>
      </c>
      <c r="G629" s="8">
        <f t="shared" si="9"/>
        <v>0.26851851851851849</v>
      </c>
      <c r="H629" s="3">
        <v>2018</v>
      </c>
    </row>
    <row r="630" spans="1:8" x14ac:dyDescent="0.3">
      <c r="A630" s="4" t="s">
        <v>103</v>
      </c>
      <c r="B630" s="5" t="s">
        <v>104</v>
      </c>
      <c r="C630" s="3" t="s">
        <v>105</v>
      </c>
      <c r="D630" s="3" t="s">
        <v>3</v>
      </c>
      <c r="E630" s="6">
        <v>151904.943</v>
      </c>
      <c r="F630" s="7">
        <v>344865.27600000001</v>
      </c>
      <c r="G630" s="8">
        <f t="shared" si="9"/>
        <v>0.44047619047619047</v>
      </c>
      <c r="H630" s="3">
        <v>2018</v>
      </c>
    </row>
    <row r="631" spans="1:8" x14ac:dyDescent="0.3">
      <c r="A631" s="4" t="s">
        <v>106</v>
      </c>
      <c r="B631" s="5" t="s">
        <v>107</v>
      </c>
      <c r="C631" s="3" t="s">
        <v>108</v>
      </c>
      <c r="D631" s="3" t="s">
        <v>3</v>
      </c>
      <c r="E631" s="6">
        <v>264431.2635</v>
      </c>
      <c r="F631" s="7">
        <v>323193.76650000003</v>
      </c>
      <c r="G631" s="8">
        <f t="shared" si="9"/>
        <v>0.81818181818181812</v>
      </c>
      <c r="H631" s="3">
        <v>2018</v>
      </c>
    </row>
    <row r="632" spans="1:8" x14ac:dyDescent="0.3">
      <c r="A632" s="4" t="s">
        <v>106</v>
      </c>
      <c r="B632" s="5" t="s">
        <v>107</v>
      </c>
      <c r="C632" s="3" t="s">
        <v>109</v>
      </c>
      <c r="D632" s="3" t="s">
        <v>3</v>
      </c>
      <c r="E632" s="6">
        <v>47639.096999999994</v>
      </c>
      <c r="F632" s="7">
        <v>98526.314249999996</v>
      </c>
      <c r="G632" s="8">
        <f t="shared" si="9"/>
        <v>0.48351648351648346</v>
      </c>
      <c r="H632" s="3">
        <v>2018</v>
      </c>
    </row>
    <row r="633" spans="1:8" x14ac:dyDescent="0.3">
      <c r="A633" s="4" t="s">
        <v>106</v>
      </c>
      <c r="B633" s="5" t="s">
        <v>107</v>
      </c>
      <c r="C633" s="3" t="s">
        <v>110</v>
      </c>
      <c r="D633" s="3" t="s">
        <v>3</v>
      </c>
      <c r="E633" s="6">
        <v>518103.13500000007</v>
      </c>
      <c r="F633" s="7">
        <v>743630.3820000001</v>
      </c>
      <c r="G633" s="8">
        <f t="shared" si="9"/>
        <v>0.69672131147540983</v>
      </c>
      <c r="H633" s="3">
        <v>2018</v>
      </c>
    </row>
    <row r="634" spans="1:8" x14ac:dyDescent="0.3">
      <c r="A634" s="4" t="s">
        <v>111</v>
      </c>
      <c r="B634" s="5" t="s">
        <v>112</v>
      </c>
      <c r="C634" s="3" t="s">
        <v>113</v>
      </c>
      <c r="D634" s="3" t="s">
        <v>3</v>
      </c>
      <c r="E634" s="6">
        <v>219106.80900000001</v>
      </c>
      <c r="F634" s="7">
        <v>126224.57475000001</v>
      </c>
      <c r="G634" s="8">
        <f t="shared" si="9"/>
        <v>1.7358490566037734</v>
      </c>
      <c r="H634" s="3">
        <v>2018</v>
      </c>
    </row>
    <row r="635" spans="1:8" x14ac:dyDescent="0.3">
      <c r="A635" s="4" t="s">
        <v>114</v>
      </c>
      <c r="B635" s="5" t="s">
        <v>115</v>
      </c>
      <c r="C635" s="3" t="s">
        <v>116</v>
      </c>
      <c r="D635" s="3" t="s">
        <v>3</v>
      </c>
      <c r="E635" s="6">
        <v>465758.88975000003</v>
      </c>
      <c r="F635" s="7">
        <v>437531.07825000002</v>
      </c>
      <c r="G635" s="8">
        <f t="shared" si="9"/>
        <v>1.064516129032258</v>
      </c>
      <c r="H635" s="3">
        <v>2018</v>
      </c>
    </row>
    <row r="636" spans="1:8" x14ac:dyDescent="0.3">
      <c r="A636" s="4" t="s">
        <v>117</v>
      </c>
      <c r="B636" s="5" t="s">
        <v>118</v>
      </c>
      <c r="C636" s="3" t="s">
        <v>119</v>
      </c>
      <c r="D636" s="3" t="s">
        <v>3</v>
      </c>
      <c r="E636" s="6">
        <v>113506.02900000001</v>
      </c>
      <c r="F636" s="7">
        <v>309958.77149999997</v>
      </c>
      <c r="G636" s="8">
        <f t="shared" si="9"/>
        <v>0.36619718309859162</v>
      </c>
      <c r="H636" s="3">
        <v>2018</v>
      </c>
    </row>
    <row r="637" spans="1:8" x14ac:dyDescent="0.3">
      <c r="A637" s="4" t="s">
        <v>120</v>
      </c>
      <c r="B637" s="5" t="s">
        <v>121</v>
      </c>
      <c r="C637" s="3" t="s">
        <v>122</v>
      </c>
      <c r="D637" s="3" t="s">
        <v>3</v>
      </c>
      <c r="E637" s="6">
        <v>89712.927000000025</v>
      </c>
      <c r="F637" s="7">
        <v>226920.93300000005</v>
      </c>
      <c r="G637" s="8">
        <f t="shared" si="9"/>
        <v>0.39534883720930236</v>
      </c>
      <c r="H637" s="3">
        <v>2018</v>
      </c>
    </row>
    <row r="638" spans="1:8" x14ac:dyDescent="0.3">
      <c r="A638" s="4" t="s">
        <v>123</v>
      </c>
      <c r="B638" s="5" t="s">
        <v>124</v>
      </c>
      <c r="C638" s="3" t="s">
        <v>125</v>
      </c>
      <c r="D638" s="3" t="s">
        <v>3</v>
      </c>
      <c r="E638" s="6">
        <v>30992.456249999999</v>
      </c>
      <c r="F638" s="7">
        <v>67297.904999999999</v>
      </c>
      <c r="G638" s="8">
        <f t="shared" si="9"/>
        <v>0.46052631578947367</v>
      </c>
      <c r="H638" s="3">
        <v>2018</v>
      </c>
    </row>
    <row r="639" spans="1:8" x14ac:dyDescent="0.3">
      <c r="A639" s="4" t="s">
        <v>126</v>
      </c>
      <c r="B639" s="5" t="s">
        <v>127</v>
      </c>
      <c r="C639" s="3" t="s">
        <v>128</v>
      </c>
      <c r="D639" s="3" t="s">
        <v>3</v>
      </c>
      <c r="E639" s="6">
        <v>268143.75</v>
      </c>
      <c r="F639" s="7">
        <v>254736.5625</v>
      </c>
      <c r="G639" s="8">
        <f t="shared" si="9"/>
        <v>1.0526315789473684</v>
      </c>
      <c r="H639" s="3">
        <v>2018</v>
      </c>
    </row>
    <row r="640" spans="1:8" x14ac:dyDescent="0.3">
      <c r="A640" s="4" t="s">
        <v>129</v>
      </c>
      <c r="B640" s="5" t="s">
        <v>130</v>
      </c>
      <c r="C640" s="3" t="s">
        <v>131</v>
      </c>
      <c r="D640" s="3" t="s">
        <v>3</v>
      </c>
      <c r="E640" s="6">
        <v>232785.09</v>
      </c>
      <c r="F640" s="7">
        <v>240676.11</v>
      </c>
      <c r="G640" s="8">
        <f t="shared" si="9"/>
        <v>0.96721311475409844</v>
      </c>
      <c r="H640" s="3">
        <v>2018</v>
      </c>
    </row>
    <row r="641" spans="1:8" x14ac:dyDescent="0.3">
      <c r="A641" s="4" t="s">
        <v>132</v>
      </c>
      <c r="B641" s="5" t="s">
        <v>133</v>
      </c>
      <c r="C641" s="3" t="s">
        <v>134</v>
      </c>
      <c r="D641" s="3" t="s">
        <v>3</v>
      </c>
      <c r="E641" s="6">
        <v>200753.96400000001</v>
      </c>
      <c r="F641" s="7">
        <v>351319.43700000003</v>
      </c>
      <c r="G641" s="8">
        <f t="shared" si="9"/>
        <v>0.5714285714285714</v>
      </c>
      <c r="H641" s="3">
        <v>2018</v>
      </c>
    </row>
    <row r="642" spans="1:8" x14ac:dyDescent="0.3">
      <c r="A642" s="4" t="s">
        <v>135</v>
      </c>
      <c r="B642" s="5" t="s">
        <v>136</v>
      </c>
      <c r="C642" s="3" t="s">
        <v>137</v>
      </c>
      <c r="D642" s="3" t="s">
        <v>3</v>
      </c>
      <c r="E642" s="6">
        <v>196736.68800000002</v>
      </c>
      <c r="F642" s="7">
        <v>657838.30050000001</v>
      </c>
      <c r="G642" s="8">
        <f t="shared" si="9"/>
        <v>0.2990654205607477</v>
      </c>
      <c r="H642" s="3">
        <v>2018</v>
      </c>
    </row>
    <row r="643" spans="1:8" x14ac:dyDescent="0.3">
      <c r="A643" s="4" t="s">
        <v>135</v>
      </c>
      <c r="B643" s="5" t="s">
        <v>136</v>
      </c>
      <c r="C643" s="3" t="s">
        <v>138</v>
      </c>
      <c r="D643" s="3" t="s">
        <v>3</v>
      </c>
      <c r="E643" s="6">
        <v>556613.2350000001</v>
      </c>
      <c r="F643" s="7">
        <v>622097.14500000002</v>
      </c>
      <c r="G643" s="8">
        <f t="shared" ref="G643:G706" si="10">E643/F643</f>
        <v>0.89473684210526327</v>
      </c>
      <c r="H643" s="3">
        <v>2018</v>
      </c>
    </row>
    <row r="644" spans="1:8" x14ac:dyDescent="0.3">
      <c r="A644" s="4" t="s">
        <v>139</v>
      </c>
      <c r="B644" s="5" t="s">
        <v>140</v>
      </c>
      <c r="C644" s="3" t="s">
        <v>141</v>
      </c>
      <c r="D644" s="3" t="s">
        <v>3</v>
      </c>
      <c r="E644" s="6">
        <v>544062.15</v>
      </c>
      <c r="F644" s="7">
        <v>309256.38</v>
      </c>
      <c r="G644" s="8">
        <f t="shared" si="10"/>
        <v>1.7592592592592593</v>
      </c>
      <c r="H644" s="3">
        <v>2018</v>
      </c>
    </row>
    <row r="645" spans="1:8" x14ac:dyDescent="0.3">
      <c r="A645" s="4" t="s">
        <v>142</v>
      </c>
      <c r="B645" s="5" t="s">
        <v>143</v>
      </c>
      <c r="C645" s="3" t="s">
        <v>144</v>
      </c>
      <c r="D645" s="3" t="s">
        <v>3</v>
      </c>
      <c r="E645" s="6">
        <v>38334.991499999996</v>
      </c>
      <c r="F645" s="7">
        <v>33824.9925</v>
      </c>
      <c r="G645" s="8">
        <f t="shared" si="10"/>
        <v>1.1333333333333333</v>
      </c>
      <c r="H645" s="3">
        <v>2018</v>
      </c>
    </row>
    <row r="646" spans="1:8" x14ac:dyDescent="0.3">
      <c r="A646" s="4" t="s">
        <v>145</v>
      </c>
      <c r="B646" s="5" t="s">
        <v>146</v>
      </c>
      <c r="C646" s="3" t="s">
        <v>147</v>
      </c>
      <c r="D646" s="3" t="s">
        <v>3</v>
      </c>
      <c r="E646" s="6">
        <v>314847.97875000001</v>
      </c>
      <c r="F646" s="7">
        <v>188908.78725000002</v>
      </c>
      <c r="G646" s="8">
        <f t="shared" si="10"/>
        <v>1.6666666666666665</v>
      </c>
      <c r="H646" s="3">
        <v>2018</v>
      </c>
    </row>
    <row r="647" spans="1:8" x14ac:dyDescent="0.3">
      <c r="A647" s="4" t="s">
        <v>148</v>
      </c>
      <c r="B647" s="5" t="s">
        <v>149</v>
      </c>
      <c r="C647" s="3" t="s">
        <v>150</v>
      </c>
      <c r="D647" s="3" t="s">
        <v>3</v>
      </c>
      <c r="E647" s="6">
        <v>98413.704000000012</v>
      </c>
      <c r="F647" s="7">
        <v>116512.77600000001</v>
      </c>
      <c r="G647" s="8">
        <f t="shared" si="10"/>
        <v>0.84466019417475735</v>
      </c>
      <c r="H647" s="3">
        <v>2018</v>
      </c>
    </row>
    <row r="648" spans="1:8" x14ac:dyDescent="0.3">
      <c r="A648" s="4" t="s">
        <v>151</v>
      </c>
      <c r="B648" s="5" t="s">
        <v>152</v>
      </c>
      <c r="C648" s="3" t="s">
        <v>153</v>
      </c>
      <c r="D648" s="3" t="s">
        <v>3</v>
      </c>
      <c r="E648" s="6">
        <v>44033.787000000004</v>
      </c>
      <c r="F648" s="7">
        <v>123539.23575000001</v>
      </c>
      <c r="G648" s="8">
        <f t="shared" si="10"/>
        <v>0.35643564356435642</v>
      </c>
      <c r="H648" s="3">
        <v>2018</v>
      </c>
    </row>
    <row r="649" spans="1:8" x14ac:dyDescent="0.3">
      <c r="A649" s="4" t="s">
        <v>154</v>
      </c>
      <c r="B649" s="5" t="s">
        <v>155</v>
      </c>
      <c r="C649" s="3" t="s">
        <v>156</v>
      </c>
      <c r="D649" s="3" t="s">
        <v>3</v>
      </c>
      <c r="E649" s="6">
        <v>230948.82</v>
      </c>
      <c r="F649" s="7">
        <v>736539.48</v>
      </c>
      <c r="G649" s="8">
        <f t="shared" si="10"/>
        <v>0.3135593220338983</v>
      </c>
      <c r="H649" s="3">
        <v>2018</v>
      </c>
    </row>
    <row r="650" spans="1:8" x14ac:dyDescent="0.3">
      <c r="A650" s="4" t="s">
        <v>157</v>
      </c>
      <c r="B650" s="5" t="s">
        <v>158</v>
      </c>
      <c r="C650" s="3" t="s">
        <v>159</v>
      </c>
      <c r="D650" s="3" t="s">
        <v>3</v>
      </c>
      <c r="E650" s="6">
        <v>58275.409499999994</v>
      </c>
      <c r="F650" s="7">
        <v>85100.597999999998</v>
      </c>
      <c r="G650" s="8">
        <f t="shared" si="10"/>
        <v>0.68478260869565211</v>
      </c>
      <c r="H650" s="3">
        <v>2018</v>
      </c>
    </row>
    <row r="651" spans="1:8" x14ac:dyDescent="0.3">
      <c r="A651" s="4" t="s">
        <v>0</v>
      </c>
      <c r="B651" s="5" t="s">
        <v>1</v>
      </c>
      <c r="C651" s="3" t="s">
        <v>2</v>
      </c>
      <c r="D651" s="3" t="s">
        <v>160</v>
      </c>
      <c r="E651" s="6">
        <v>179191.91250000001</v>
      </c>
      <c r="F651" s="7">
        <v>172024.236</v>
      </c>
      <c r="G651" s="8">
        <f t="shared" si="10"/>
        <v>1.0416666666666667</v>
      </c>
      <c r="H651" s="3">
        <v>2018</v>
      </c>
    </row>
    <row r="652" spans="1:8" x14ac:dyDescent="0.3">
      <c r="A652" s="4" t="s">
        <v>4</v>
      </c>
      <c r="B652" s="5" t="s">
        <v>5</v>
      </c>
      <c r="C652" s="3" t="s">
        <v>6</v>
      </c>
      <c r="D652" s="3" t="s">
        <v>160</v>
      </c>
      <c r="E652" s="6">
        <v>230928.16500000001</v>
      </c>
      <c r="F652" s="7">
        <v>196288.94025000001</v>
      </c>
      <c r="G652" s="8">
        <f t="shared" si="10"/>
        <v>1.1764705882352942</v>
      </c>
      <c r="H652" s="3">
        <v>2018</v>
      </c>
    </row>
    <row r="653" spans="1:8" x14ac:dyDescent="0.3">
      <c r="A653" s="4" t="s">
        <v>7</v>
      </c>
      <c r="B653" s="5" t="s">
        <v>8</v>
      </c>
      <c r="C653" s="3" t="s">
        <v>9</v>
      </c>
      <c r="D653" s="3" t="s">
        <v>160</v>
      </c>
      <c r="E653" s="6">
        <v>119295.78749999999</v>
      </c>
      <c r="F653" s="7">
        <v>157713.07500000001</v>
      </c>
      <c r="G653" s="8">
        <f t="shared" si="10"/>
        <v>0.75641025641025628</v>
      </c>
      <c r="H653" s="3">
        <v>2018</v>
      </c>
    </row>
    <row r="654" spans="1:8" x14ac:dyDescent="0.3">
      <c r="A654" s="4" t="s">
        <v>10</v>
      </c>
      <c r="B654" s="5" t="s">
        <v>11</v>
      </c>
      <c r="C654" s="3" t="s">
        <v>12</v>
      </c>
      <c r="D654" s="3" t="s">
        <v>160</v>
      </c>
      <c r="E654" s="6">
        <v>10202.76</v>
      </c>
      <c r="F654" s="7">
        <v>7226.9550000000008</v>
      </c>
      <c r="G654" s="8">
        <f t="shared" si="10"/>
        <v>1.4117647058823528</v>
      </c>
      <c r="H654" s="3">
        <v>2018</v>
      </c>
    </row>
    <row r="655" spans="1:8" x14ac:dyDescent="0.3">
      <c r="A655" s="4" t="s">
        <v>13</v>
      </c>
      <c r="B655" s="5" t="s">
        <v>14</v>
      </c>
      <c r="C655" s="3" t="s">
        <v>15</v>
      </c>
      <c r="D655" s="3" t="s">
        <v>160</v>
      </c>
      <c r="E655" s="6">
        <v>135330.95250000001</v>
      </c>
      <c r="F655" s="7">
        <v>276676.614</v>
      </c>
      <c r="G655" s="8">
        <f t="shared" si="10"/>
        <v>0.48913043478260876</v>
      </c>
      <c r="H655" s="3">
        <v>2018</v>
      </c>
    </row>
    <row r="656" spans="1:8" x14ac:dyDescent="0.3">
      <c r="A656" s="4" t="s">
        <v>13</v>
      </c>
      <c r="B656" s="5" t="s">
        <v>14</v>
      </c>
      <c r="C656" s="3" t="s">
        <v>16</v>
      </c>
      <c r="D656" s="3" t="s">
        <v>160</v>
      </c>
      <c r="E656" s="6">
        <v>210050.41500000001</v>
      </c>
      <c r="F656" s="7">
        <v>223316.75700000001</v>
      </c>
      <c r="G656" s="8">
        <f t="shared" si="10"/>
        <v>0.94059405940594054</v>
      </c>
      <c r="H656" s="3">
        <v>2018</v>
      </c>
    </row>
    <row r="657" spans="1:8" x14ac:dyDescent="0.3">
      <c r="A657" s="4" t="s">
        <v>13</v>
      </c>
      <c r="B657" s="5" t="s">
        <v>14</v>
      </c>
      <c r="C657" s="3" t="s">
        <v>17</v>
      </c>
      <c r="D657" s="3" t="s">
        <v>160</v>
      </c>
      <c r="E657" s="6">
        <v>205053.55200000003</v>
      </c>
      <c r="F657" s="7">
        <v>362047.67775000003</v>
      </c>
      <c r="G657" s="8">
        <f t="shared" si="10"/>
        <v>0.5663716814159292</v>
      </c>
      <c r="H657" s="3">
        <v>2018</v>
      </c>
    </row>
    <row r="658" spans="1:8" x14ac:dyDescent="0.3">
      <c r="A658" s="4" t="s">
        <v>13</v>
      </c>
      <c r="B658" s="5" t="s">
        <v>14</v>
      </c>
      <c r="C658" s="3" t="s">
        <v>18</v>
      </c>
      <c r="D658" s="3" t="s">
        <v>160</v>
      </c>
      <c r="E658" s="6">
        <v>140807.5515</v>
      </c>
      <c r="F658" s="7">
        <v>87529.018500000006</v>
      </c>
      <c r="G658" s="8">
        <f t="shared" si="10"/>
        <v>1.6086956521739129</v>
      </c>
      <c r="H658" s="3">
        <v>2018</v>
      </c>
    </row>
    <row r="659" spans="1:8" x14ac:dyDescent="0.3">
      <c r="A659" s="4" t="s">
        <v>19</v>
      </c>
      <c r="B659" s="5" t="s">
        <v>20</v>
      </c>
      <c r="C659" s="3" t="s">
        <v>21</v>
      </c>
      <c r="D659" s="3" t="s">
        <v>160</v>
      </c>
      <c r="E659" s="6">
        <v>106251.64875000001</v>
      </c>
      <c r="F659" s="7">
        <v>58498.098749999997</v>
      </c>
      <c r="G659" s="8">
        <f t="shared" si="10"/>
        <v>1.8163265306122451</v>
      </c>
      <c r="H659" s="3">
        <v>2018</v>
      </c>
    </row>
    <row r="660" spans="1:8" x14ac:dyDescent="0.3">
      <c r="A660" s="4" t="s">
        <v>22</v>
      </c>
      <c r="B660" s="5" t="s">
        <v>23</v>
      </c>
      <c r="C660" s="3" t="s">
        <v>24</v>
      </c>
      <c r="D660" s="3" t="s">
        <v>160</v>
      </c>
      <c r="E660" s="6">
        <v>144970.83000000002</v>
      </c>
      <c r="F660" s="7">
        <v>94231.039500000014</v>
      </c>
      <c r="G660" s="8">
        <f t="shared" si="10"/>
        <v>1.5384615384615383</v>
      </c>
      <c r="H660" s="3">
        <v>2018</v>
      </c>
    </row>
    <row r="661" spans="1:8" x14ac:dyDescent="0.3">
      <c r="A661" s="4" t="s">
        <v>25</v>
      </c>
      <c r="B661" s="5" t="s">
        <v>26</v>
      </c>
      <c r="C661" s="3" t="s">
        <v>27</v>
      </c>
      <c r="D661" s="3" t="s">
        <v>160</v>
      </c>
      <c r="E661" s="6">
        <v>16692.884999999998</v>
      </c>
      <c r="F661" s="7">
        <v>42111.596250000002</v>
      </c>
      <c r="G661" s="8">
        <f t="shared" si="10"/>
        <v>0.39639639639639634</v>
      </c>
      <c r="H661" s="3">
        <v>2018</v>
      </c>
    </row>
    <row r="662" spans="1:8" x14ac:dyDescent="0.3">
      <c r="A662" s="4" t="s">
        <v>28</v>
      </c>
      <c r="B662" s="5" t="s">
        <v>29</v>
      </c>
      <c r="C662" s="3" t="s">
        <v>30</v>
      </c>
      <c r="D662" s="3" t="s">
        <v>160</v>
      </c>
      <c r="E662" s="6">
        <v>10748.861999999999</v>
      </c>
      <c r="F662" s="7">
        <v>16421.872500000001</v>
      </c>
      <c r="G662" s="8">
        <f t="shared" si="10"/>
        <v>0.65454545454545443</v>
      </c>
      <c r="H662" s="3">
        <v>2018</v>
      </c>
    </row>
    <row r="663" spans="1:8" x14ac:dyDescent="0.3">
      <c r="A663" s="4" t="s">
        <v>28</v>
      </c>
      <c r="B663" s="5" t="s">
        <v>29</v>
      </c>
      <c r="C663" s="3" t="s">
        <v>31</v>
      </c>
      <c r="D663" s="3" t="s">
        <v>160</v>
      </c>
      <c r="E663" s="6">
        <v>55617.029999999992</v>
      </c>
      <c r="F663" s="7">
        <v>51644.384999999995</v>
      </c>
      <c r="G663" s="8">
        <f t="shared" si="10"/>
        <v>1.0769230769230769</v>
      </c>
      <c r="H663" s="3">
        <v>2018</v>
      </c>
    </row>
    <row r="664" spans="1:8" x14ac:dyDescent="0.3">
      <c r="A664" s="4" t="s">
        <v>32</v>
      </c>
      <c r="B664" s="5" t="s">
        <v>33</v>
      </c>
      <c r="C664" s="3" t="s">
        <v>34</v>
      </c>
      <c r="D664" s="3" t="s">
        <v>160</v>
      </c>
      <c r="E664" s="6">
        <v>199163.89350000001</v>
      </c>
      <c r="F664" s="7">
        <v>172005.18074999997</v>
      </c>
      <c r="G664" s="8">
        <f t="shared" si="10"/>
        <v>1.1578947368421055</v>
      </c>
      <c r="H664" s="3">
        <v>2018</v>
      </c>
    </row>
    <row r="665" spans="1:8" x14ac:dyDescent="0.3">
      <c r="A665" s="4" t="s">
        <v>35</v>
      </c>
      <c r="B665" s="5" t="s">
        <v>36</v>
      </c>
      <c r="C665" s="3" t="s">
        <v>37</v>
      </c>
      <c r="D665" s="3" t="s">
        <v>160</v>
      </c>
      <c r="E665" s="6">
        <v>122906.6865</v>
      </c>
      <c r="F665" s="7">
        <v>140239.68075</v>
      </c>
      <c r="G665" s="8">
        <f t="shared" si="10"/>
        <v>0.87640449438202239</v>
      </c>
      <c r="H665" s="3">
        <v>2018</v>
      </c>
    </row>
    <row r="666" spans="1:8" x14ac:dyDescent="0.3">
      <c r="A666" s="4" t="s">
        <v>38</v>
      </c>
      <c r="B666" s="5" t="s">
        <v>39</v>
      </c>
      <c r="C666" s="3" t="s">
        <v>40</v>
      </c>
      <c r="D666" s="3" t="s">
        <v>160</v>
      </c>
      <c r="E666" s="6">
        <v>173438.80650000001</v>
      </c>
      <c r="F666" s="7">
        <v>358838.91000000003</v>
      </c>
      <c r="G666" s="8">
        <f t="shared" si="10"/>
        <v>0.48333333333333328</v>
      </c>
      <c r="H666" s="3">
        <v>2018</v>
      </c>
    </row>
    <row r="667" spans="1:8" x14ac:dyDescent="0.3">
      <c r="A667" s="4" t="s">
        <v>41</v>
      </c>
      <c r="B667" s="5" t="s">
        <v>42</v>
      </c>
      <c r="C667" s="3" t="s">
        <v>43</v>
      </c>
      <c r="D667" s="3" t="s">
        <v>160</v>
      </c>
      <c r="E667" s="6">
        <v>115754.62950000001</v>
      </c>
      <c r="F667" s="7">
        <v>114325.56000000001</v>
      </c>
      <c r="G667" s="8">
        <f t="shared" si="10"/>
        <v>1.0125</v>
      </c>
      <c r="H667" s="3">
        <v>2018</v>
      </c>
    </row>
    <row r="668" spans="1:8" x14ac:dyDescent="0.3">
      <c r="A668" s="4" t="s">
        <v>44</v>
      </c>
      <c r="B668" s="5" t="s">
        <v>45</v>
      </c>
      <c r="C668" s="3" t="s">
        <v>46</v>
      </c>
      <c r="D668" s="3" t="s">
        <v>160</v>
      </c>
      <c r="E668" s="6">
        <v>108911.58750000001</v>
      </c>
      <c r="F668" s="7">
        <v>200397.32100000003</v>
      </c>
      <c r="G668" s="8">
        <f t="shared" si="10"/>
        <v>0.54347826086956519</v>
      </c>
      <c r="H668" s="3">
        <v>2018</v>
      </c>
    </row>
    <row r="669" spans="1:8" x14ac:dyDescent="0.3">
      <c r="A669" s="4" t="s">
        <v>44</v>
      </c>
      <c r="B669" s="5" t="s">
        <v>45</v>
      </c>
      <c r="C669" s="3" t="s">
        <v>47</v>
      </c>
      <c r="D669" s="3" t="s">
        <v>160</v>
      </c>
      <c r="E669" s="6">
        <v>93501.330750000008</v>
      </c>
      <c r="F669" s="7">
        <v>143740.85175</v>
      </c>
      <c r="G669" s="8">
        <f t="shared" si="10"/>
        <v>0.65048543689320393</v>
      </c>
      <c r="H669" s="3">
        <v>2018</v>
      </c>
    </row>
    <row r="670" spans="1:8" x14ac:dyDescent="0.3">
      <c r="A670" s="4" t="s">
        <v>48</v>
      </c>
      <c r="B670" s="5" t="s">
        <v>49</v>
      </c>
      <c r="C670" s="3" t="s">
        <v>50</v>
      </c>
      <c r="D670" s="3" t="s">
        <v>160</v>
      </c>
      <c r="E670" s="6">
        <v>11735.043750000001</v>
      </c>
      <c r="F670" s="7">
        <v>30041.712000000003</v>
      </c>
      <c r="G670" s="8">
        <f t="shared" si="10"/>
        <v>0.390625</v>
      </c>
      <c r="H670" s="3">
        <v>2018</v>
      </c>
    </row>
    <row r="671" spans="1:8" x14ac:dyDescent="0.3">
      <c r="A671" s="4" t="s">
        <v>51</v>
      </c>
      <c r="B671" s="5" t="s">
        <v>52</v>
      </c>
      <c r="C671" s="3" t="s">
        <v>53</v>
      </c>
      <c r="D671" s="3" t="s">
        <v>160</v>
      </c>
      <c r="E671" s="6">
        <v>86874.930000000008</v>
      </c>
      <c r="F671" s="7">
        <v>81083.268000000011</v>
      </c>
      <c r="G671" s="8">
        <f t="shared" si="10"/>
        <v>1.0714285714285714</v>
      </c>
      <c r="H671" s="3">
        <v>2018</v>
      </c>
    </row>
    <row r="672" spans="1:8" x14ac:dyDescent="0.3">
      <c r="A672" s="4" t="s">
        <v>54</v>
      </c>
      <c r="B672" s="5" t="s">
        <v>55</v>
      </c>
      <c r="C672" s="3" t="s">
        <v>56</v>
      </c>
      <c r="D672" s="3" t="s">
        <v>160</v>
      </c>
      <c r="E672" s="6">
        <v>50016.669750000008</v>
      </c>
      <c r="F672" s="7">
        <v>83990.256750000015</v>
      </c>
      <c r="G672" s="8">
        <f t="shared" si="10"/>
        <v>0.5955056179775281</v>
      </c>
      <c r="H672" s="3">
        <v>2018</v>
      </c>
    </row>
    <row r="673" spans="1:8" x14ac:dyDescent="0.3">
      <c r="A673" s="4" t="s">
        <v>57</v>
      </c>
      <c r="B673" s="5" t="s">
        <v>58</v>
      </c>
      <c r="C673" s="3" t="s">
        <v>59</v>
      </c>
      <c r="D673" s="3" t="s">
        <v>160</v>
      </c>
      <c r="E673" s="6">
        <v>120319.02000000002</v>
      </c>
      <c r="F673" s="7">
        <v>183486.50550000003</v>
      </c>
      <c r="G673" s="8">
        <f t="shared" si="10"/>
        <v>0.65573770491803274</v>
      </c>
      <c r="H673" s="3">
        <v>2018</v>
      </c>
    </row>
    <row r="674" spans="1:8" x14ac:dyDescent="0.3">
      <c r="A674" s="4" t="s">
        <v>60</v>
      </c>
      <c r="B674" s="5" t="s">
        <v>61</v>
      </c>
      <c r="C674" s="3" t="s">
        <v>62</v>
      </c>
      <c r="D674" s="3" t="s">
        <v>160</v>
      </c>
      <c r="E674" s="6">
        <v>131981.71050000002</v>
      </c>
      <c r="F674" s="7">
        <v>117941.103</v>
      </c>
      <c r="G674" s="8">
        <f t="shared" si="10"/>
        <v>1.1190476190476191</v>
      </c>
      <c r="H674" s="3">
        <v>2018</v>
      </c>
    </row>
    <row r="675" spans="1:8" x14ac:dyDescent="0.3">
      <c r="A675" s="4" t="s">
        <v>63</v>
      </c>
      <c r="B675" s="5" t="s">
        <v>64</v>
      </c>
      <c r="C675" s="3" t="s">
        <v>65</v>
      </c>
      <c r="D675" s="3" t="s">
        <v>160</v>
      </c>
      <c r="E675" s="6">
        <v>344589.79500000004</v>
      </c>
      <c r="F675" s="7">
        <v>363317.50124999997</v>
      </c>
      <c r="G675" s="8">
        <f t="shared" si="10"/>
        <v>0.94845360824742286</v>
      </c>
      <c r="H675" s="3">
        <v>2018</v>
      </c>
    </row>
    <row r="676" spans="1:8" x14ac:dyDescent="0.3">
      <c r="A676" s="4" t="s">
        <v>63</v>
      </c>
      <c r="B676" s="5" t="s">
        <v>64</v>
      </c>
      <c r="C676" s="3" t="s">
        <v>66</v>
      </c>
      <c r="D676" s="3" t="s">
        <v>160</v>
      </c>
      <c r="E676" s="6">
        <v>102517.7985</v>
      </c>
      <c r="F676" s="7">
        <v>116658.18450000002</v>
      </c>
      <c r="G676" s="8">
        <f t="shared" si="10"/>
        <v>0.87878787878787867</v>
      </c>
      <c r="H676" s="3">
        <v>2018</v>
      </c>
    </row>
    <row r="677" spans="1:8" x14ac:dyDescent="0.3">
      <c r="A677" s="4" t="s">
        <v>67</v>
      </c>
      <c r="B677" s="5" t="s">
        <v>68</v>
      </c>
      <c r="C677" s="3" t="s">
        <v>69</v>
      </c>
      <c r="D677" s="3" t="s">
        <v>160</v>
      </c>
      <c r="E677" s="6">
        <v>281419.272</v>
      </c>
      <c r="F677" s="7">
        <v>328322.484</v>
      </c>
      <c r="G677" s="8">
        <f t="shared" si="10"/>
        <v>0.8571428571428571</v>
      </c>
      <c r="H677" s="3">
        <v>2018</v>
      </c>
    </row>
    <row r="678" spans="1:8" x14ac:dyDescent="0.3">
      <c r="A678" s="4" t="s">
        <v>70</v>
      </c>
      <c r="B678" s="5" t="s">
        <v>71</v>
      </c>
      <c r="C678" s="3" t="s">
        <v>72</v>
      </c>
      <c r="D678" s="3" t="s">
        <v>160</v>
      </c>
      <c r="E678" s="6">
        <v>216600.04800000001</v>
      </c>
      <c r="F678" s="7">
        <v>227165.90400000001</v>
      </c>
      <c r="G678" s="8">
        <f t="shared" si="10"/>
        <v>0.95348837209302328</v>
      </c>
      <c r="H678" s="3">
        <v>2018</v>
      </c>
    </row>
    <row r="679" spans="1:8" x14ac:dyDescent="0.3">
      <c r="A679" s="4" t="s">
        <v>73</v>
      </c>
      <c r="B679" s="5" t="s">
        <v>74</v>
      </c>
      <c r="C679" s="3" t="s">
        <v>75</v>
      </c>
      <c r="D679" s="3" t="s">
        <v>160</v>
      </c>
      <c r="E679" s="6">
        <v>73697.377500000002</v>
      </c>
      <c r="F679" s="7">
        <v>116544.69</v>
      </c>
      <c r="G679" s="8">
        <f t="shared" si="10"/>
        <v>0.63235294117647056</v>
      </c>
      <c r="H679" s="3">
        <v>2018</v>
      </c>
    </row>
    <row r="680" spans="1:8" x14ac:dyDescent="0.3">
      <c r="A680" s="4" t="s">
        <v>76</v>
      </c>
      <c r="B680" s="5" t="s">
        <v>77</v>
      </c>
      <c r="C680" s="3" t="s">
        <v>78</v>
      </c>
      <c r="D680" s="3" t="s">
        <v>160</v>
      </c>
      <c r="E680" s="6">
        <v>98703.603000000017</v>
      </c>
      <c r="F680" s="7">
        <v>77246.29800000001</v>
      </c>
      <c r="G680" s="8">
        <f t="shared" si="10"/>
        <v>1.2777777777777779</v>
      </c>
      <c r="H680" s="3">
        <v>2018</v>
      </c>
    </row>
    <row r="681" spans="1:8" x14ac:dyDescent="0.3">
      <c r="A681" s="4" t="s">
        <v>79</v>
      </c>
      <c r="B681" s="5" t="s">
        <v>80</v>
      </c>
      <c r="C681" s="3" t="s">
        <v>81</v>
      </c>
      <c r="D681" s="3" t="s">
        <v>160</v>
      </c>
      <c r="E681" s="6">
        <v>208525.59</v>
      </c>
      <c r="F681" s="7">
        <v>260656.98750000002</v>
      </c>
      <c r="G681" s="8">
        <f t="shared" si="10"/>
        <v>0.79999999999999993</v>
      </c>
      <c r="H681" s="3">
        <v>2018</v>
      </c>
    </row>
    <row r="682" spans="1:8" x14ac:dyDescent="0.3">
      <c r="A682" s="4" t="s">
        <v>82</v>
      </c>
      <c r="B682" s="5" t="s">
        <v>83</v>
      </c>
      <c r="C682" s="3" t="s">
        <v>84</v>
      </c>
      <c r="D682" s="3" t="s">
        <v>160</v>
      </c>
      <c r="E682" s="6">
        <v>274381.43174999999</v>
      </c>
      <c r="F682" s="7">
        <v>206725.73625000002</v>
      </c>
      <c r="G682" s="8">
        <f t="shared" si="10"/>
        <v>1.3272727272727272</v>
      </c>
      <c r="H682" s="3">
        <v>2018</v>
      </c>
    </row>
    <row r="683" spans="1:8" x14ac:dyDescent="0.3">
      <c r="A683" s="4" t="s">
        <v>85</v>
      </c>
      <c r="B683" s="5" t="s">
        <v>86</v>
      </c>
      <c r="C683" s="3" t="s">
        <v>87</v>
      </c>
      <c r="D683" s="3" t="s">
        <v>160</v>
      </c>
      <c r="E683" s="6">
        <v>10622.502000000002</v>
      </c>
      <c r="F683" s="7">
        <v>20279.322</v>
      </c>
      <c r="G683" s="8">
        <f t="shared" si="10"/>
        <v>0.52380952380952395</v>
      </c>
      <c r="H683" s="3">
        <v>2018</v>
      </c>
    </row>
    <row r="684" spans="1:8" x14ac:dyDescent="0.3">
      <c r="A684" s="4" t="s">
        <v>88</v>
      </c>
      <c r="B684" s="5" t="s">
        <v>89</v>
      </c>
      <c r="C684" s="3" t="s">
        <v>90</v>
      </c>
      <c r="D684" s="3" t="s">
        <v>160</v>
      </c>
      <c r="E684" s="6">
        <v>36805.157999999996</v>
      </c>
      <c r="F684" s="7">
        <v>151467.38099999999</v>
      </c>
      <c r="G684" s="8">
        <f t="shared" si="10"/>
        <v>0.24299065420560745</v>
      </c>
      <c r="H684" s="3">
        <v>2018</v>
      </c>
    </row>
    <row r="685" spans="1:8" x14ac:dyDescent="0.3">
      <c r="A685" s="4" t="s">
        <v>91</v>
      </c>
      <c r="B685" s="5" t="s">
        <v>92</v>
      </c>
      <c r="C685" s="3" t="s">
        <v>93</v>
      </c>
      <c r="D685" s="3" t="s">
        <v>160</v>
      </c>
      <c r="E685" s="6">
        <v>100014.07500000001</v>
      </c>
      <c r="F685" s="7">
        <v>226031.8095</v>
      </c>
      <c r="G685" s="8">
        <f t="shared" si="10"/>
        <v>0.44247787610619471</v>
      </c>
      <c r="H685" s="3">
        <v>2018</v>
      </c>
    </row>
    <row r="686" spans="1:8" x14ac:dyDescent="0.3">
      <c r="A686" s="4" t="s">
        <v>94</v>
      </c>
      <c r="B686" s="5" t="s">
        <v>95</v>
      </c>
      <c r="C686" s="3" t="s">
        <v>96</v>
      </c>
      <c r="D686" s="3" t="s">
        <v>160</v>
      </c>
      <c r="E686" s="6">
        <v>134178.28200000001</v>
      </c>
      <c r="F686" s="7">
        <v>186891.17850000001</v>
      </c>
      <c r="G686" s="8">
        <f t="shared" si="10"/>
        <v>0.71794871794871795</v>
      </c>
      <c r="H686" s="3">
        <v>2018</v>
      </c>
    </row>
    <row r="687" spans="1:8" x14ac:dyDescent="0.3">
      <c r="A687" s="4" t="s">
        <v>97</v>
      </c>
      <c r="B687" s="5" t="s">
        <v>98</v>
      </c>
      <c r="C687" s="3" t="s">
        <v>99</v>
      </c>
      <c r="D687" s="3" t="s">
        <v>160</v>
      </c>
      <c r="E687" s="6">
        <v>23288.850000000002</v>
      </c>
      <c r="F687" s="7">
        <v>77032.350000000006</v>
      </c>
      <c r="G687" s="8">
        <f t="shared" si="10"/>
        <v>0.30232558139534882</v>
      </c>
      <c r="H687" s="3">
        <v>2018</v>
      </c>
    </row>
    <row r="688" spans="1:8" x14ac:dyDescent="0.3">
      <c r="A688" s="4" t="s">
        <v>100</v>
      </c>
      <c r="B688" s="5" t="s">
        <v>101</v>
      </c>
      <c r="C688" s="3" t="s">
        <v>102</v>
      </c>
      <c r="D688" s="3" t="s">
        <v>160</v>
      </c>
      <c r="E688" s="6">
        <v>85388.006250000006</v>
      </c>
      <c r="F688" s="7">
        <v>331305.46425000002</v>
      </c>
      <c r="G688" s="8">
        <f t="shared" si="10"/>
        <v>0.25773195876288663</v>
      </c>
      <c r="H688" s="3">
        <v>2018</v>
      </c>
    </row>
    <row r="689" spans="1:8" x14ac:dyDescent="0.3">
      <c r="A689" s="4" t="s">
        <v>103</v>
      </c>
      <c r="B689" s="5" t="s">
        <v>104</v>
      </c>
      <c r="C689" s="3" t="s">
        <v>105</v>
      </c>
      <c r="D689" s="3" t="s">
        <v>160</v>
      </c>
      <c r="E689" s="6">
        <v>185473.73924999998</v>
      </c>
      <c r="F689" s="7">
        <v>400232.80575</v>
      </c>
      <c r="G689" s="8">
        <f t="shared" si="10"/>
        <v>0.46341463414634143</v>
      </c>
      <c r="H689" s="3">
        <v>2018</v>
      </c>
    </row>
    <row r="690" spans="1:8" x14ac:dyDescent="0.3">
      <c r="A690" s="4" t="s">
        <v>106</v>
      </c>
      <c r="B690" s="5" t="s">
        <v>107</v>
      </c>
      <c r="C690" s="3" t="s">
        <v>108</v>
      </c>
      <c r="D690" s="3" t="s">
        <v>160</v>
      </c>
      <c r="E690" s="6">
        <v>22776.018750000003</v>
      </c>
      <c r="F690" s="7">
        <v>68328.056250000009</v>
      </c>
      <c r="G690" s="8">
        <f t="shared" si="10"/>
        <v>0.33333333333333331</v>
      </c>
      <c r="H690" s="3">
        <v>2018</v>
      </c>
    </row>
    <row r="691" spans="1:8" x14ac:dyDescent="0.3">
      <c r="A691" s="4" t="s">
        <v>106</v>
      </c>
      <c r="B691" s="5" t="s">
        <v>107</v>
      </c>
      <c r="C691" s="3" t="s">
        <v>109</v>
      </c>
      <c r="D691" s="3" t="s">
        <v>160</v>
      </c>
      <c r="E691" s="6">
        <v>55249.128000000004</v>
      </c>
      <c r="F691" s="7">
        <v>25113.240000000005</v>
      </c>
      <c r="G691" s="8">
        <f t="shared" si="10"/>
        <v>2.1999999999999997</v>
      </c>
      <c r="H691" s="3">
        <v>2018</v>
      </c>
    </row>
    <row r="692" spans="1:8" x14ac:dyDescent="0.3">
      <c r="A692" s="4" t="s">
        <v>106</v>
      </c>
      <c r="B692" s="5" t="s">
        <v>107</v>
      </c>
      <c r="C692" s="3" t="s">
        <v>110</v>
      </c>
      <c r="D692" s="3" t="s">
        <v>160</v>
      </c>
      <c r="E692" s="6">
        <v>228844.81125</v>
      </c>
      <c r="F692" s="7">
        <v>238480.38225000002</v>
      </c>
      <c r="G692" s="8">
        <f t="shared" si="10"/>
        <v>0.95959595959595945</v>
      </c>
      <c r="H692" s="3">
        <v>2018</v>
      </c>
    </row>
    <row r="693" spans="1:8" x14ac:dyDescent="0.3">
      <c r="A693" s="4" t="s">
        <v>111</v>
      </c>
      <c r="B693" s="5" t="s">
        <v>112</v>
      </c>
      <c r="C693" s="3" t="s">
        <v>113</v>
      </c>
      <c r="D693" s="3" t="s">
        <v>160</v>
      </c>
      <c r="E693" s="6">
        <v>165122.7525</v>
      </c>
      <c r="F693" s="7">
        <v>56875.614750000001</v>
      </c>
      <c r="G693" s="8">
        <f t="shared" si="10"/>
        <v>2.903225806451613</v>
      </c>
      <c r="H693" s="3">
        <v>2018</v>
      </c>
    </row>
    <row r="694" spans="1:8" x14ac:dyDescent="0.3">
      <c r="A694" s="4" t="s">
        <v>114</v>
      </c>
      <c r="B694" s="5" t="s">
        <v>115</v>
      </c>
      <c r="C694" s="3" t="s">
        <v>116</v>
      </c>
      <c r="D694" s="3" t="s">
        <v>160</v>
      </c>
      <c r="E694" s="6">
        <v>26612.111249999998</v>
      </c>
      <c r="F694" s="7">
        <v>51066.483749999999</v>
      </c>
      <c r="G694" s="8">
        <f t="shared" si="10"/>
        <v>0.52112676056338025</v>
      </c>
      <c r="H694" s="3">
        <v>2018</v>
      </c>
    </row>
    <row r="695" spans="1:8" x14ac:dyDescent="0.3">
      <c r="A695" s="4" t="s">
        <v>117</v>
      </c>
      <c r="B695" s="5" t="s">
        <v>118</v>
      </c>
      <c r="C695" s="3" t="s">
        <v>119</v>
      </c>
      <c r="D695" s="3" t="s">
        <v>160</v>
      </c>
      <c r="E695" s="6">
        <v>24893.973000000002</v>
      </c>
      <c r="F695" s="7">
        <v>15319.368</v>
      </c>
      <c r="G695" s="8">
        <f t="shared" si="10"/>
        <v>1.625</v>
      </c>
      <c r="H695" s="3">
        <v>2018</v>
      </c>
    </row>
    <row r="696" spans="1:8" x14ac:dyDescent="0.3">
      <c r="A696" s="4" t="s">
        <v>120</v>
      </c>
      <c r="B696" s="5" t="s">
        <v>121</v>
      </c>
      <c r="C696" s="3" t="s">
        <v>122</v>
      </c>
      <c r="D696" s="3" t="s">
        <v>160</v>
      </c>
      <c r="E696" s="6">
        <v>109951.02</v>
      </c>
      <c r="F696" s="7">
        <v>185084.217</v>
      </c>
      <c r="G696" s="8">
        <f t="shared" si="10"/>
        <v>0.59405940594059403</v>
      </c>
      <c r="H696" s="3">
        <v>2018</v>
      </c>
    </row>
    <row r="697" spans="1:8" x14ac:dyDescent="0.3">
      <c r="A697" s="4" t="s">
        <v>123</v>
      </c>
      <c r="B697" s="5" t="s">
        <v>124</v>
      </c>
      <c r="C697" s="3" t="s">
        <v>125</v>
      </c>
      <c r="D697" s="3" t="s">
        <v>160</v>
      </c>
      <c r="E697" s="6">
        <v>181115.70300000001</v>
      </c>
      <c r="F697" s="7">
        <v>117480.45600000001</v>
      </c>
      <c r="G697" s="8">
        <f t="shared" si="10"/>
        <v>1.5416666666666667</v>
      </c>
      <c r="H697" s="3">
        <v>2018</v>
      </c>
    </row>
    <row r="698" spans="1:8" x14ac:dyDescent="0.3">
      <c r="A698" s="4" t="s">
        <v>126</v>
      </c>
      <c r="B698" s="5" t="s">
        <v>127</v>
      </c>
      <c r="C698" s="3" t="s">
        <v>128</v>
      </c>
      <c r="D698" s="3" t="s">
        <v>160</v>
      </c>
      <c r="E698" s="6">
        <v>77412.327750000011</v>
      </c>
      <c r="F698" s="7">
        <v>318250.68075000006</v>
      </c>
      <c r="G698" s="8">
        <f t="shared" si="10"/>
        <v>0.24324324324324323</v>
      </c>
      <c r="H698" s="3">
        <v>2018</v>
      </c>
    </row>
    <row r="699" spans="1:8" x14ac:dyDescent="0.3">
      <c r="A699" s="4" t="s">
        <v>129</v>
      </c>
      <c r="B699" s="5" t="s">
        <v>130</v>
      </c>
      <c r="C699" s="3" t="s">
        <v>131</v>
      </c>
      <c r="D699" s="3" t="s">
        <v>160</v>
      </c>
      <c r="E699" s="6">
        <v>249458.33250000005</v>
      </c>
      <c r="F699" s="7">
        <v>153512.82000000004</v>
      </c>
      <c r="G699" s="8">
        <f t="shared" si="10"/>
        <v>1.625</v>
      </c>
      <c r="H699" s="3">
        <v>2018</v>
      </c>
    </row>
    <row r="700" spans="1:8" x14ac:dyDescent="0.3">
      <c r="A700" s="4" t="s">
        <v>132</v>
      </c>
      <c r="B700" s="5" t="s">
        <v>133</v>
      </c>
      <c r="C700" s="3" t="s">
        <v>134</v>
      </c>
      <c r="D700" s="3" t="s">
        <v>160</v>
      </c>
      <c r="E700" s="6">
        <v>292024.44</v>
      </c>
      <c r="F700" s="7">
        <v>194682.96</v>
      </c>
      <c r="G700" s="8">
        <f t="shared" si="10"/>
        <v>1.5</v>
      </c>
      <c r="H700" s="3">
        <v>2018</v>
      </c>
    </row>
    <row r="701" spans="1:8" x14ac:dyDescent="0.3">
      <c r="A701" s="4" t="s">
        <v>135</v>
      </c>
      <c r="B701" s="5" t="s">
        <v>136</v>
      </c>
      <c r="C701" s="3" t="s">
        <v>137</v>
      </c>
      <c r="D701" s="3" t="s">
        <v>160</v>
      </c>
      <c r="E701" s="6">
        <v>209414.52449999997</v>
      </c>
      <c r="F701" s="7">
        <v>182936.82599999997</v>
      </c>
      <c r="G701" s="8">
        <f t="shared" si="10"/>
        <v>1.1447368421052633</v>
      </c>
      <c r="H701" s="3">
        <v>2018</v>
      </c>
    </row>
    <row r="702" spans="1:8" x14ac:dyDescent="0.3">
      <c r="A702" s="4" t="s">
        <v>135</v>
      </c>
      <c r="B702" s="5" t="s">
        <v>136</v>
      </c>
      <c r="C702" s="3" t="s">
        <v>138</v>
      </c>
      <c r="D702" s="3" t="s">
        <v>160</v>
      </c>
      <c r="E702" s="6">
        <v>256764.14100000003</v>
      </c>
      <c r="F702" s="7">
        <v>354269.51100000006</v>
      </c>
      <c r="G702" s="8">
        <f t="shared" si="10"/>
        <v>0.72477064220183485</v>
      </c>
      <c r="H702" s="3">
        <v>2018</v>
      </c>
    </row>
    <row r="703" spans="1:8" x14ac:dyDescent="0.3">
      <c r="A703" s="4" t="s">
        <v>139</v>
      </c>
      <c r="B703" s="5" t="s">
        <v>140</v>
      </c>
      <c r="C703" s="3" t="s">
        <v>141</v>
      </c>
      <c r="D703" s="3" t="s">
        <v>160</v>
      </c>
      <c r="E703" s="6">
        <v>107850.84525000001</v>
      </c>
      <c r="F703" s="7">
        <v>117545.30325</v>
      </c>
      <c r="G703" s="8">
        <f t="shared" si="10"/>
        <v>0.91752577319587647</v>
      </c>
      <c r="H703" s="3">
        <v>2018</v>
      </c>
    </row>
    <row r="704" spans="1:8" x14ac:dyDescent="0.3">
      <c r="A704" s="4" t="s">
        <v>142</v>
      </c>
      <c r="B704" s="5" t="s">
        <v>143</v>
      </c>
      <c r="C704" s="3" t="s">
        <v>144</v>
      </c>
      <c r="D704" s="3" t="s">
        <v>160</v>
      </c>
      <c r="E704" s="6">
        <v>118066.40999999997</v>
      </c>
      <c r="F704" s="7">
        <v>171196.29449999999</v>
      </c>
      <c r="G704" s="8">
        <f t="shared" si="10"/>
        <v>0.68965517241379304</v>
      </c>
      <c r="H704" s="3">
        <v>2018</v>
      </c>
    </row>
    <row r="705" spans="1:8" x14ac:dyDescent="0.3">
      <c r="A705" s="4" t="s">
        <v>145</v>
      </c>
      <c r="B705" s="5" t="s">
        <v>146</v>
      </c>
      <c r="C705" s="3" t="s">
        <v>147</v>
      </c>
      <c r="D705" s="3" t="s">
        <v>160</v>
      </c>
      <c r="E705" s="6">
        <v>219031.66800000003</v>
      </c>
      <c r="F705" s="7">
        <v>252362.57400000005</v>
      </c>
      <c r="G705" s="8">
        <f t="shared" si="10"/>
        <v>0.86792452830188671</v>
      </c>
      <c r="H705" s="3">
        <v>2018</v>
      </c>
    </row>
    <row r="706" spans="1:8" x14ac:dyDescent="0.3">
      <c r="A706" s="4" t="s">
        <v>148</v>
      </c>
      <c r="B706" s="5" t="s">
        <v>149</v>
      </c>
      <c r="C706" s="3" t="s">
        <v>150</v>
      </c>
      <c r="D706" s="3" t="s">
        <v>160</v>
      </c>
      <c r="E706" s="6">
        <v>321833.64150000003</v>
      </c>
      <c r="F706" s="7">
        <v>151064.77050000004</v>
      </c>
      <c r="G706" s="8">
        <f t="shared" si="10"/>
        <v>2.1304347826086953</v>
      </c>
      <c r="H706" s="3">
        <v>2018</v>
      </c>
    </row>
    <row r="707" spans="1:8" x14ac:dyDescent="0.3">
      <c r="A707" s="4" t="s">
        <v>151</v>
      </c>
      <c r="B707" s="5" t="s">
        <v>152</v>
      </c>
      <c r="C707" s="3" t="s">
        <v>153</v>
      </c>
      <c r="D707" s="3" t="s">
        <v>160</v>
      </c>
      <c r="E707" s="6">
        <v>104333.40000000001</v>
      </c>
      <c r="F707" s="7">
        <v>42776.694000000003</v>
      </c>
      <c r="G707" s="8">
        <f t="shared" ref="G707:G770" si="11">E707/F707</f>
        <v>2.4390243902439024</v>
      </c>
      <c r="H707" s="3">
        <v>2018</v>
      </c>
    </row>
    <row r="708" spans="1:8" x14ac:dyDescent="0.3">
      <c r="A708" s="4" t="s">
        <v>154</v>
      </c>
      <c r="B708" s="5" t="s">
        <v>155</v>
      </c>
      <c r="C708" s="3" t="s">
        <v>156</v>
      </c>
      <c r="D708" s="3" t="s">
        <v>160</v>
      </c>
      <c r="E708" s="6">
        <v>8911.6537499999995</v>
      </c>
      <c r="F708" s="7">
        <v>6903.3937500000002</v>
      </c>
      <c r="G708" s="8">
        <f t="shared" si="11"/>
        <v>1.2909090909090908</v>
      </c>
      <c r="H708" s="3">
        <v>2018</v>
      </c>
    </row>
    <row r="709" spans="1:8" x14ac:dyDescent="0.3">
      <c r="A709" s="4" t="s">
        <v>157</v>
      </c>
      <c r="B709" s="5" t="s">
        <v>158</v>
      </c>
      <c r="C709" s="3" t="s">
        <v>159</v>
      </c>
      <c r="D709" s="3" t="s">
        <v>160</v>
      </c>
      <c r="E709" s="6">
        <v>94727.87999999999</v>
      </c>
      <c r="F709" s="7">
        <v>87820.638749999998</v>
      </c>
      <c r="G709" s="8">
        <f t="shared" si="11"/>
        <v>1.0786516853932584</v>
      </c>
      <c r="H709" s="3">
        <v>2018</v>
      </c>
    </row>
    <row r="710" spans="1:8" x14ac:dyDescent="0.3">
      <c r="A710" s="4" t="s">
        <v>0</v>
      </c>
      <c r="B710" s="5" t="s">
        <v>1</v>
      </c>
      <c r="C710" s="3" t="s">
        <v>2</v>
      </c>
      <c r="D710" s="3" t="s">
        <v>161</v>
      </c>
      <c r="E710" s="6">
        <v>281516.35050000006</v>
      </c>
      <c r="F710" s="7">
        <v>426539.92500000005</v>
      </c>
      <c r="G710" s="8">
        <f t="shared" si="11"/>
        <v>0.66</v>
      </c>
      <c r="H710" s="3">
        <v>2018</v>
      </c>
    </row>
    <row r="711" spans="1:8" x14ac:dyDescent="0.3">
      <c r="A711" s="4" t="s">
        <v>4</v>
      </c>
      <c r="B711" s="5" t="s">
        <v>5</v>
      </c>
      <c r="C711" s="3" t="s">
        <v>6</v>
      </c>
      <c r="D711" s="3" t="s">
        <v>161</v>
      </c>
      <c r="E711" s="6">
        <v>607451.50800000003</v>
      </c>
      <c r="F711" s="7">
        <v>359675.23500000004</v>
      </c>
      <c r="G711" s="8">
        <f t="shared" si="11"/>
        <v>1.6888888888888887</v>
      </c>
      <c r="H711" s="3">
        <v>2018</v>
      </c>
    </row>
    <row r="712" spans="1:8" x14ac:dyDescent="0.3">
      <c r="A712" s="4" t="s">
        <v>7</v>
      </c>
      <c r="B712" s="5" t="s">
        <v>8</v>
      </c>
      <c r="C712" s="3" t="s">
        <v>9</v>
      </c>
      <c r="D712" s="3" t="s">
        <v>161</v>
      </c>
      <c r="E712" s="6">
        <v>113418.36675</v>
      </c>
      <c r="F712" s="7">
        <v>100816.32599999999</v>
      </c>
      <c r="G712" s="8">
        <f t="shared" si="11"/>
        <v>1.1250000000000002</v>
      </c>
      <c r="H712" s="3">
        <v>2018</v>
      </c>
    </row>
    <row r="713" spans="1:8" x14ac:dyDescent="0.3">
      <c r="A713" s="4" t="s">
        <v>10</v>
      </c>
      <c r="B713" s="5" t="s">
        <v>11</v>
      </c>
      <c r="C713" s="3" t="s">
        <v>12</v>
      </c>
      <c r="D713" s="3" t="s">
        <v>161</v>
      </c>
      <c r="E713" s="6">
        <v>44193.107250000001</v>
      </c>
      <c r="F713" s="7">
        <v>114292.51875000002</v>
      </c>
      <c r="G713" s="8">
        <f t="shared" si="11"/>
        <v>0.3866666666666666</v>
      </c>
      <c r="H713" s="3">
        <v>2018</v>
      </c>
    </row>
    <row r="714" spans="1:8" x14ac:dyDescent="0.3">
      <c r="A714" s="4" t="s">
        <v>13</v>
      </c>
      <c r="B714" s="5" t="s">
        <v>14</v>
      </c>
      <c r="C714" s="3" t="s">
        <v>15</v>
      </c>
      <c r="D714" s="3" t="s">
        <v>161</v>
      </c>
      <c r="E714" s="6">
        <v>488267.97975000012</v>
      </c>
      <c r="F714" s="7">
        <v>494295.97950000007</v>
      </c>
      <c r="G714" s="8">
        <f t="shared" si="11"/>
        <v>0.98780487804878059</v>
      </c>
      <c r="H714" s="3">
        <v>2018</v>
      </c>
    </row>
    <row r="715" spans="1:8" x14ac:dyDescent="0.3">
      <c r="A715" s="4" t="s">
        <v>13</v>
      </c>
      <c r="B715" s="5" t="s">
        <v>14</v>
      </c>
      <c r="C715" s="3" t="s">
        <v>16</v>
      </c>
      <c r="D715" s="3" t="s">
        <v>161</v>
      </c>
      <c r="E715" s="6">
        <v>424547.25750000001</v>
      </c>
      <c r="F715" s="7">
        <v>491581.03500000009</v>
      </c>
      <c r="G715" s="8">
        <f t="shared" si="11"/>
        <v>0.86363636363636354</v>
      </c>
      <c r="H715" s="3">
        <v>2018</v>
      </c>
    </row>
    <row r="716" spans="1:8" x14ac:dyDescent="0.3">
      <c r="A716" s="4" t="s">
        <v>13</v>
      </c>
      <c r="B716" s="5" t="s">
        <v>14</v>
      </c>
      <c r="C716" s="3" t="s">
        <v>17</v>
      </c>
      <c r="D716" s="3" t="s">
        <v>161</v>
      </c>
      <c r="E716" s="6">
        <v>483952.40100000007</v>
      </c>
      <c r="F716" s="7">
        <v>477584.60625000007</v>
      </c>
      <c r="G716" s="8">
        <f t="shared" si="11"/>
        <v>1.0133333333333334</v>
      </c>
      <c r="H716" s="3">
        <v>2018</v>
      </c>
    </row>
    <row r="717" spans="1:8" x14ac:dyDescent="0.3">
      <c r="A717" s="4" t="s">
        <v>13</v>
      </c>
      <c r="B717" s="5" t="s">
        <v>14</v>
      </c>
      <c r="C717" s="3" t="s">
        <v>18</v>
      </c>
      <c r="D717" s="3" t="s">
        <v>161</v>
      </c>
      <c r="E717" s="6">
        <v>292085.37899999996</v>
      </c>
      <c r="F717" s="7">
        <v>174309.01649999997</v>
      </c>
      <c r="G717" s="8">
        <f t="shared" si="11"/>
        <v>1.6756756756756757</v>
      </c>
      <c r="H717" s="3">
        <v>2018</v>
      </c>
    </row>
    <row r="718" spans="1:8" x14ac:dyDescent="0.3">
      <c r="A718" s="4" t="s">
        <v>19</v>
      </c>
      <c r="B718" s="5" t="s">
        <v>20</v>
      </c>
      <c r="C718" s="3" t="s">
        <v>21</v>
      </c>
      <c r="D718" s="3" t="s">
        <v>161</v>
      </c>
      <c r="E718" s="6">
        <v>62042.678999999996</v>
      </c>
      <c r="F718" s="7">
        <v>105328.26899999999</v>
      </c>
      <c r="G718" s="8">
        <f t="shared" si="11"/>
        <v>0.58904109589041098</v>
      </c>
      <c r="H718" s="3">
        <v>2018</v>
      </c>
    </row>
    <row r="719" spans="1:8" x14ac:dyDescent="0.3">
      <c r="A719" s="4" t="s">
        <v>22</v>
      </c>
      <c r="B719" s="5" t="s">
        <v>23</v>
      </c>
      <c r="C719" s="3" t="s">
        <v>24</v>
      </c>
      <c r="D719" s="3" t="s">
        <v>161</v>
      </c>
      <c r="E719" s="6">
        <v>285407.55000000005</v>
      </c>
      <c r="F719" s="7">
        <v>211201.58700000003</v>
      </c>
      <c r="G719" s="8">
        <f t="shared" si="11"/>
        <v>1.3513513513513513</v>
      </c>
      <c r="H719" s="3">
        <v>2018</v>
      </c>
    </row>
    <row r="720" spans="1:8" x14ac:dyDescent="0.3">
      <c r="A720" s="4" t="s">
        <v>25</v>
      </c>
      <c r="B720" s="5" t="s">
        <v>26</v>
      </c>
      <c r="C720" s="3" t="s">
        <v>27</v>
      </c>
      <c r="D720" s="3" t="s">
        <v>161</v>
      </c>
      <c r="E720" s="6">
        <v>66400.735499999995</v>
      </c>
      <c r="F720" s="7">
        <v>62070.252749999992</v>
      </c>
      <c r="G720" s="8">
        <f t="shared" si="11"/>
        <v>1.0697674418604652</v>
      </c>
      <c r="H720" s="3">
        <v>2018</v>
      </c>
    </row>
    <row r="721" spans="1:8" x14ac:dyDescent="0.3">
      <c r="A721" s="4" t="s">
        <v>28</v>
      </c>
      <c r="B721" s="5" t="s">
        <v>29</v>
      </c>
      <c r="C721" s="3" t="s">
        <v>30</v>
      </c>
      <c r="D721" s="3" t="s">
        <v>161</v>
      </c>
      <c r="E721" s="6">
        <v>238780.71000000002</v>
      </c>
      <c r="F721" s="7">
        <v>204669.18000000002</v>
      </c>
      <c r="G721" s="8">
        <f t="shared" si="11"/>
        <v>1.1666666666666667</v>
      </c>
      <c r="H721" s="3">
        <v>2018</v>
      </c>
    </row>
    <row r="722" spans="1:8" x14ac:dyDescent="0.3">
      <c r="A722" s="4" t="s">
        <v>28</v>
      </c>
      <c r="B722" s="5" t="s">
        <v>29</v>
      </c>
      <c r="C722" s="3" t="s">
        <v>31</v>
      </c>
      <c r="D722" s="3" t="s">
        <v>161</v>
      </c>
      <c r="E722" s="6">
        <v>124930.69425</v>
      </c>
      <c r="F722" s="7">
        <v>145189.72575000001</v>
      </c>
      <c r="G722" s="8">
        <f t="shared" si="11"/>
        <v>0.86046511627906974</v>
      </c>
      <c r="H722" s="3">
        <v>2018</v>
      </c>
    </row>
    <row r="723" spans="1:8" x14ac:dyDescent="0.3">
      <c r="A723" s="4" t="s">
        <v>32</v>
      </c>
      <c r="B723" s="5" t="s">
        <v>33</v>
      </c>
      <c r="C723" s="3" t="s">
        <v>34</v>
      </c>
      <c r="D723" s="3" t="s">
        <v>161</v>
      </c>
      <c r="E723" s="6">
        <v>285842.62125000003</v>
      </c>
      <c r="F723" s="7">
        <v>903880.72124999994</v>
      </c>
      <c r="G723" s="8">
        <f t="shared" si="11"/>
        <v>0.31623931623931628</v>
      </c>
      <c r="H723" s="3">
        <v>2018</v>
      </c>
    </row>
    <row r="724" spans="1:8" x14ac:dyDescent="0.3">
      <c r="A724" s="4" t="s">
        <v>35</v>
      </c>
      <c r="B724" s="5" t="s">
        <v>36</v>
      </c>
      <c r="C724" s="3" t="s">
        <v>37</v>
      </c>
      <c r="D724" s="3" t="s">
        <v>161</v>
      </c>
      <c r="E724" s="6">
        <v>332880.86700000003</v>
      </c>
      <c r="F724" s="7">
        <v>567410.56875000009</v>
      </c>
      <c r="G724" s="8">
        <f t="shared" si="11"/>
        <v>0.58666666666666667</v>
      </c>
      <c r="H724" s="3">
        <v>2018</v>
      </c>
    </row>
    <row r="725" spans="1:8" x14ac:dyDescent="0.3">
      <c r="A725" s="4" t="s">
        <v>38</v>
      </c>
      <c r="B725" s="5" t="s">
        <v>39</v>
      </c>
      <c r="C725" s="3" t="s">
        <v>40</v>
      </c>
      <c r="D725" s="3" t="s">
        <v>161</v>
      </c>
      <c r="E725" s="6">
        <v>165930.97050000002</v>
      </c>
      <c r="F725" s="7">
        <v>79892.689500000008</v>
      </c>
      <c r="G725" s="8">
        <f t="shared" si="11"/>
        <v>2.0769230769230771</v>
      </c>
      <c r="H725" s="3">
        <v>2018</v>
      </c>
    </row>
    <row r="726" spans="1:8" x14ac:dyDescent="0.3">
      <c r="A726" s="4" t="s">
        <v>41</v>
      </c>
      <c r="B726" s="5" t="s">
        <v>42</v>
      </c>
      <c r="C726" s="3" t="s">
        <v>43</v>
      </c>
      <c r="D726" s="3" t="s">
        <v>161</v>
      </c>
      <c r="E726" s="6">
        <v>172200.38399999999</v>
      </c>
      <c r="F726" s="7">
        <v>624226.39199999988</v>
      </c>
      <c r="G726" s="8">
        <f t="shared" si="11"/>
        <v>0.27586206896551729</v>
      </c>
      <c r="H726" s="3">
        <v>2018</v>
      </c>
    </row>
    <row r="727" spans="1:8" x14ac:dyDescent="0.3">
      <c r="A727" s="4" t="s">
        <v>44</v>
      </c>
      <c r="B727" s="5" t="s">
        <v>45</v>
      </c>
      <c r="C727" s="3" t="s">
        <v>46</v>
      </c>
      <c r="D727" s="3" t="s">
        <v>161</v>
      </c>
      <c r="E727" s="6">
        <v>466267.44825000002</v>
      </c>
      <c r="F727" s="7">
        <v>364904.95950000006</v>
      </c>
      <c r="G727" s="8">
        <f t="shared" si="11"/>
        <v>1.2777777777777777</v>
      </c>
      <c r="H727" s="3">
        <v>2018</v>
      </c>
    </row>
    <row r="728" spans="1:8" x14ac:dyDescent="0.3">
      <c r="A728" s="4" t="s">
        <v>44</v>
      </c>
      <c r="B728" s="5" t="s">
        <v>45</v>
      </c>
      <c r="C728" s="3" t="s">
        <v>47</v>
      </c>
      <c r="D728" s="3" t="s">
        <v>161</v>
      </c>
      <c r="E728" s="6">
        <v>114427.40400000001</v>
      </c>
      <c r="F728" s="7">
        <v>193646.37600000002</v>
      </c>
      <c r="G728" s="8">
        <f t="shared" si="11"/>
        <v>0.59090909090909094</v>
      </c>
      <c r="H728" s="3">
        <v>2018</v>
      </c>
    </row>
    <row r="729" spans="1:8" x14ac:dyDescent="0.3">
      <c r="A729" s="4" t="s">
        <v>48</v>
      </c>
      <c r="B729" s="5" t="s">
        <v>49</v>
      </c>
      <c r="C729" s="3" t="s">
        <v>50</v>
      </c>
      <c r="D729" s="3" t="s">
        <v>161</v>
      </c>
      <c r="E729" s="6">
        <v>523599.59925000003</v>
      </c>
      <c r="F729" s="7">
        <v>875056.86450000014</v>
      </c>
      <c r="G729" s="8">
        <f t="shared" si="11"/>
        <v>0.59836065573770481</v>
      </c>
      <c r="H729" s="3">
        <v>2018</v>
      </c>
    </row>
    <row r="730" spans="1:8" x14ac:dyDescent="0.3">
      <c r="A730" s="4" t="s">
        <v>51</v>
      </c>
      <c r="B730" s="5" t="s">
        <v>52</v>
      </c>
      <c r="C730" s="3" t="s">
        <v>53</v>
      </c>
      <c r="D730" s="3" t="s">
        <v>161</v>
      </c>
      <c r="E730" s="6">
        <v>220589.19</v>
      </c>
      <c r="F730" s="7">
        <v>80485.24500000001</v>
      </c>
      <c r="G730" s="8">
        <f t="shared" si="11"/>
        <v>2.7407407407407405</v>
      </c>
      <c r="H730" s="3">
        <v>2018</v>
      </c>
    </row>
    <row r="731" spans="1:8" x14ac:dyDescent="0.3">
      <c r="A731" s="4" t="s">
        <v>54</v>
      </c>
      <c r="B731" s="5" t="s">
        <v>55</v>
      </c>
      <c r="C731" s="3" t="s">
        <v>56</v>
      </c>
      <c r="D731" s="3" t="s">
        <v>161</v>
      </c>
      <c r="E731" s="6">
        <v>256922.58374999999</v>
      </c>
      <c r="F731" s="7">
        <v>297489.3075</v>
      </c>
      <c r="G731" s="8">
        <f t="shared" si="11"/>
        <v>0.86363636363636365</v>
      </c>
      <c r="H731" s="3">
        <v>2018</v>
      </c>
    </row>
    <row r="732" spans="1:8" x14ac:dyDescent="0.3">
      <c r="A732" s="4" t="s">
        <v>57</v>
      </c>
      <c r="B732" s="5" t="s">
        <v>58</v>
      </c>
      <c r="C732" s="3" t="s">
        <v>59</v>
      </c>
      <c r="D732" s="3" t="s">
        <v>161</v>
      </c>
      <c r="E732" s="6">
        <v>587778.4709999999</v>
      </c>
      <c r="F732" s="7">
        <v>659751.34499999997</v>
      </c>
      <c r="G732" s="8">
        <f t="shared" si="11"/>
        <v>0.89090909090909076</v>
      </c>
      <c r="H732" s="3">
        <v>2018</v>
      </c>
    </row>
    <row r="733" spans="1:8" x14ac:dyDescent="0.3">
      <c r="A733" s="4" t="s">
        <v>60</v>
      </c>
      <c r="B733" s="5" t="s">
        <v>61</v>
      </c>
      <c r="C733" s="3" t="s">
        <v>62</v>
      </c>
      <c r="D733" s="3" t="s">
        <v>161</v>
      </c>
      <c r="E733" s="6">
        <v>114761.72474999999</v>
      </c>
      <c r="F733" s="7">
        <v>161795.21849999999</v>
      </c>
      <c r="G733" s="8">
        <f t="shared" si="11"/>
        <v>0.70930232558139539</v>
      </c>
      <c r="H733" s="3">
        <v>2018</v>
      </c>
    </row>
    <row r="734" spans="1:8" x14ac:dyDescent="0.3">
      <c r="A734" s="4" t="s">
        <v>63</v>
      </c>
      <c r="B734" s="5" t="s">
        <v>64</v>
      </c>
      <c r="C734" s="3" t="s">
        <v>65</v>
      </c>
      <c r="D734" s="3" t="s">
        <v>161</v>
      </c>
      <c r="E734" s="6">
        <v>385490.61</v>
      </c>
      <c r="F734" s="7">
        <v>404295.02999999997</v>
      </c>
      <c r="G734" s="8">
        <f t="shared" si="11"/>
        <v>0.95348837209302328</v>
      </c>
      <c r="H734" s="3">
        <v>2018</v>
      </c>
    </row>
    <row r="735" spans="1:8" x14ac:dyDescent="0.3">
      <c r="A735" s="4" t="s">
        <v>63</v>
      </c>
      <c r="B735" s="5" t="s">
        <v>64</v>
      </c>
      <c r="C735" s="3" t="s">
        <v>66</v>
      </c>
      <c r="D735" s="3" t="s">
        <v>161</v>
      </c>
      <c r="E735" s="6">
        <v>223838.37000000002</v>
      </c>
      <c r="F735" s="7">
        <v>735468.93</v>
      </c>
      <c r="G735" s="8">
        <f t="shared" si="11"/>
        <v>0.30434782608695654</v>
      </c>
      <c r="H735" s="3">
        <v>2018</v>
      </c>
    </row>
    <row r="736" spans="1:8" x14ac:dyDescent="0.3">
      <c r="A736" s="4" t="s">
        <v>67</v>
      </c>
      <c r="B736" s="5" t="s">
        <v>68</v>
      </c>
      <c r="C736" s="3" t="s">
        <v>69</v>
      </c>
      <c r="D736" s="3" t="s">
        <v>161</v>
      </c>
      <c r="E736" s="6">
        <v>487467.44999999995</v>
      </c>
      <c r="F736" s="7">
        <v>209611.00349999996</v>
      </c>
      <c r="G736" s="8">
        <f t="shared" si="11"/>
        <v>2.3255813953488373</v>
      </c>
      <c r="H736" s="3">
        <v>2018</v>
      </c>
    </row>
    <row r="737" spans="1:8" x14ac:dyDescent="0.3">
      <c r="A737" s="4" t="s">
        <v>70</v>
      </c>
      <c r="B737" s="5" t="s">
        <v>71</v>
      </c>
      <c r="C737" s="3" t="s">
        <v>72</v>
      </c>
      <c r="D737" s="3" t="s">
        <v>161</v>
      </c>
      <c r="E737" s="6">
        <v>72101.987999999998</v>
      </c>
      <c r="F737" s="7">
        <v>121314.45600000001</v>
      </c>
      <c r="G737" s="8">
        <f t="shared" si="11"/>
        <v>0.59433962264150941</v>
      </c>
      <c r="H737" s="3">
        <v>2018</v>
      </c>
    </row>
    <row r="738" spans="1:8" x14ac:dyDescent="0.3">
      <c r="A738" s="4" t="s">
        <v>73</v>
      </c>
      <c r="B738" s="5" t="s">
        <v>74</v>
      </c>
      <c r="C738" s="3" t="s">
        <v>75</v>
      </c>
      <c r="D738" s="3" t="s">
        <v>161</v>
      </c>
      <c r="E738" s="6">
        <v>39481.398000000008</v>
      </c>
      <c r="F738" s="7">
        <v>101395.40850000001</v>
      </c>
      <c r="G738" s="8">
        <f t="shared" si="11"/>
        <v>0.38938053097345138</v>
      </c>
      <c r="H738" s="3">
        <v>2018</v>
      </c>
    </row>
    <row r="739" spans="1:8" x14ac:dyDescent="0.3">
      <c r="A739" s="4" t="s">
        <v>76</v>
      </c>
      <c r="B739" s="5" t="s">
        <v>77</v>
      </c>
      <c r="C739" s="3" t="s">
        <v>78</v>
      </c>
      <c r="D739" s="3" t="s">
        <v>161</v>
      </c>
      <c r="E739" s="6">
        <v>405375.88725000003</v>
      </c>
      <c r="F739" s="7">
        <v>473697.66600000003</v>
      </c>
      <c r="G739" s="8">
        <f t="shared" si="11"/>
        <v>0.85576923076923084</v>
      </c>
      <c r="H739" s="3">
        <v>2018</v>
      </c>
    </row>
    <row r="740" spans="1:8" x14ac:dyDescent="0.3">
      <c r="A740" s="4" t="s">
        <v>79</v>
      </c>
      <c r="B740" s="5" t="s">
        <v>80</v>
      </c>
      <c r="C740" s="3" t="s">
        <v>81</v>
      </c>
      <c r="D740" s="3" t="s">
        <v>161</v>
      </c>
      <c r="E740" s="6">
        <v>738364.31550000003</v>
      </c>
      <c r="F740" s="7">
        <v>203426.90325000003</v>
      </c>
      <c r="G740" s="8">
        <f t="shared" si="11"/>
        <v>3.6296296296296293</v>
      </c>
      <c r="H740" s="3">
        <v>2018</v>
      </c>
    </row>
    <row r="741" spans="1:8" x14ac:dyDescent="0.3">
      <c r="A741" s="4" t="s">
        <v>82</v>
      </c>
      <c r="B741" s="5" t="s">
        <v>83</v>
      </c>
      <c r="C741" s="3" t="s">
        <v>84</v>
      </c>
      <c r="D741" s="3" t="s">
        <v>161</v>
      </c>
      <c r="E741" s="6">
        <v>389497.41000000003</v>
      </c>
      <c r="F741" s="7">
        <v>490478.22000000003</v>
      </c>
      <c r="G741" s="8">
        <f t="shared" si="11"/>
        <v>0.79411764705882359</v>
      </c>
      <c r="H741" s="3">
        <v>2018</v>
      </c>
    </row>
    <row r="742" spans="1:8" x14ac:dyDescent="0.3">
      <c r="A742" s="4" t="s">
        <v>85</v>
      </c>
      <c r="B742" s="5" t="s">
        <v>86</v>
      </c>
      <c r="C742" s="3" t="s">
        <v>87</v>
      </c>
      <c r="D742" s="3" t="s">
        <v>161</v>
      </c>
      <c r="E742" s="6">
        <v>62850.249000000003</v>
      </c>
      <c r="F742" s="7">
        <v>67339.552500000005</v>
      </c>
      <c r="G742" s="8">
        <f t="shared" si="11"/>
        <v>0.93333333333333335</v>
      </c>
      <c r="H742" s="3">
        <v>2018</v>
      </c>
    </row>
    <row r="743" spans="1:8" x14ac:dyDescent="0.3">
      <c r="A743" s="4" t="s">
        <v>88</v>
      </c>
      <c r="B743" s="5" t="s">
        <v>89</v>
      </c>
      <c r="C743" s="3" t="s">
        <v>90</v>
      </c>
      <c r="D743" s="3" t="s">
        <v>161</v>
      </c>
      <c r="E743" s="6">
        <v>237599.55450000003</v>
      </c>
      <c r="F743" s="7">
        <v>126073.23300000002</v>
      </c>
      <c r="G743" s="8">
        <f t="shared" si="11"/>
        <v>1.8846153846153846</v>
      </c>
      <c r="H743" s="3">
        <v>2018</v>
      </c>
    </row>
    <row r="744" spans="1:8" x14ac:dyDescent="0.3">
      <c r="A744" s="4" t="s">
        <v>91</v>
      </c>
      <c r="B744" s="5" t="s">
        <v>92</v>
      </c>
      <c r="C744" s="3" t="s">
        <v>93</v>
      </c>
      <c r="D744" s="3" t="s">
        <v>161</v>
      </c>
      <c r="E744" s="6">
        <v>316721.61675000004</v>
      </c>
      <c r="F744" s="7">
        <v>460685.98800000007</v>
      </c>
      <c r="G744" s="8">
        <f t="shared" si="11"/>
        <v>0.6875</v>
      </c>
      <c r="H744" s="3">
        <v>2018</v>
      </c>
    </row>
    <row r="745" spans="1:8" x14ac:dyDescent="0.3">
      <c r="A745" s="4" t="s">
        <v>94</v>
      </c>
      <c r="B745" s="5" t="s">
        <v>95</v>
      </c>
      <c r="C745" s="3" t="s">
        <v>96</v>
      </c>
      <c r="D745" s="3" t="s">
        <v>161</v>
      </c>
      <c r="E745" s="6">
        <v>116036.38800000001</v>
      </c>
      <c r="F745" s="7">
        <v>99920.223000000013</v>
      </c>
      <c r="G745" s="8">
        <f t="shared" si="11"/>
        <v>1.161290322580645</v>
      </c>
      <c r="H745" s="3">
        <v>2018</v>
      </c>
    </row>
    <row r="746" spans="1:8" x14ac:dyDescent="0.3">
      <c r="A746" s="4" t="s">
        <v>97</v>
      </c>
      <c r="B746" s="5" t="s">
        <v>98</v>
      </c>
      <c r="C746" s="3" t="s">
        <v>99</v>
      </c>
      <c r="D746" s="3" t="s">
        <v>161</v>
      </c>
      <c r="E746" s="6">
        <v>387225.36000000004</v>
      </c>
      <c r="F746" s="7">
        <v>314082.79200000002</v>
      </c>
      <c r="G746" s="8">
        <f t="shared" si="11"/>
        <v>1.2328767123287672</v>
      </c>
      <c r="H746" s="3">
        <v>2018</v>
      </c>
    </row>
    <row r="747" spans="1:8" x14ac:dyDescent="0.3">
      <c r="A747" s="4" t="s">
        <v>100</v>
      </c>
      <c r="B747" s="5" t="s">
        <v>101</v>
      </c>
      <c r="C747" s="3" t="s">
        <v>102</v>
      </c>
      <c r="D747" s="3" t="s">
        <v>161</v>
      </c>
      <c r="E747" s="6">
        <v>485219.63925000007</v>
      </c>
      <c r="F747" s="7">
        <v>631370.13300000015</v>
      </c>
      <c r="G747" s="8">
        <f t="shared" si="11"/>
        <v>0.76851851851851849</v>
      </c>
      <c r="H747" s="3">
        <v>2018</v>
      </c>
    </row>
    <row r="748" spans="1:8" x14ac:dyDescent="0.3">
      <c r="A748" s="4" t="s">
        <v>103</v>
      </c>
      <c r="B748" s="5" t="s">
        <v>104</v>
      </c>
      <c r="C748" s="3" t="s">
        <v>105</v>
      </c>
      <c r="D748" s="3" t="s">
        <v>161</v>
      </c>
      <c r="E748" s="6">
        <v>313654.74075000006</v>
      </c>
      <c r="F748" s="7">
        <v>820327.78350000002</v>
      </c>
      <c r="G748" s="8">
        <f t="shared" si="11"/>
        <v>0.38235294117647067</v>
      </c>
      <c r="H748" s="3">
        <v>2018</v>
      </c>
    </row>
    <row r="749" spans="1:8" x14ac:dyDescent="0.3">
      <c r="A749" s="4" t="s">
        <v>106</v>
      </c>
      <c r="B749" s="5" t="s">
        <v>107</v>
      </c>
      <c r="C749" s="3" t="s">
        <v>108</v>
      </c>
      <c r="D749" s="3" t="s">
        <v>161</v>
      </c>
      <c r="E749" s="6">
        <v>299520.87525000004</v>
      </c>
      <c r="F749" s="7">
        <v>578144.94524999999</v>
      </c>
      <c r="G749" s="8">
        <f t="shared" si="11"/>
        <v>0.51807228915662662</v>
      </c>
      <c r="H749" s="3">
        <v>2018</v>
      </c>
    </row>
    <row r="750" spans="1:8" x14ac:dyDescent="0.3">
      <c r="A750" s="4" t="s">
        <v>106</v>
      </c>
      <c r="B750" s="5" t="s">
        <v>107</v>
      </c>
      <c r="C750" s="3" t="s">
        <v>109</v>
      </c>
      <c r="D750" s="3" t="s">
        <v>161</v>
      </c>
      <c r="E750" s="6">
        <v>88442.185500000007</v>
      </c>
      <c r="F750" s="7">
        <v>119657.07450000002</v>
      </c>
      <c r="G750" s="8">
        <f t="shared" si="11"/>
        <v>0.73913043478260865</v>
      </c>
      <c r="H750" s="3">
        <v>2018</v>
      </c>
    </row>
    <row r="751" spans="1:8" x14ac:dyDescent="0.3">
      <c r="A751" s="4" t="s">
        <v>106</v>
      </c>
      <c r="B751" s="5" t="s">
        <v>107</v>
      </c>
      <c r="C751" s="3" t="s">
        <v>110</v>
      </c>
      <c r="D751" s="3" t="s">
        <v>161</v>
      </c>
      <c r="E751" s="6">
        <v>369411.36749999999</v>
      </c>
      <c r="F751" s="7">
        <v>231571.30499999999</v>
      </c>
      <c r="G751" s="8">
        <f t="shared" si="11"/>
        <v>1.5952380952380953</v>
      </c>
      <c r="H751" s="3">
        <v>2018</v>
      </c>
    </row>
    <row r="752" spans="1:8" x14ac:dyDescent="0.3">
      <c r="A752" s="4" t="s">
        <v>111</v>
      </c>
      <c r="B752" s="5" t="s">
        <v>112</v>
      </c>
      <c r="C752" s="3" t="s">
        <v>113</v>
      </c>
      <c r="D752" s="3" t="s">
        <v>161</v>
      </c>
      <c r="E752" s="6">
        <v>272215.05299999996</v>
      </c>
      <c r="F752" s="7">
        <v>185601.17249999999</v>
      </c>
      <c r="G752" s="8">
        <f t="shared" si="11"/>
        <v>1.4666666666666666</v>
      </c>
      <c r="H752" s="3">
        <v>2018</v>
      </c>
    </row>
    <row r="753" spans="1:8" x14ac:dyDescent="0.3">
      <c r="A753" s="4" t="s">
        <v>114</v>
      </c>
      <c r="B753" s="5" t="s">
        <v>115</v>
      </c>
      <c r="C753" s="3" t="s">
        <v>116</v>
      </c>
      <c r="D753" s="3" t="s">
        <v>161</v>
      </c>
      <c r="E753" s="6">
        <v>276354.66599999997</v>
      </c>
      <c r="F753" s="7">
        <v>513230.09399999992</v>
      </c>
      <c r="G753" s="8">
        <f t="shared" si="11"/>
        <v>0.53846153846153844</v>
      </c>
      <c r="H753" s="3">
        <v>2018</v>
      </c>
    </row>
    <row r="754" spans="1:8" x14ac:dyDescent="0.3">
      <c r="A754" s="4" t="s">
        <v>117</v>
      </c>
      <c r="B754" s="5" t="s">
        <v>118</v>
      </c>
      <c r="C754" s="3" t="s">
        <v>119</v>
      </c>
      <c r="D754" s="3" t="s">
        <v>161</v>
      </c>
      <c r="E754" s="6">
        <v>158280.41249999998</v>
      </c>
      <c r="F754" s="7">
        <v>438662.85749999998</v>
      </c>
      <c r="G754" s="8">
        <f t="shared" si="11"/>
        <v>0.36082474226804118</v>
      </c>
      <c r="H754" s="3">
        <v>2018</v>
      </c>
    </row>
    <row r="755" spans="1:8" x14ac:dyDescent="0.3">
      <c r="A755" s="4" t="s">
        <v>120</v>
      </c>
      <c r="B755" s="5" t="s">
        <v>121</v>
      </c>
      <c r="C755" s="3" t="s">
        <v>122</v>
      </c>
      <c r="D755" s="3" t="s">
        <v>161</v>
      </c>
      <c r="E755" s="6">
        <v>600390.73125000007</v>
      </c>
      <c r="F755" s="7">
        <v>760494.92625000002</v>
      </c>
      <c r="G755" s="8">
        <f t="shared" si="11"/>
        <v>0.78947368421052644</v>
      </c>
      <c r="H755" s="3">
        <v>2018</v>
      </c>
    </row>
    <row r="756" spans="1:8" x14ac:dyDescent="0.3">
      <c r="A756" s="4" t="s">
        <v>123</v>
      </c>
      <c r="B756" s="5" t="s">
        <v>124</v>
      </c>
      <c r="C756" s="3" t="s">
        <v>125</v>
      </c>
      <c r="D756" s="3" t="s">
        <v>161</v>
      </c>
      <c r="E756" s="6">
        <v>535344.1875</v>
      </c>
      <c r="F756" s="7">
        <v>594826.875</v>
      </c>
      <c r="G756" s="8">
        <f t="shared" si="11"/>
        <v>0.9</v>
      </c>
      <c r="H756" s="3">
        <v>2018</v>
      </c>
    </row>
    <row r="757" spans="1:8" x14ac:dyDescent="0.3">
      <c r="A757" s="4" t="s">
        <v>126</v>
      </c>
      <c r="B757" s="5" t="s">
        <v>127</v>
      </c>
      <c r="C757" s="3" t="s">
        <v>128</v>
      </c>
      <c r="D757" s="3" t="s">
        <v>161</v>
      </c>
      <c r="E757" s="6">
        <v>173235.71925000002</v>
      </c>
      <c r="F757" s="7">
        <v>224947.87425000002</v>
      </c>
      <c r="G757" s="8">
        <f t="shared" si="11"/>
        <v>0.77011494252873569</v>
      </c>
      <c r="H757" s="3">
        <v>2018</v>
      </c>
    </row>
    <row r="758" spans="1:8" x14ac:dyDescent="0.3">
      <c r="A758" s="4" t="s">
        <v>129</v>
      </c>
      <c r="B758" s="5" t="s">
        <v>130</v>
      </c>
      <c r="C758" s="3" t="s">
        <v>131</v>
      </c>
      <c r="D758" s="3" t="s">
        <v>161</v>
      </c>
      <c r="E758" s="6">
        <v>155301.04350000003</v>
      </c>
      <c r="F758" s="7">
        <v>386153.94600000005</v>
      </c>
      <c r="G758" s="8">
        <f t="shared" si="11"/>
        <v>0.40217391304347827</v>
      </c>
      <c r="H758" s="3">
        <v>2018</v>
      </c>
    </row>
    <row r="759" spans="1:8" x14ac:dyDescent="0.3">
      <c r="A759" s="4" t="s">
        <v>132</v>
      </c>
      <c r="B759" s="5" t="s">
        <v>133</v>
      </c>
      <c r="C759" s="3" t="s">
        <v>134</v>
      </c>
      <c r="D759" s="3" t="s">
        <v>161</v>
      </c>
      <c r="E759" s="6">
        <v>772978.35599999991</v>
      </c>
      <c r="F759" s="7">
        <v>756532.00799999991</v>
      </c>
      <c r="G759" s="8">
        <f t="shared" si="11"/>
        <v>1.0217391304347827</v>
      </c>
      <c r="H759" s="3">
        <v>2018</v>
      </c>
    </row>
    <row r="760" spans="1:8" x14ac:dyDescent="0.3">
      <c r="A760" s="4" t="s">
        <v>135</v>
      </c>
      <c r="B760" s="5" t="s">
        <v>136</v>
      </c>
      <c r="C760" s="3" t="s">
        <v>137</v>
      </c>
      <c r="D760" s="3" t="s">
        <v>161</v>
      </c>
      <c r="E760" s="6">
        <v>105955.56</v>
      </c>
      <c r="F760" s="7">
        <v>384088.90499999997</v>
      </c>
      <c r="G760" s="8">
        <f t="shared" si="11"/>
        <v>0.27586206896551724</v>
      </c>
      <c r="H760" s="3">
        <v>2018</v>
      </c>
    </row>
    <row r="761" spans="1:8" x14ac:dyDescent="0.3">
      <c r="A761" s="4" t="s">
        <v>135</v>
      </c>
      <c r="B761" s="5" t="s">
        <v>136</v>
      </c>
      <c r="C761" s="3" t="s">
        <v>138</v>
      </c>
      <c r="D761" s="3" t="s">
        <v>161</v>
      </c>
      <c r="E761" s="6">
        <v>79372.426500000001</v>
      </c>
      <c r="F761" s="7">
        <v>95023.327499999999</v>
      </c>
      <c r="G761" s="8">
        <f t="shared" si="11"/>
        <v>0.83529411764705885</v>
      </c>
      <c r="H761" s="3">
        <v>2018</v>
      </c>
    </row>
    <row r="762" spans="1:8" x14ac:dyDescent="0.3">
      <c r="A762" s="4" t="s">
        <v>139</v>
      </c>
      <c r="B762" s="5" t="s">
        <v>140</v>
      </c>
      <c r="C762" s="3" t="s">
        <v>141</v>
      </c>
      <c r="D762" s="3" t="s">
        <v>161</v>
      </c>
      <c r="E762" s="6">
        <v>25944.974999999999</v>
      </c>
      <c r="F762" s="7">
        <v>29607.794999999998</v>
      </c>
      <c r="G762" s="8">
        <f t="shared" si="11"/>
        <v>0.87628865979381443</v>
      </c>
      <c r="H762" s="3">
        <v>2018</v>
      </c>
    </row>
    <row r="763" spans="1:8" x14ac:dyDescent="0.3">
      <c r="A763" s="4" t="s">
        <v>142</v>
      </c>
      <c r="B763" s="5" t="s">
        <v>143</v>
      </c>
      <c r="C763" s="3" t="s">
        <v>144</v>
      </c>
      <c r="D763" s="3" t="s">
        <v>161</v>
      </c>
      <c r="E763" s="6">
        <v>224839.17225000003</v>
      </c>
      <c r="F763" s="7">
        <v>148919.45175000004</v>
      </c>
      <c r="G763" s="8">
        <f t="shared" si="11"/>
        <v>1.5098039215686272</v>
      </c>
      <c r="H763" s="3">
        <v>2018</v>
      </c>
    </row>
    <row r="764" spans="1:8" x14ac:dyDescent="0.3">
      <c r="A764" s="4" t="s">
        <v>145</v>
      </c>
      <c r="B764" s="5" t="s">
        <v>146</v>
      </c>
      <c r="C764" s="3" t="s">
        <v>147</v>
      </c>
      <c r="D764" s="3" t="s">
        <v>161</v>
      </c>
      <c r="E764" s="6">
        <v>149010.19200000001</v>
      </c>
      <c r="F764" s="7">
        <v>71400.717000000004</v>
      </c>
      <c r="G764" s="8">
        <f t="shared" si="11"/>
        <v>2.0869565217391304</v>
      </c>
      <c r="H764" s="3">
        <v>2018</v>
      </c>
    </row>
    <row r="765" spans="1:8" x14ac:dyDescent="0.3">
      <c r="A765" s="4" t="s">
        <v>148</v>
      </c>
      <c r="B765" s="5" t="s">
        <v>149</v>
      </c>
      <c r="C765" s="3" t="s">
        <v>150</v>
      </c>
      <c r="D765" s="3" t="s">
        <v>161</v>
      </c>
      <c r="E765" s="6">
        <v>224173.10250000001</v>
      </c>
      <c r="F765" s="7">
        <v>202967.53875000001</v>
      </c>
      <c r="G765" s="8">
        <f t="shared" si="11"/>
        <v>1.1044776119402986</v>
      </c>
      <c r="H765" s="3">
        <v>2018</v>
      </c>
    </row>
    <row r="766" spans="1:8" x14ac:dyDescent="0.3">
      <c r="A766" s="4" t="s">
        <v>151</v>
      </c>
      <c r="B766" s="5" t="s">
        <v>152</v>
      </c>
      <c r="C766" s="3" t="s">
        <v>153</v>
      </c>
      <c r="D766" s="3" t="s">
        <v>161</v>
      </c>
      <c r="E766" s="6">
        <v>608116.27500000002</v>
      </c>
      <c r="F766" s="7">
        <v>486493.02</v>
      </c>
      <c r="G766" s="8">
        <f t="shared" si="11"/>
        <v>1.25</v>
      </c>
      <c r="H766" s="3">
        <v>2018</v>
      </c>
    </row>
    <row r="767" spans="1:8" x14ac:dyDescent="0.3">
      <c r="A767" s="4" t="s">
        <v>154</v>
      </c>
      <c r="B767" s="5" t="s">
        <v>155</v>
      </c>
      <c r="C767" s="3" t="s">
        <v>156</v>
      </c>
      <c r="D767" s="3" t="s">
        <v>161</v>
      </c>
      <c r="E767" s="6">
        <v>87971.170499999993</v>
      </c>
      <c r="F767" s="7">
        <v>200803.75875000001</v>
      </c>
      <c r="G767" s="8">
        <f t="shared" si="11"/>
        <v>0.43809523809523804</v>
      </c>
      <c r="H767" s="3">
        <v>2018</v>
      </c>
    </row>
    <row r="768" spans="1:8" x14ac:dyDescent="0.3">
      <c r="A768" s="4" t="s">
        <v>157</v>
      </c>
      <c r="B768" s="5" t="s">
        <v>158</v>
      </c>
      <c r="C768" s="3" t="s">
        <v>159</v>
      </c>
      <c r="D768" s="3" t="s">
        <v>161</v>
      </c>
      <c r="E768" s="6">
        <v>283100.26499999996</v>
      </c>
      <c r="F768" s="7">
        <v>299277.42299999995</v>
      </c>
      <c r="G768" s="8">
        <f t="shared" si="11"/>
        <v>0.94594594594594594</v>
      </c>
      <c r="H768" s="3">
        <v>2018</v>
      </c>
    </row>
    <row r="769" spans="1:8" x14ac:dyDescent="0.3">
      <c r="A769" s="4" t="s">
        <v>0</v>
      </c>
      <c r="B769" s="5" t="s">
        <v>1</v>
      </c>
      <c r="C769" s="3" t="s">
        <v>2</v>
      </c>
      <c r="D769" s="3" t="s">
        <v>162</v>
      </c>
      <c r="E769" s="6">
        <v>236571.97500000001</v>
      </c>
      <c r="F769" s="7">
        <v>293066.77499999997</v>
      </c>
      <c r="G769" s="8">
        <f t="shared" si="11"/>
        <v>0.80722891566265076</v>
      </c>
      <c r="H769" s="3">
        <v>2018</v>
      </c>
    </row>
    <row r="770" spans="1:8" x14ac:dyDescent="0.3">
      <c r="A770" s="4" t="s">
        <v>4</v>
      </c>
      <c r="B770" s="5" t="s">
        <v>5</v>
      </c>
      <c r="C770" s="3" t="s">
        <v>6</v>
      </c>
      <c r="D770" s="3" t="s">
        <v>162</v>
      </c>
      <c r="E770" s="6">
        <v>68068.552500000005</v>
      </c>
      <c r="F770" s="7">
        <v>64577.857499999998</v>
      </c>
      <c r="G770" s="8">
        <f t="shared" si="11"/>
        <v>1.0540540540540542</v>
      </c>
      <c r="H770" s="3">
        <v>2018</v>
      </c>
    </row>
    <row r="771" spans="1:8" x14ac:dyDescent="0.3">
      <c r="A771" s="4" t="s">
        <v>7</v>
      </c>
      <c r="B771" s="5" t="s">
        <v>8</v>
      </c>
      <c r="C771" s="3" t="s">
        <v>9</v>
      </c>
      <c r="D771" s="3" t="s">
        <v>162</v>
      </c>
      <c r="E771" s="6">
        <v>220541.23800000001</v>
      </c>
      <c r="F771" s="7">
        <v>382703.91299999994</v>
      </c>
      <c r="G771" s="8">
        <f t="shared" ref="G771:G834" si="12">E771/F771</f>
        <v>0.5762711864406781</v>
      </c>
      <c r="H771" s="3">
        <v>2018</v>
      </c>
    </row>
    <row r="772" spans="1:8" x14ac:dyDescent="0.3">
      <c r="A772" s="4" t="s">
        <v>10</v>
      </c>
      <c r="B772" s="5" t="s">
        <v>11</v>
      </c>
      <c r="C772" s="3" t="s">
        <v>12</v>
      </c>
      <c r="D772" s="3" t="s">
        <v>162</v>
      </c>
      <c r="E772" s="6">
        <v>335483.69400000002</v>
      </c>
      <c r="F772" s="7">
        <v>338906.99700000003</v>
      </c>
      <c r="G772" s="8">
        <f t="shared" si="12"/>
        <v>0.98989898989898983</v>
      </c>
      <c r="H772" s="3">
        <v>2018</v>
      </c>
    </row>
    <row r="773" spans="1:8" x14ac:dyDescent="0.3">
      <c r="A773" s="4" t="s">
        <v>13</v>
      </c>
      <c r="B773" s="5" t="s">
        <v>14</v>
      </c>
      <c r="C773" s="3" t="s">
        <v>15</v>
      </c>
      <c r="D773" s="3" t="s">
        <v>162</v>
      </c>
      <c r="E773" s="6">
        <v>10268.694</v>
      </c>
      <c r="F773" s="7">
        <v>24720.93</v>
      </c>
      <c r="G773" s="8">
        <f t="shared" si="12"/>
        <v>0.41538461538461535</v>
      </c>
      <c r="H773" s="3">
        <v>2018</v>
      </c>
    </row>
    <row r="774" spans="1:8" x14ac:dyDescent="0.3">
      <c r="A774" s="4" t="s">
        <v>13</v>
      </c>
      <c r="B774" s="5" t="s">
        <v>14</v>
      </c>
      <c r="C774" s="3" t="s">
        <v>16</v>
      </c>
      <c r="D774" s="3" t="s">
        <v>162</v>
      </c>
      <c r="E774" s="6">
        <v>3904.8075000000003</v>
      </c>
      <c r="F774" s="7">
        <v>13536.666000000001</v>
      </c>
      <c r="G774" s="8">
        <f t="shared" si="12"/>
        <v>0.28846153846153849</v>
      </c>
      <c r="H774" s="3">
        <v>2018</v>
      </c>
    </row>
    <row r="775" spans="1:8" x14ac:dyDescent="0.3">
      <c r="A775" s="4" t="s">
        <v>13</v>
      </c>
      <c r="B775" s="5" t="s">
        <v>14</v>
      </c>
      <c r="C775" s="3" t="s">
        <v>17</v>
      </c>
      <c r="D775" s="3" t="s">
        <v>162</v>
      </c>
      <c r="E775" s="6">
        <v>265096.28700000001</v>
      </c>
      <c r="F775" s="7">
        <v>328402.86300000001</v>
      </c>
      <c r="G775" s="8">
        <f t="shared" si="12"/>
        <v>0.80722891566265065</v>
      </c>
      <c r="H775" s="3">
        <v>2018</v>
      </c>
    </row>
    <row r="776" spans="1:8" x14ac:dyDescent="0.3">
      <c r="A776" s="4" t="s">
        <v>13</v>
      </c>
      <c r="B776" s="5" t="s">
        <v>14</v>
      </c>
      <c r="C776" s="3" t="s">
        <v>18</v>
      </c>
      <c r="D776" s="3" t="s">
        <v>162</v>
      </c>
      <c r="E776" s="6">
        <v>372203.84249999997</v>
      </c>
      <c r="F776" s="7">
        <v>584891.75250000006</v>
      </c>
      <c r="G776" s="8">
        <f t="shared" si="12"/>
        <v>0.63636363636363624</v>
      </c>
      <c r="H776" s="3">
        <v>2018</v>
      </c>
    </row>
    <row r="777" spans="1:8" x14ac:dyDescent="0.3">
      <c r="A777" s="4" t="s">
        <v>19</v>
      </c>
      <c r="B777" s="5" t="s">
        <v>20</v>
      </c>
      <c r="C777" s="3" t="s">
        <v>21</v>
      </c>
      <c r="D777" s="3" t="s">
        <v>162</v>
      </c>
      <c r="E777" s="6">
        <v>12843.143999999998</v>
      </c>
      <c r="F777" s="7">
        <v>5206.6799999999994</v>
      </c>
      <c r="G777" s="8">
        <f t="shared" si="12"/>
        <v>2.4666666666666668</v>
      </c>
      <c r="H777" s="3">
        <v>2018</v>
      </c>
    </row>
    <row r="778" spans="1:8" x14ac:dyDescent="0.3">
      <c r="A778" s="4" t="s">
        <v>22</v>
      </c>
      <c r="B778" s="5" t="s">
        <v>23</v>
      </c>
      <c r="C778" s="3" t="s">
        <v>24</v>
      </c>
      <c r="D778" s="3" t="s">
        <v>162</v>
      </c>
      <c r="E778" s="6">
        <v>212864.03775000002</v>
      </c>
      <c r="F778" s="7">
        <v>152045.74125000002</v>
      </c>
      <c r="G778" s="8">
        <f t="shared" si="12"/>
        <v>1.4</v>
      </c>
      <c r="H778" s="3">
        <v>2018</v>
      </c>
    </row>
    <row r="779" spans="1:8" x14ac:dyDescent="0.3">
      <c r="A779" s="4" t="s">
        <v>25</v>
      </c>
      <c r="B779" s="5" t="s">
        <v>26</v>
      </c>
      <c r="C779" s="3" t="s">
        <v>27</v>
      </c>
      <c r="D779" s="3" t="s">
        <v>162</v>
      </c>
      <c r="E779" s="6">
        <v>292704.85349999997</v>
      </c>
      <c r="F779" s="7">
        <v>98743.806000000011</v>
      </c>
      <c r="G779" s="8">
        <f t="shared" si="12"/>
        <v>2.9642857142857135</v>
      </c>
      <c r="H779" s="3">
        <v>2018</v>
      </c>
    </row>
    <row r="780" spans="1:8" x14ac:dyDescent="0.3">
      <c r="A780" s="4" t="s">
        <v>28</v>
      </c>
      <c r="B780" s="5" t="s">
        <v>29</v>
      </c>
      <c r="C780" s="3" t="s">
        <v>30</v>
      </c>
      <c r="D780" s="3" t="s">
        <v>162</v>
      </c>
      <c r="E780" s="6">
        <v>294907.04775000003</v>
      </c>
      <c r="F780" s="7">
        <v>524279.19600000011</v>
      </c>
      <c r="G780" s="8">
        <f t="shared" si="12"/>
        <v>0.56249999999999989</v>
      </c>
      <c r="H780" s="3">
        <v>2018</v>
      </c>
    </row>
    <row r="781" spans="1:8" x14ac:dyDescent="0.3">
      <c r="A781" s="4" t="s">
        <v>28</v>
      </c>
      <c r="B781" s="5" t="s">
        <v>29</v>
      </c>
      <c r="C781" s="3" t="s">
        <v>31</v>
      </c>
      <c r="D781" s="3" t="s">
        <v>162</v>
      </c>
      <c r="E781" s="6">
        <v>30195.220499999996</v>
      </c>
      <c r="F781" s="7">
        <v>32122.574999999997</v>
      </c>
      <c r="G781" s="8">
        <f t="shared" si="12"/>
        <v>0.94</v>
      </c>
      <c r="H781" s="3">
        <v>2018</v>
      </c>
    </row>
    <row r="782" spans="1:8" x14ac:dyDescent="0.3">
      <c r="A782" s="4" t="s">
        <v>32</v>
      </c>
      <c r="B782" s="5" t="s">
        <v>33</v>
      </c>
      <c r="C782" s="3" t="s">
        <v>34</v>
      </c>
      <c r="D782" s="3" t="s">
        <v>162</v>
      </c>
      <c r="E782" s="6">
        <v>466215.6825</v>
      </c>
      <c r="F782" s="7">
        <v>274821.87600000005</v>
      </c>
      <c r="G782" s="8">
        <f t="shared" si="12"/>
        <v>1.6964285714285712</v>
      </c>
      <c r="H782" s="3">
        <v>2018</v>
      </c>
    </row>
    <row r="783" spans="1:8" x14ac:dyDescent="0.3">
      <c r="A783" s="4" t="s">
        <v>35</v>
      </c>
      <c r="B783" s="5" t="s">
        <v>36</v>
      </c>
      <c r="C783" s="3" t="s">
        <v>37</v>
      </c>
      <c r="D783" s="3" t="s">
        <v>162</v>
      </c>
      <c r="E783" s="6">
        <v>289241.94825000002</v>
      </c>
      <c r="F783" s="7">
        <v>622143.05849999993</v>
      </c>
      <c r="G783" s="8">
        <f t="shared" si="12"/>
        <v>0.46491228070175444</v>
      </c>
      <c r="H783" s="3">
        <v>2018</v>
      </c>
    </row>
    <row r="784" spans="1:8" x14ac:dyDescent="0.3">
      <c r="A784" s="4" t="s">
        <v>38</v>
      </c>
      <c r="B784" s="5" t="s">
        <v>39</v>
      </c>
      <c r="C784" s="3" t="s">
        <v>40</v>
      </c>
      <c r="D784" s="3" t="s">
        <v>162</v>
      </c>
      <c r="E784" s="6">
        <v>340299.11025000003</v>
      </c>
      <c r="F784" s="7">
        <v>203477.81849999999</v>
      </c>
      <c r="G784" s="8">
        <f t="shared" si="12"/>
        <v>1.6724137931034484</v>
      </c>
      <c r="H784" s="3">
        <v>2018</v>
      </c>
    </row>
    <row r="785" spans="1:8" x14ac:dyDescent="0.3">
      <c r="A785" s="4" t="s">
        <v>41</v>
      </c>
      <c r="B785" s="5" t="s">
        <v>42</v>
      </c>
      <c r="C785" s="3" t="s">
        <v>43</v>
      </c>
      <c r="D785" s="3" t="s">
        <v>162</v>
      </c>
      <c r="E785" s="6">
        <v>34959.681000000004</v>
      </c>
      <c r="F785" s="7">
        <v>96139.12275000001</v>
      </c>
      <c r="G785" s="8">
        <f t="shared" si="12"/>
        <v>0.36363636363636365</v>
      </c>
      <c r="H785" s="3">
        <v>2018</v>
      </c>
    </row>
    <row r="786" spans="1:8" x14ac:dyDescent="0.3">
      <c r="A786" s="4" t="s">
        <v>44</v>
      </c>
      <c r="B786" s="5" t="s">
        <v>45</v>
      </c>
      <c r="C786" s="3" t="s">
        <v>46</v>
      </c>
      <c r="D786" s="3" t="s">
        <v>162</v>
      </c>
      <c r="E786" s="6">
        <v>239463</v>
      </c>
      <c r="F786" s="7">
        <v>263898</v>
      </c>
      <c r="G786" s="8">
        <f t="shared" si="12"/>
        <v>0.90740740740740744</v>
      </c>
      <c r="H786" s="3">
        <v>2018</v>
      </c>
    </row>
    <row r="787" spans="1:8" x14ac:dyDescent="0.3">
      <c r="A787" s="4" t="s">
        <v>44</v>
      </c>
      <c r="B787" s="5" t="s">
        <v>45</v>
      </c>
      <c r="C787" s="3" t="s">
        <v>47</v>
      </c>
      <c r="D787" s="3" t="s">
        <v>162</v>
      </c>
      <c r="E787" s="6">
        <v>33547.452750000004</v>
      </c>
      <c r="F787" s="7">
        <v>15021.247500000001</v>
      </c>
      <c r="G787" s="8">
        <f t="shared" si="12"/>
        <v>2.2333333333333334</v>
      </c>
      <c r="H787" s="3">
        <v>2018</v>
      </c>
    </row>
    <row r="788" spans="1:8" x14ac:dyDescent="0.3">
      <c r="A788" s="4" t="s">
        <v>48</v>
      </c>
      <c r="B788" s="5" t="s">
        <v>49</v>
      </c>
      <c r="C788" s="3" t="s">
        <v>50</v>
      </c>
      <c r="D788" s="3" t="s">
        <v>162</v>
      </c>
      <c r="E788" s="6">
        <v>304975.63799999998</v>
      </c>
      <c r="F788" s="7">
        <v>152487.81899999999</v>
      </c>
      <c r="G788" s="8">
        <f t="shared" si="12"/>
        <v>2</v>
      </c>
      <c r="H788" s="3">
        <v>2018</v>
      </c>
    </row>
    <row r="789" spans="1:8" x14ac:dyDescent="0.3">
      <c r="A789" s="4" t="s">
        <v>51</v>
      </c>
      <c r="B789" s="5" t="s">
        <v>52</v>
      </c>
      <c r="C789" s="3" t="s">
        <v>53</v>
      </c>
      <c r="D789" s="3" t="s">
        <v>162</v>
      </c>
      <c r="E789" s="6">
        <v>23976.702000000005</v>
      </c>
      <c r="F789" s="7">
        <v>17789.166000000005</v>
      </c>
      <c r="G789" s="8">
        <f t="shared" si="12"/>
        <v>1.3478260869565217</v>
      </c>
      <c r="H789" s="3">
        <v>2018</v>
      </c>
    </row>
    <row r="790" spans="1:8" x14ac:dyDescent="0.3">
      <c r="A790" s="4" t="s">
        <v>54</v>
      </c>
      <c r="B790" s="5" t="s">
        <v>55</v>
      </c>
      <c r="C790" s="3" t="s">
        <v>56</v>
      </c>
      <c r="D790" s="3" t="s">
        <v>162</v>
      </c>
      <c r="E790" s="6">
        <v>289806.1335</v>
      </c>
      <c r="F790" s="7">
        <v>248936.03775000002</v>
      </c>
      <c r="G790" s="8">
        <f t="shared" si="12"/>
        <v>1.1641791044776117</v>
      </c>
      <c r="H790" s="3">
        <v>2018</v>
      </c>
    </row>
    <row r="791" spans="1:8" x14ac:dyDescent="0.3">
      <c r="A791" s="4" t="s">
        <v>57</v>
      </c>
      <c r="B791" s="5" t="s">
        <v>58</v>
      </c>
      <c r="C791" s="3" t="s">
        <v>59</v>
      </c>
      <c r="D791" s="3" t="s">
        <v>162</v>
      </c>
      <c r="E791" s="6">
        <v>29429.810999999998</v>
      </c>
      <c r="F791" s="7">
        <v>37107.152999999998</v>
      </c>
      <c r="G791" s="8">
        <f t="shared" si="12"/>
        <v>0.7931034482758621</v>
      </c>
      <c r="H791" s="3">
        <v>2018</v>
      </c>
    </row>
    <row r="792" spans="1:8" x14ac:dyDescent="0.3">
      <c r="A792" s="4" t="s">
        <v>60</v>
      </c>
      <c r="B792" s="5" t="s">
        <v>61</v>
      </c>
      <c r="C792" s="3" t="s">
        <v>62</v>
      </c>
      <c r="D792" s="3" t="s">
        <v>162</v>
      </c>
      <c r="E792" s="6">
        <v>317900.97000000003</v>
      </c>
      <c r="F792" s="7">
        <v>146401.76249999998</v>
      </c>
      <c r="G792" s="8">
        <f t="shared" si="12"/>
        <v>2.1714285714285717</v>
      </c>
      <c r="H792" s="3">
        <v>2018</v>
      </c>
    </row>
    <row r="793" spans="1:8" x14ac:dyDescent="0.3">
      <c r="A793" s="4" t="s">
        <v>63</v>
      </c>
      <c r="B793" s="5" t="s">
        <v>64</v>
      </c>
      <c r="C793" s="3" t="s">
        <v>65</v>
      </c>
      <c r="D793" s="3" t="s">
        <v>162</v>
      </c>
      <c r="E793" s="6">
        <v>60869.778749999998</v>
      </c>
      <c r="F793" s="7">
        <v>158544.54</v>
      </c>
      <c r="G793" s="8">
        <f t="shared" si="12"/>
        <v>0.3839285714285714</v>
      </c>
      <c r="H793" s="3">
        <v>2018</v>
      </c>
    </row>
    <row r="794" spans="1:8" x14ac:dyDescent="0.3">
      <c r="A794" s="4" t="s">
        <v>63</v>
      </c>
      <c r="B794" s="5" t="s">
        <v>64</v>
      </c>
      <c r="C794" s="3" t="s">
        <v>66</v>
      </c>
      <c r="D794" s="3" t="s">
        <v>162</v>
      </c>
      <c r="E794" s="6">
        <v>89310.991500000004</v>
      </c>
      <c r="F794" s="7">
        <v>185672.85075000001</v>
      </c>
      <c r="G794" s="8">
        <f t="shared" si="12"/>
        <v>0.48101265822784811</v>
      </c>
      <c r="H794" s="3">
        <v>2018</v>
      </c>
    </row>
    <row r="795" spans="1:8" x14ac:dyDescent="0.3">
      <c r="A795" s="4" t="s">
        <v>67</v>
      </c>
      <c r="B795" s="5" t="s">
        <v>68</v>
      </c>
      <c r="C795" s="3" t="s">
        <v>69</v>
      </c>
      <c r="D795" s="3" t="s">
        <v>162</v>
      </c>
      <c r="E795" s="6">
        <v>57544.587</v>
      </c>
      <c r="F795" s="7">
        <v>148656.84975000002</v>
      </c>
      <c r="G795" s="8">
        <f t="shared" si="12"/>
        <v>0.38709677419354832</v>
      </c>
      <c r="H795" s="3">
        <v>2018</v>
      </c>
    </row>
    <row r="796" spans="1:8" x14ac:dyDescent="0.3">
      <c r="A796" s="4" t="s">
        <v>70</v>
      </c>
      <c r="B796" s="5" t="s">
        <v>71</v>
      </c>
      <c r="C796" s="3" t="s">
        <v>72</v>
      </c>
      <c r="D796" s="3" t="s">
        <v>162</v>
      </c>
      <c r="E796" s="6">
        <v>62228.547000000006</v>
      </c>
      <c r="F796" s="7">
        <v>45995.013000000006</v>
      </c>
      <c r="G796" s="8">
        <f t="shared" si="12"/>
        <v>1.3529411764705881</v>
      </c>
      <c r="H796" s="3">
        <v>2018</v>
      </c>
    </row>
    <row r="797" spans="1:8" x14ac:dyDescent="0.3">
      <c r="A797" s="4" t="s">
        <v>73</v>
      </c>
      <c r="B797" s="5" t="s">
        <v>74</v>
      </c>
      <c r="C797" s="3" t="s">
        <v>75</v>
      </c>
      <c r="D797" s="3" t="s">
        <v>162</v>
      </c>
      <c r="E797" s="6">
        <v>47203.033500000005</v>
      </c>
      <c r="F797" s="7">
        <v>68520.532500000001</v>
      </c>
      <c r="G797" s="8">
        <f t="shared" si="12"/>
        <v>0.68888888888888899</v>
      </c>
      <c r="H797" s="3">
        <v>2018</v>
      </c>
    </row>
    <row r="798" spans="1:8" x14ac:dyDescent="0.3">
      <c r="A798" s="4" t="s">
        <v>76</v>
      </c>
      <c r="B798" s="5" t="s">
        <v>77</v>
      </c>
      <c r="C798" s="3" t="s">
        <v>78</v>
      </c>
      <c r="D798" s="3" t="s">
        <v>162</v>
      </c>
      <c r="E798" s="6">
        <v>317884.45950000006</v>
      </c>
      <c r="F798" s="7">
        <v>114295.53600000002</v>
      </c>
      <c r="G798" s="8">
        <f t="shared" si="12"/>
        <v>2.78125</v>
      </c>
      <c r="H798" s="3">
        <v>2018</v>
      </c>
    </row>
    <row r="799" spans="1:8" x14ac:dyDescent="0.3">
      <c r="A799" s="4" t="s">
        <v>79</v>
      </c>
      <c r="B799" s="5" t="s">
        <v>80</v>
      </c>
      <c r="C799" s="3" t="s">
        <v>81</v>
      </c>
      <c r="D799" s="3" t="s">
        <v>162</v>
      </c>
      <c r="E799" s="6">
        <v>94649.714999999997</v>
      </c>
      <c r="F799" s="7">
        <v>147232.89000000001</v>
      </c>
      <c r="G799" s="8">
        <f t="shared" si="12"/>
        <v>0.64285714285714279</v>
      </c>
      <c r="H799" s="3">
        <v>2018</v>
      </c>
    </row>
    <row r="800" spans="1:8" x14ac:dyDescent="0.3">
      <c r="A800" s="4" t="s">
        <v>82</v>
      </c>
      <c r="B800" s="5" t="s">
        <v>83</v>
      </c>
      <c r="C800" s="3" t="s">
        <v>84</v>
      </c>
      <c r="D800" s="3" t="s">
        <v>162</v>
      </c>
      <c r="E800" s="6">
        <v>373035.11174999998</v>
      </c>
      <c r="F800" s="7">
        <v>473628.84974999988</v>
      </c>
      <c r="G800" s="8">
        <f t="shared" si="12"/>
        <v>0.78761061946902666</v>
      </c>
      <c r="H800" s="3">
        <v>2018</v>
      </c>
    </row>
    <row r="801" spans="1:8" x14ac:dyDescent="0.3">
      <c r="A801" s="4" t="s">
        <v>85</v>
      </c>
      <c r="B801" s="5" t="s">
        <v>86</v>
      </c>
      <c r="C801" s="3" t="s">
        <v>87</v>
      </c>
      <c r="D801" s="3" t="s">
        <v>162</v>
      </c>
      <c r="E801" s="6">
        <v>382042.75725000002</v>
      </c>
      <c r="F801" s="7">
        <v>352273.19175</v>
      </c>
      <c r="G801" s="8">
        <f t="shared" si="12"/>
        <v>1.0845070422535212</v>
      </c>
      <c r="H801" s="3">
        <v>2018</v>
      </c>
    </row>
    <row r="802" spans="1:8" x14ac:dyDescent="0.3">
      <c r="A802" s="4" t="s">
        <v>88</v>
      </c>
      <c r="B802" s="5" t="s">
        <v>89</v>
      </c>
      <c r="C802" s="3" t="s">
        <v>90</v>
      </c>
      <c r="D802" s="3" t="s">
        <v>162</v>
      </c>
      <c r="E802" s="6">
        <v>61529.328000000009</v>
      </c>
      <c r="F802" s="7">
        <v>30764.664000000004</v>
      </c>
      <c r="G802" s="8">
        <f t="shared" si="12"/>
        <v>2</v>
      </c>
      <c r="H802" s="3">
        <v>2018</v>
      </c>
    </row>
    <row r="803" spans="1:8" x14ac:dyDescent="0.3">
      <c r="A803" s="4" t="s">
        <v>91</v>
      </c>
      <c r="B803" s="5" t="s">
        <v>92</v>
      </c>
      <c r="C803" s="3" t="s">
        <v>93</v>
      </c>
      <c r="D803" s="3" t="s">
        <v>162</v>
      </c>
      <c r="E803" s="6">
        <v>22703.294250000003</v>
      </c>
      <c r="F803" s="7">
        <v>29439.436500000003</v>
      </c>
      <c r="G803" s="8">
        <f t="shared" si="12"/>
        <v>0.77118644067796616</v>
      </c>
      <c r="H803" s="3">
        <v>2018</v>
      </c>
    </row>
    <row r="804" spans="1:8" x14ac:dyDescent="0.3">
      <c r="A804" s="4" t="s">
        <v>94</v>
      </c>
      <c r="B804" s="5" t="s">
        <v>95</v>
      </c>
      <c r="C804" s="3" t="s">
        <v>96</v>
      </c>
      <c r="D804" s="3" t="s">
        <v>162</v>
      </c>
      <c r="E804" s="6">
        <v>261745.03349999999</v>
      </c>
      <c r="F804" s="7">
        <v>434762.93700000003</v>
      </c>
      <c r="G804" s="8">
        <f t="shared" si="12"/>
        <v>0.6020408163265305</v>
      </c>
      <c r="H804" s="3">
        <v>2018</v>
      </c>
    </row>
    <row r="805" spans="1:8" x14ac:dyDescent="0.3">
      <c r="A805" s="4" t="s">
        <v>97</v>
      </c>
      <c r="B805" s="5" t="s">
        <v>98</v>
      </c>
      <c r="C805" s="3" t="s">
        <v>99</v>
      </c>
      <c r="D805" s="3" t="s">
        <v>162</v>
      </c>
      <c r="E805" s="6">
        <v>52748.698499999999</v>
      </c>
      <c r="F805" s="7">
        <v>41343.574499999995</v>
      </c>
      <c r="G805" s="8">
        <f t="shared" si="12"/>
        <v>1.2758620689655173</v>
      </c>
      <c r="H805" s="3">
        <v>2018</v>
      </c>
    </row>
    <row r="806" spans="1:8" x14ac:dyDescent="0.3">
      <c r="A806" s="4" t="s">
        <v>100</v>
      </c>
      <c r="B806" s="5" t="s">
        <v>101</v>
      </c>
      <c r="C806" s="3" t="s">
        <v>102</v>
      </c>
      <c r="D806" s="3" t="s">
        <v>162</v>
      </c>
      <c r="E806" s="6">
        <v>81061.465500000006</v>
      </c>
      <c r="F806" s="7">
        <v>250336.87875000003</v>
      </c>
      <c r="G806" s="8">
        <f t="shared" si="12"/>
        <v>0.32380952380952377</v>
      </c>
      <c r="H806" s="3">
        <v>2018</v>
      </c>
    </row>
    <row r="807" spans="1:8" x14ac:dyDescent="0.3">
      <c r="A807" s="4" t="s">
        <v>103</v>
      </c>
      <c r="B807" s="5" t="s">
        <v>104</v>
      </c>
      <c r="C807" s="3" t="s">
        <v>105</v>
      </c>
      <c r="D807" s="3" t="s">
        <v>162</v>
      </c>
      <c r="E807" s="6">
        <v>84711.075749999989</v>
      </c>
      <c r="F807" s="7">
        <v>103126.52699999999</v>
      </c>
      <c r="G807" s="8">
        <f t="shared" si="12"/>
        <v>0.8214285714285714</v>
      </c>
      <c r="H807" s="3">
        <v>2018</v>
      </c>
    </row>
    <row r="808" spans="1:8" x14ac:dyDescent="0.3">
      <c r="A808" s="4" t="s">
        <v>106</v>
      </c>
      <c r="B808" s="5" t="s">
        <v>107</v>
      </c>
      <c r="C808" s="3" t="s">
        <v>108</v>
      </c>
      <c r="D808" s="3" t="s">
        <v>162</v>
      </c>
      <c r="E808" s="6">
        <v>178974.73124999998</v>
      </c>
      <c r="F808" s="7">
        <v>240337.49625</v>
      </c>
      <c r="G808" s="8">
        <f t="shared" si="12"/>
        <v>0.74468085106382975</v>
      </c>
      <c r="H808" s="3">
        <v>2018</v>
      </c>
    </row>
    <row r="809" spans="1:8" x14ac:dyDescent="0.3">
      <c r="A809" s="4" t="s">
        <v>106</v>
      </c>
      <c r="B809" s="5" t="s">
        <v>107</v>
      </c>
      <c r="C809" s="3" t="s">
        <v>109</v>
      </c>
      <c r="D809" s="3" t="s">
        <v>162</v>
      </c>
      <c r="E809" s="6">
        <v>308943.88200000004</v>
      </c>
      <c r="F809" s="7">
        <v>321816.54375000001</v>
      </c>
      <c r="G809" s="8">
        <f t="shared" si="12"/>
        <v>0.96000000000000008</v>
      </c>
      <c r="H809" s="3">
        <v>2018</v>
      </c>
    </row>
    <row r="810" spans="1:8" x14ac:dyDescent="0.3">
      <c r="A810" s="4" t="s">
        <v>106</v>
      </c>
      <c r="B810" s="5" t="s">
        <v>107</v>
      </c>
      <c r="C810" s="3" t="s">
        <v>110</v>
      </c>
      <c r="D810" s="3" t="s">
        <v>162</v>
      </c>
      <c r="E810" s="6">
        <v>124293.77100000002</v>
      </c>
      <c r="F810" s="7">
        <v>62146.885500000011</v>
      </c>
      <c r="G810" s="8">
        <f t="shared" si="12"/>
        <v>2</v>
      </c>
      <c r="H810" s="3">
        <v>2018</v>
      </c>
    </row>
    <row r="811" spans="1:8" x14ac:dyDescent="0.3">
      <c r="A811" s="4" t="s">
        <v>111</v>
      </c>
      <c r="B811" s="5" t="s">
        <v>112</v>
      </c>
      <c r="C811" s="3" t="s">
        <v>113</v>
      </c>
      <c r="D811" s="3" t="s">
        <v>162</v>
      </c>
      <c r="E811" s="6">
        <v>154077.78824999998</v>
      </c>
      <c r="F811" s="7">
        <v>54609.849000000002</v>
      </c>
      <c r="G811" s="8">
        <f t="shared" si="12"/>
        <v>2.8214285714285712</v>
      </c>
      <c r="H811" s="3">
        <v>2018</v>
      </c>
    </row>
    <row r="812" spans="1:8" x14ac:dyDescent="0.3">
      <c r="A812" s="4" t="s">
        <v>114</v>
      </c>
      <c r="B812" s="5" t="s">
        <v>115</v>
      </c>
      <c r="C812" s="3" t="s">
        <v>116</v>
      </c>
      <c r="D812" s="3" t="s">
        <v>162</v>
      </c>
      <c r="E812" s="6">
        <v>186743.07</v>
      </c>
      <c r="F812" s="7">
        <v>189266.625</v>
      </c>
      <c r="G812" s="8">
        <f t="shared" si="12"/>
        <v>0.98666666666666669</v>
      </c>
      <c r="H812" s="3">
        <v>2018</v>
      </c>
    </row>
    <row r="813" spans="1:8" x14ac:dyDescent="0.3">
      <c r="A813" s="4" t="s">
        <v>117</v>
      </c>
      <c r="B813" s="5" t="s">
        <v>118</v>
      </c>
      <c r="C813" s="3" t="s">
        <v>119</v>
      </c>
      <c r="D813" s="3" t="s">
        <v>162</v>
      </c>
      <c r="E813" s="6">
        <v>20611.732500000002</v>
      </c>
      <c r="F813" s="7">
        <v>8337.33</v>
      </c>
      <c r="G813" s="8">
        <f t="shared" si="12"/>
        <v>2.4722222222222223</v>
      </c>
      <c r="H813" s="3">
        <v>2018</v>
      </c>
    </row>
    <row r="814" spans="1:8" x14ac:dyDescent="0.3">
      <c r="A814" s="4" t="s">
        <v>120</v>
      </c>
      <c r="B814" s="5" t="s">
        <v>121</v>
      </c>
      <c r="C814" s="3" t="s">
        <v>122</v>
      </c>
      <c r="D814" s="3" t="s">
        <v>162</v>
      </c>
      <c r="E814" s="6">
        <v>406252.74600000004</v>
      </c>
      <c r="F814" s="7">
        <v>677087.91</v>
      </c>
      <c r="G814" s="8">
        <f t="shared" si="12"/>
        <v>0.60000000000000009</v>
      </c>
      <c r="H814" s="3">
        <v>2018</v>
      </c>
    </row>
    <row r="815" spans="1:8" x14ac:dyDescent="0.3">
      <c r="A815" s="4" t="s">
        <v>123</v>
      </c>
      <c r="B815" s="5" t="s">
        <v>124</v>
      </c>
      <c r="C815" s="3" t="s">
        <v>125</v>
      </c>
      <c r="D815" s="3" t="s">
        <v>162</v>
      </c>
      <c r="E815" s="6">
        <v>84973.05</v>
      </c>
      <c r="F815" s="7">
        <v>38521.116000000009</v>
      </c>
      <c r="G815" s="8">
        <f t="shared" si="12"/>
        <v>2.2058823529411762</v>
      </c>
      <c r="H815" s="3">
        <v>2018</v>
      </c>
    </row>
    <row r="816" spans="1:8" x14ac:dyDescent="0.3">
      <c r="A816" s="4" t="s">
        <v>126</v>
      </c>
      <c r="B816" s="5" t="s">
        <v>127</v>
      </c>
      <c r="C816" s="3" t="s">
        <v>128</v>
      </c>
      <c r="D816" s="3" t="s">
        <v>162</v>
      </c>
      <c r="E816" s="6">
        <v>282135.82500000001</v>
      </c>
      <c r="F816" s="7">
        <v>325069.53750000003</v>
      </c>
      <c r="G816" s="8">
        <f t="shared" si="12"/>
        <v>0.86792452830188671</v>
      </c>
      <c r="H816" s="3">
        <v>2018</v>
      </c>
    </row>
    <row r="817" spans="1:8" x14ac:dyDescent="0.3">
      <c r="A817" s="4" t="s">
        <v>129</v>
      </c>
      <c r="B817" s="5" t="s">
        <v>130</v>
      </c>
      <c r="C817" s="3" t="s">
        <v>131</v>
      </c>
      <c r="D817" s="3" t="s">
        <v>162</v>
      </c>
      <c r="E817" s="6">
        <v>36369.432000000001</v>
      </c>
      <c r="F817" s="7">
        <v>68192.684999999998</v>
      </c>
      <c r="G817" s="8">
        <f t="shared" si="12"/>
        <v>0.53333333333333333</v>
      </c>
      <c r="H817" s="3">
        <v>2018</v>
      </c>
    </row>
    <row r="818" spans="1:8" x14ac:dyDescent="0.3">
      <c r="A818" s="4" t="s">
        <v>132</v>
      </c>
      <c r="B818" s="5" t="s">
        <v>133</v>
      </c>
      <c r="C818" s="3" t="s">
        <v>134</v>
      </c>
      <c r="D818" s="3" t="s">
        <v>162</v>
      </c>
      <c r="E818" s="6">
        <v>26829.494999999999</v>
      </c>
      <c r="F818" s="7">
        <v>25904.340000000004</v>
      </c>
      <c r="G818" s="8">
        <f t="shared" si="12"/>
        <v>1.0357142857142856</v>
      </c>
      <c r="H818" s="3">
        <v>2018</v>
      </c>
    </row>
    <row r="819" spans="1:8" x14ac:dyDescent="0.3">
      <c r="A819" s="4" t="s">
        <v>135</v>
      </c>
      <c r="B819" s="5" t="s">
        <v>136</v>
      </c>
      <c r="C819" s="3" t="s">
        <v>137</v>
      </c>
      <c r="D819" s="3" t="s">
        <v>162</v>
      </c>
      <c r="E819" s="6">
        <v>113794.76024999999</v>
      </c>
      <c r="F819" s="7">
        <v>77148.990000000005</v>
      </c>
      <c r="G819" s="8">
        <f t="shared" si="12"/>
        <v>1.4749999999999999</v>
      </c>
      <c r="H819" s="3">
        <v>2018</v>
      </c>
    </row>
    <row r="820" spans="1:8" x14ac:dyDescent="0.3">
      <c r="A820" s="4" t="s">
        <v>135</v>
      </c>
      <c r="B820" s="5" t="s">
        <v>136</v>
      </c>
      <c r="C820" s="3" t="s">
        <v>138</v>
      </c>
      <c r="D820" s="3" t="s">
        <v>162</v>
      </c>
      <c r="E820" s="6">
        <v>17425.125</v>
      </c>
      <c r="F820" s="7">
        <v>19516.140000000003</v>
      </c>
      <c r="G820" s="8">
        <f t="shared" si="12"/>
        <v>0.89285714285714268</v>
      </c>
      <c r="H820" s="3">
        <v>2018</v>
      </c>
    </row>
    <row r="821" spans="1:8" x14ac:dyDescent="0.3">
      <c r="A821" s="4" t="s">
        <v>139</v>
      </c>
      <c r="B821" s="5" t="s">
        <v>140</v>
      </c>
      <c r="C821" s="3" t="s">
        <v>141</v>
      </c>
      <c r="D821" s="3" t="s">
        <v>162</v>
      </c>
      <c r="E821" s="6">
        <v>193920.64874999999</v>
      </c>
      <c r="F821" s="7">
        <v>226928.41875000001</v>
      </c>
      <c r="G821" s="8">
        <f t="shared" si="12"/>
        <v>0.8545454545454545</v>
      </c>
      <c r="H821" s="3">
        <v>2018</v>
      </c>
    </row>
    <row r="822" spans="1:8" x14ac:dyDescent="0.3">
      <c r="A822" s="4" t="s">
        <v>142</v>
      </c>
      <c r="B822" s="5" t="s">
        <v>143</v>
      </c>
      <c r="C822" s="3" t="s">
        <v>144</v>
      </c>
      <c r="D822" s="3" t="s">
        <v>162</v>
      </c>
      <c r="E822" s="6">
        <v>328588.97400000005</v>
      </c>
      <c r="F822" s="7">
        <v>135608.14800000002</v>
      </c>
      <c r="G822" s="8">
        <f t="shared" si="12"/>
        <v>2.4230769230769234</v>
      </c>
      <c r="H822" s="3">
        <v>2018</v>
      </c>
    </row>
    <row r="823" spans="1:8" x14ac:dyDescent="0.3">
      <c r="A823" s="4" t="s">
        <v>145</v>
      </c>
      <c r="B823" s="5" t="s">
        <v>146</v>
      </c>
      <c r="C823" s="3" t="s">
        <v>147</v>
      </c>
      <c r="D823" s="3" t="s">
        <v>162</v>
      </c>
      <c r="E823" s="6">
        <v>241529.29650000003</v>
      </c>
      <c r="F823" s="7">
        <v>234912.05550000002</v>
      </c>
      <c r="G823" s="8">
        <f t="shared" si="12"/>
        <v>1.028169014084507</v>
      </c>
      <c r="H823" s="3">
        <v>2018</v>
      </c>
    </row>
    <row r="824" spans="1:8" x14ac:dyDescent="0.3">
      <c r="A824" s="4" t="s">
        <v>148</v>
      </c>
      <c r="B824" s="5" t="s">
        <v>149</v>
      </c>
      <c r="C824" s="3" t="s">
        <v>150</v>
      </c>
      <c r="D824" s="3" t="s">
        <v>162</v>
      </c>
      <c r="E824" s="6">
        <v>277004.88</v>
      </c>
      <c r="F824" s="7">
        <v>110801.95199999999</v>
      </c>
      <c r="G824" s="8">
        <f t="shared" si="12"/>
        <v>2.5000000000000004</v>
      </c>
      <c r="H824" s="3">
        <v>2018</v>
      </c>
    </row>
    <row r="825" spans="1:8" x14ac:dyDescent="0.3">
      <c r="A825" s="4" t="s">
        <v>151</v>
      </c>
      <c r="B825" s="5" t="s">
        <v>152</v>
      </c>
      <c r="C825" s="3" t="s">
        <v>153</v>
      </c>
      <c r="D825" s="3" t="s">
        <v>162</v>
      </c>
      <c r="E825" s="6">
        <v>223812.92250000002</v>
      </c>
      <c r="F825" s="7">
        <v>270931.4325</v>
      </c>
      <c r="G825" s="8">
        <f t="shared" si="12"/>
        <v>0.82608695652173925</v>
      </c>
      <c r="H825" s="3">
        <v>2018</v>
      </c>
    </row>
    <row r="826" spans="1:8" x14ac:dyDescent="0.3">
      <c r="A826" s="4" t="s">
        <v>154</v>
      </c>
      <c r="B826" s="5" t="s">
        <v>155</v>
      </c>
      <c r="C826" s="3" t="s">
        <v>156</v>
      </c>
      <c r="D826" s="3" t="s">
        <v>162</v>
      </c>
      <c r="E826" s="6">
        <v>221617.08</v>
      </c>
      <c r="F826" s="7">
        <v>157902.16949999996</v>
      </c>
      <c r="G826" s="8">
        <f t="shared" si="12"/>
        <v>1.4035087719298249</v>
      </c>
      <c r="H826" s="3">
        <v>2018</v>
      </c>
    </row>
    <row r="827" spans="1:8" x14ac:dyDescent="0.3">
      <c r="A827" s="4" t="s">
        <v>157</v>
      </c>
      <c r="B827" s="5" t="s">
        <v>158</v>
      </c>
      <c r="C827" s="3" t="s">
        <v>159</v>
      </c>
      <c r="D827" s="3" t="s">
        <v>162</v>
      </c>
      <c r="E827" s="6">
        <v>158536.872</v>
      </c>
      <c r="F827" s="7">
        <v>203125.36725000001</v>
      </c>
      <c r="G827" s="8">
        <f t="shared" si="12"/>
        <v>0.78048780487804881</v>
      </c>
      <c r="H827" s="3">
        <v>2018</v>
      </c>
    </row>
    <row r="828" spans="1:8" x14ac:dyDescent="0.3">
      <c r="A828" s="4" t="s">
        <v>0</v>
      </c>
      <c r="B828" s="5" t="s">
        <v>1</v>
      </c>
      <c r="C828" s="3" t="s">
        <v>2</v>
      </c>
      <c r="D828" s="3" t="s">
        <v>163</v>
      </c>
      <c r="E828" s="6">
        <v>145386.65700000001</v>
      </c>
      <c r="F828" s="7">
        <v>298293.31349999999</v>
      </c>
      <c r="G828" s="8">
        <f t="shared" si="12"/>
        <v>0.48739495798319332</v>
      </c>
      <c r="H828" s="3">
        <v>2018</v>
      </c>
    </row>
    <row r="829" spans="1:8" x14ac:dyDescent="0.3">
      <c r="A829" s="4" t="s">
        <v>4</v>
      </c>
      <c r="B829" s="5" t="s">
        <v>5</v>
      </c>
      <c r="C829" s="3" t="s">
        <v>6</v>
      </c>
      <c r="D829" s="3" t="s">
        <v>163</v>
      </c>
      <c r="E829" s="6">
        <v>103408.22474999999</v>
      </c>
      <c r="F829" s="7">
        <v>204788.83724999998</v>
      </c>
      <c r="G829" s="8">
        <f t="shared" si="12"/>
        <v>0.50495049504950495</v>
      </c>
      <c r="H829" s="3">
        <v>2018</v>
      </c>
    </row>
    <row r="830" spans="1:8" x14ac:dyDescent="0.3">
      <c r="A830" s="4" t="s">
        <v>7</v>
      </c>
      <c r="B830" s="5" t="s">
        <v>8</v>
      </c>
      <c r="C830" s="3" t="s">
        <v>9</v>
      </c>
      <c r="D830" s="3" t="s">
        <v>163</v>
      </c>
      <c r="E830" s="6">
        <v>82722.674250000011</v>
      </c>
      <c r="F830" s="7">
        <v>76216.396500000003</v>
      </c>
      <c r="G830" s="8">
        <f t="shared" si="12"/>
        <v>1.0853658536585367</v>
      </c>
      <c r="H830" s="3">
        <v>2018</v>
      </c>
    </row>
    <row r="831" spans="1:8" x14ac:dyDescent="0.3">
      <c r="A831" s="4" t="s">
        <v>10</v>
      </c>
      <c r="B831" s="5" t="s">
        <v>11</v>
      </c>
      <c r="C831" s="3" t="s">
        <v>12</v>
      </c>
      <c r="D831" s="3" t="s">
        <v>163</v>
      </c>
      <c r="E831" s="6">
        <v>388081.15200000006</v>
      </c>
      <c r="F831" s="7">
        <v>242550.72000000003</v>
      </c>
      <c r="G831" s="8">
        <f t="shared" si="12"/>
        <v>1.6</v>
      </c>
      <c r="H831" s="3">
        <v>2018</v>
      </c>
    </row>
    <row r="832" spans="1:8" x14ac:dyDescent="0.3">
      <c r="A832" s="4" t="s">
        <v>13</v>
      </c>
      <c r="B832" s="5" t="s">
        <v>14</v>
      </c>
      <c r="C832" s="3" t="s">
        <v>15</v>
      </c>
      <c r="D832" s="3" t="s">
        <v>163</v>
      </c>
      <c r="E832" s="6">
        <v>580679.17874999996</v>
      </c>
      <c r="F832" s="7">
        <v>222886.95749999999</v>
      </c>
      <c r="G832" s="8">
        <f t="shared" si="12"/>
        <v>2.6052631578947367</v>
      </c>
      <c r="H832" s="3">
        <v>2018</v>
      </c>
    </row>
    <row r="833" spans="1:8" x14ac:dyDescent="0.3">
      <c r="A833" s="4" t="s">
        <v>13</v>
      </c>
      <c r="B833" s="5" t="s">
        <v>14</v>
      </c>
      <c r="C833" s="3" t="s">
        <v>16</v>
      </c>
      <c r="D833" s="3" t="s">
        <v>163</v>
      </c>
      <c r="E833" s="6">
        <v>337172.11874999997</v>
      </c>
      <c r="F833" s="7">
        <v>386624.02949999995</v>
      </c>
      <c r="G833" s="8">
        <f t="shared" si="12"/>
        <v>0.87209302325581395</v>
      </c>
      <c r="H833" s="3">
        <v>2018</v>
      </c>
    </row>
    <row r="834" spans="1:8" x14ac:dyDescent="0.3">
      <c r="A834" s="4" t="s">
        <v>13</v>
      </c>
      <c r="B834" s="5" t="s">
        <v>14</v>
      </c>
      <c r="C834" s="3" t="s">
        <v>17</v>
      </c>
      <c r="D834" s="3" t="s">
        <v>163</v>
      </c>
      <c r="E834" s="6">
        <v>609854.99400000006</v>
      </c>
      <c r="F834" s="7">
        <v>653416.06500000006</v>
      </c>
      <c r="G834" s="8">
        <f t="shared" si="12"/>
        <v>0.93333333333333335</v>
      </c>
      <c r="H834" s="3">
        <v>2018</v>
      </c>
    </row>
    <row r="835" spans="1:8" x14ac:dyDescent="0.3">
      <c r="A835" s="4" t="s">
        <v>13</v>
      </c>
      <c r="B835" s="5" t="s">
        <v>14</v>
      </c>
      <c r="C835" s="3" t="s">
        <v>18</v>
      </c>
      <c r="D835" s="3" t="s">
        <v>163</v>
      </c>
      <c r="E835" s="6">
        <v>160843.66425000003</v>
      </c>
      <c r="F835" s="7">
        <v>186726.55275000003</v>
      </c>
      <c r="G835" s="8">
        <f t="shared" ref="G835:G886" si="13">E835/F835</f>
        <v>0.86138613861386137</v>
      </c>
      <c r="H835" s="3">
        <v>2018</v>
      </c>
    </row>
    <row r="836" spans="1:8" x14ac:dyDescent="0.3">
      <c r="A836" s="4" t="s">
        <v>19</v>
      </c>
      <c r="B836" s="5" t="s">
        <v>20</v>
      </c>
      <c r="C836" s="3" t="s">
        <v>21</v>
      </c>
      <c r="D836" s="3" t="s">
        <v>163</v>
      </c>
      <c r="E836" s="6">
        <v>110955.63600000001</v>
      </c>
      <c r="F836" s="7">
        <v>70608.132000000012</v>
      </c>
      <c r="G836" s="8">
        <f t="shared" si="13"/>
        <v>1.5714285714285714</v>
      </c>
      <c r="H836" s="3">
        <v>2018</v>
      </c>
    </row>
    <row r="837" spans="1:8" x14ac:dyDescent="0.3">
      <c r="A837" s="4" t="s">
        <v>22</v>
      </c>
      <c r="B837" s="5" t="s">
        <v>23</v>
      </c>
      <c r="C837" s="3" t="s">
        <v>24</v>
      </c>
      <c r="D837" s="3" t="s">
        <v>163</v>
      </c>
      <c r="E837" s="6">
        <v>182858.25600000002</v>
      </c>
      <c r="F837" s="7">
        <v>263531.016</v>
      </c>
      <c r="G837" s="8">
        <f t="shared" si="13"/>
        <v>0.69387755102040827</v>
      </c>
      <c r="H837" s="3">
        <v>2018</v>
      </c>
    </row>
    <row r="838" spans="1:8" x14ac:dyDescent="0.3">
      <c r="A838" s="4" t="s">
        <v>25</v>
      </c>
      <c r="B838" s="5" t="s">
        <v>26</v>
      </c>
      <c r="C838" s="3" t="s">
        <v>27</v>
      </c>
      <c r="D838" s="3" t="s">
        <v>163</v>
      </c>
      <c r="E838" s="6">
        <v>161006.56875000001</v>
      </c>
      <c r="F838" s="7">
        <v>656906.80050000001</v>
      </c>
      <c r="G838" s="8">
        <f t="shared" si="13"/>
        <v>0.24509803921568629</v>
      </c>
      <c r="H838" s="3">
        <v>2018</v>
      </c>
    </row>
    <row r="839" spans="1:8" x14ac:dyDescent="0.3">
      <c r="A839" s="4" t="s">
        <v>28</v>
      </c>
      <c r="B839" s="5" t="s">
        <v>29</v>
      </c>
      <c r="C839" s="3" t="s">
        <v>30</v>
      </c>
      <c r="D839" s="3" t="s">
        <v>163</v>
      </c>
      <c r="E839" s="6">
        <v>196359.36300000001</v>
      </c>
      <c r="F839" s="7">
        <v>332544.08250000002</v>
      </c>
      <c r="G839" s="8">
        <f t="shared" si="13"/>
        <v>0.59047619047619049</v>
      </c>
      <c r="H839" s="3">
        <v>2018</v>
      </c>
    </row>
    <row r="840" spans="1:8" x14ac:dyDescent="0.3">
      <c r="A840" s="4" t="s">
        <v>28</v>
      </c>
      <c r="B840" s="5" t="s">
        <v>29</v>
      </c>
      <c r="C840" s="3" t="s">
        <v>31</v>
      </c>
      <c r="D840" s="3" t="s">
        <v>163</v>
      </c>
      <c r="E840" s="6">
        <v>488068.47000000003</v>
      </c>
      <c r="F840" s="7">
        <v>344518.92</v>
      </c>
      <c r="G840" s="8">
        <f t="shared" si="13"/>
        <v>1.4166666666666667</v>
      </c>
      <c r="H840" s="3">
        <v>2018</v>
      </c>
    </row>
    <row r="841" spans="1:8" x14ac:dyDescent="0.3">
      <c r="A841" s="4" t="s">
        <v>32</v>
      </c>
      <c r="B841" s="5" t="s">
        <v>33</v>
      </c>
      <c r="C841" s="3" t="s">
        <v>34</v>
      </c>
      <c r="D841" s="3" t="s">
        <v>163</v>
      </c>
      <c r="E841" s="6">
        <v>281016.73574999999</v>
      </c>
      <c r="F841" s="7">
        <v>110089.03049999999</v>
      </c>
      <c r="G841" s="8">
        <f t="shared" si="13"/>
        <v>2.5526315789473686</v>
      </c>
      <c r="H841" s="3">
        <v>2018</v>
      </c>
    </row>
    <row r="842" spans="1:8" x14ac:dyDescent="0.3">
      <c r="A842" s="4" t="s">
        <v>35</v>
      </c>
      <c r="B842" s="5" t="s">
        <v>36</v>
      </c>
      <c r="C842" s="3" t="s">
        <v>37</v>
      </c>
      <c r="D842" s="3" t="s">
        <v>163</v>
      </c>
      <c r="E842" s="6">
        <v>466748.56800000003</v>
      </c>
      <c r="F842" s="7">
        <v>300509.35200000001</v>
      </c>
      <c r="G842" s="8">
        <f t="shared" si="13"/>
        <v>1.5531914893617023</v>
      </c>
      <c r="H842" s="3">
        <v>2018</v>
      </c>
    </row>
    <row r="843" spans="1:8" x14ac:dyDescent="0.3">
      <c r="A843" s="4" t="s">
        <v>38</v>
      </c>
      <c r="B843" s="5" t="s">
        <v>39</v>
      </c>
      <c r="C843" s="3" t="s">
        <v>40</v>
      </c>
      <c r="D843" s="3" t="s">
        <v>163</v>
      </c>
      <c r="E843" s="6">
        <v>35960.355000000003</v>
      </c>
      <c r="F843" s="7">
        <v>45549.783000000003</v>
      </c>
      <c r="G843" s="8">
        <f t="shared" si="13"/>
        <v>0.78947368421052633</v>
      </c>
      <c r="H843" s="3">
        <v>2018</v>
      </c>
    </row>
    <row r="844" spans="1:8" x14ac:dyDescent="0.3">
      <c r="A844" s="4" t="s">
        <v>41</v>
      </c>
      <c r="B844" s="5" t="s">
        <v>42</v>
      </c>
      <c r="C844" s="3" t="s">
        <v>43</v>
      </c>
      <c r="D844" s="3" t="s">
        <v>163</v>
      </c>
      <c r="E844" s="6">
        <v>509405.31450000004</v>
      </c>
      <c r="F844" s="7">
        <v>147891.86550000001</v>
      </c>
      <c r="G844" s="8">
        <f t="shared" si="13"/>
        <v>3.4444444444444442</v>
      </c>
      <c r="H844" s="3">
        <v>2018</v>
      </c>
    </row>
    <row r="845" spans="1:8" x14ac:dyDescent="0.3">
      <c r="A845" s="4" t="s">
        <v>44</v>
      </c>
      <c r="B845" s="5" t="s">
        <v>45</v>
      </c>
      <c r="C845" s="3" t="s">
        <v>46</v>
      </c>
      <c r="D845" s="3" t="s">
        <v>163</v>
      </c>
      <c r="E845" s="6">
        <v>188392.66875000001</v>
      </c>
      <c r="F845" s="7">
        <v>493894.29375000001</v>
      </c>
      <c r="G845" s="8">
        <f t="shared" si="13"/>
        <v>0.3814432989690722</v>
      </c>
      <c r="H845" s="3">
        <v>2018</v>
      </c>
    </row>
    <row r="846" spans="1:8" x14ac:dyDescent="0.3">
      <c r="A846" s="4" t="s">
        <v>44</v>
      </c>
      <c r="B846" s="5" t="s">
        <v>45</v>
      </c>
      <c r="C846" s="3" t="s">
        <v>47</v>
      </c>
      <c r="D846" s="3" t="s">
        <v>163</v>
      </c>
      <c r="E846" s="6">
        <v>437757.18975000002</v>
      </c>
      <c r="F846" s="7">
        <v>437757.18975000002</v>
      </c>
      <c r="G846" s="8">
        <f t="shared" si="13"/>
        <v>1</v>
      </c>
      <c r="H846" s="3">
        <v>2018</v>
      </c>
    </row>
    <row r="847" spans="1:8" x14ac:dyDescent="0.3">
      <c r="A847" s="4" t="s">
        <v>48</v>
      </c>
      <c r="B847" s="5" t="s">
        <v>49</v>
      </c>
      <c r="C847" s="3" t="s">
        <v>50</v>
      </c>
      <c r="D847" s="3" t="s">
        <v>163</v>
      </c>
      <c r="E847" s="6">
        <v>339717.26699999999</v>
      </c>
      <c r="F847" s="7">
        <v>385289.09550000005</v>
      </c>
      <c r="G847" s="8">
        <f t="shared" si="13"/>
        <v>0.88172043010752676</v>
      </c>
      <c r="H847" s="3">
        <v>2018</v>
      </c>
    </row>
    <row r="848" spans="1:8" x14ac:dyDescent="0.3">
      <c r="A848" s="4" t="s">
        <v>51</v>
      </c>
      <c r="B848" s="5" t="s">
        <v>52</v>
      </c>
      <c r="C848" s="3" t="s">
        <v>53</v>
      </c>
      <c r="D848" s="3" t="s">
        <v>163</v>
      </c>
      <c r="E848" s="6">
        <v>214340.83650000003</v>
      </c>
      <c r="F848" s="7">
        <v>277382.25900000002</v>
      </c>
      <c r="G848" s="8">
        <f t="shared" si="13"/>
        <v>0.77272727272727282</v>
      </c>
      <c r="H848" s="3">
        <v>2018</v>
      </c>
    </row>
    <row r="849" spans="1:8" x14ac:dyDescent="0.3">
      <c r="A849" s="4" t="s">
        <v>54</v>
      </c>
      <c r="B849" s="5" t="s">
        <v>55</v>
      </c>
      <c r="C849" s="3" t="s">
        <v>56</v>
      </c>
      <c r="D849" s="3" t="s">
        <v>163</v>
      </c>
      <c r="E849" s="6">
        <v>80648.507249999995</v>
      </c>
      <c r="F849" s="7">
        <v>252351.78074999998</v>
      </c>
      <c r="G849" s="8">
        <f t="shared" si="13"/>
        <v>0.31958762886597941</v>
      </c>
      <c r="H849" s="3">
        <v>2018</v>
      </c>
    </row>
    <row r="850" spans="1:8" x14ac:dyDescent="0.3">
      <c r="A850" s="4" t="s">
        <v>57</v>
      </c>
      <c r="B850" s="5" t="s">
        <v>58</v>
      </c>
      <c r="C850" s="3" t="s">
        <v>59</v>
      </c>
      <c r="D850" s="3" t="s">
        <v>163</v>
      </c>
      <c r="E850" s="6">
        <v>51346.183499999999</v>
      </c>
      <c r="F850" s="7">
        <v>90269.903250000003</v>
      </c>
      <c r="G850" s="8">
        <f t="shared" si="13"/>
        <v>0.5688073394495412</v>
      </c>
      <c r="H850" s="3">
        <v>2018</v>
      </c>
    </row>
    <row r="851" spans="1:8" x14ac:dyDescent="0.3">
      <c r="A851" s="4" t="s">
        <v>60</v>
      </c>
      <c r="B851" s="5" t="s">
        <v>61</v>
      </c>
      <c r="C851" s="3" t="s">
        <v>62</v>
      </c>
      <c r="D851" s="3" t="s">
        <v>163</v>
      </c>
      <c r="E851" s="6">
        <v>280263.39525</v>
      </c>
      <c r="F851" s="7">
        <v>200785.71599999996</v>
      </c>
      <c r="G851" s="8">
        <f t="shared" si="13"/>
        <v>1.3958333333333337</v>
      </c>
      <c r="H851" s="3">
        <v>2018</v>
      </c>
    </row>
    <row r="852" spans="1:8" x14ac:dyDescent="0.3">
      <c r="A852" s="4" t="s">
        <v>63</v>
      </c>
      <c r="B852" s="5" t="s">
        <v>64</v>
      </c>
      <c r="C852" s="3" t="s">
        <v>65</v>
      </c>
      <c r="D852" s="3" t="s">
        <v>163</v>
      </c>
      <c r="E852" s="6">
        <v>337876.13025000005</v>
      </c>
      <c r="F852" s="7">
        <v>150619.47975000003</v>
      </c>
      <c r="G852" s="8">
        <f t="shared" si="13"/>
        <v>2.243243243243243</v>
      </c>
      <c r="H852" s="3">
        <v>2018</v>
      </c>
    </row>
    <row r="853" spans="1:8" x14ac:dyDescent="0.3">
      <c r="A853" s="4" t="s">
        <v>63</v>
      </c>
      <c r="B853" s="5" t="s">
        <v>64</v>
      </c>
      <c r="C853" s="3" t="s">
        <v>66</v>
      </c>
      <c r="D853" s="3" t="s">
        <v>163</v>
      </c>
      <c r="E853" s="6">
        <v>229525.65000000002</v>
      </c>
      <c r="F853" s="7">
        <v>157267.57500000001</v>
      </c>
      <c r="G853" s="8">
        <f t="shared" si="13"/>
        <v>1.4594594594594594</v>
      </c>
      <c r="H853" s="3">
        <v>2018</v>
      </c>
    </row>
    <row r="854" spans="1:8" x14ac:dyDescent="0.3">
      <c r="A854" s="4" t="s">
        <v>67</v>
      </c>
      <c r="B854" s="5" t="s">
        <v>68</v>
      </c>
      <c r="C854" s="3" t="s">
        <v>69</v>
      </c>
      <c r="D854" s="3" t="s">
        <v>163</v>
      </c>
      <c r="E854" s="6">
        <v>647992.74375000002</v>
      </c>
      <c r="F854" s="7">
        <v>688918.60124999995</v>
      </c>
      <c r="G854" s="8">
        <f t="shared" si="13"/>
        <v>0.94059405940594065</v>
      </c>
      <c r="H854" s="3">
        <v>2018</v>
      </c>
    </row>
    <row r="855" spans="1:8" x14ac:dyDescent="0.3">
      <c r="A855" s="4" t="s">
        <v>70</v>
      </c>
      <c r="B855" s="5" t="s">
        <v>71</v>
      </c>
      <c r="C855" s="3" t="s">
        <v>72</v>
      </c>
      <c r="D855" s="3" t="s">
        <v>163</v>
      </c>
      <c r="E855" s="6">
        <v>444063.70800000004</v>
      </c>
      <c r="F855" s="7">
        <v>590402.88450000004</v>
      </c>
      <c r="G855" s="8">
        <f t="shared" si="13"/>
        <v>0.75213675213675213</v>
      </c>
      <c r="H855" s="3">
        <v>2018</v>
      </c>
    </row>
    <row r="856" spans="1:8" x14ac:dyDescent="0.3">
      <c r="A856" s="4" t="s">
        <v>73</v>
      </c>
      <c r="B856" s="5" t="s">
        <v>74</v>
      </c>
      <c r="C856" s="3" t="s">
        <v>75</v>
      </c>
      <c r="D856" s="3" t="s">
        <v>163</v>
      </c>
      <c r="E856" s="6">
        <v>38176.218000000008</v>
      </c>
      <c r="F856" s="7">
        <v>23770.098000000002</v>
      </c>
      <c r="G856" s="8">
        <f t="shared" si="13"/>
        <v>1.6060606060606062</v>
      </c>
      <c r="H856" s="3">
        <v>2018</v>
      </c>
    </row>
    <row r="857" spans="1:8" x14ac:dyDescent="0.3">
      <c r="A857" s="4" t="s">
        <v>76</v>
      </c>
      <c r="B857" s="5" t="s">
        <v>77</v>
      </c>
      <c r="C857" s="3" t="s">
        <v>78</v>
      </c>
      <c r="D857" s="3" t="s">
        <v>163</v>
      </c>
      <c r="E857" s="6">
        <v>81246.09825000001</v>
      </c>
      <c r="F857" s="7">
        <v>71229.456000000006</v>
      </c>
      <c r="G857" s="8">
        <f t="shared" si="13"/>
        <v>1.140625</v>
      </c>
      <c r="H857" s="3">
        <v>2018</v>
      </c>
    </row>
    <row r="858" spans="1:8" x14ac:dyDescent="0.3">
      <c r="A858" s="4" t="s">
        <v>79</v>
      </c>
      <c r="B858" s="5" t="s">
        <v>80</v>
      </c>
      <c r="C858" s="3" t="s">
        <v>81</v>
      </c>
      <c r="D858" s="3" t="s">
        <v>163</v>
      </c>
      <c r="E858" s="6">
        <v>680361.12</v>
      </c>
      <c r="F858" s="7">
        <v>715796.59499999997</v>
      </c>
      <c r="G858" s="8">
        <f t="shared" si="13"/>
        <v>0.95049504950495056</v>
      </c>
      <c r="H858" s="3">
        <v>2018</v>
      </c>
    </row>
    <row r="859" spans="1:8" x14ac:dyDescent="0.3">
      <c r="A859" s="4" t="s">
        <v>82</v>
      </c>
      <c r="B859" s="5" t="s">
        <v>83</v>
      </c>
      <c r="C859" s="3" t="s">
        <v>84</v>
      </c>
      <c r="D859" s="3" t="s">
        <v>163</v>
      </c>
      <c r="E859" s="6">
        <v>80930.178</v>
      </c>
      <c r="F859" s="7">
        <v>234119.44349999999</v>
      </c>
      <c r="G859" s="8">
        <f t="shared" si="13"/>
        <v>0.34567901234567899</v>
      </c>
      <c r="H859" s="3">
        <v>2018</v>
      </c>
    </row>
    <row r="860" spans="1:8" x14ac:dyDescent="0.3">
      <c r="A860" s="4" t="s">
        <v>85</v>
      </c>
      <c r="B860" s="5" t="s">
        <v>86</v>
      </c>
      <c r="C860" s="3" t="s">
        <v>87</v>
      </c>
      <c r="D860" s="3" t="s">
        <v>163</v>
      </c>
      <c r="E860" s="6">
        <v>79479.886500000008</v>
      </c>
      <c r="F860" s="7">
        <v>60015.424500000001</v>
      </c>
      <c r="G860" s="8">
        <f t="shared" si="13"/>
        <v>1.3243243243243243</v>
      </c>
      <c r="H860" s="3">
        <v>2018</v>
      </c>
    </row>
    <row r="861" spans="1:8" x14ac:dyDescent="0.3">
      <c r="A861" s="4" t="s">
        <v>88</v>
      </c>
      <c r="B861" s="5" t="s">
        <v>89</v>
      </c>
      <c r="C861" s="3" t="s">
        <v>90</v>
      </c>
      <c r="D861" s="3" t="s">
        <v>163</v>
      </c>
      <c r="E861" s="6">
        <v>78862.193999999989</v>
      </c>
      <c r="F861" s="7">
        <v>97897.895999999993</v>
      </c>
      <c r="G861" s="8">
        <f t="shared" si="13"/>
        <v>0.80555555555555547</v>
      </c>
      <c r="H861" s="3">
        <v>2018</v>
      </c>
    </row>
    <row r="862" spans="1:8" x14ac:dyDescent="0.3">
      <c r="A862" s="4" t="s">
        <v>91</v>
      </c>
      <c r="B862" s="5" t="s">
        <v>92</v>
      </c>
      <c r="C862" s="3" t="s">
        <v>93</v>
      </c>
      <c r="D862" s="3" t="s">
        <v>163</v>
      </c>
      <c r="E862" s="6">
        <v>225064.50749999998</v>
      </c>
      <c r="F862" s="7">
        <v>231494.92199999996</v>
      </c>
      <c r="G862" s="8">
        <f t="shared" si="13"/>
        <v>0.97222222222222232</v>
      </c>
      <c r="H862" s="3">
        <v>2018</v>
      </c>
    </row>
    <row r="863" spans="1:8" x14ac:dyDescent="0.3">
      <c r="A863" s="4" t="s">
        <v>94</v>
      </c>
      <c r="B863" s="5" t="s">
        <v>95</v>
      </c>
      <c r="C863" s="3" t="s">
        <v>96</v>
      </c>
      <c r="D863" s="3" t="s">
        <v>163</v>
      </c>
      <c r="E863" s="6">
        <v>316355.24700000003</v>
      </c>
      <c r="F863" s="7">
        <v>243350.19000000006</v>
      </c>
      <c r="G863" s="8">
        <f t="shared" si="13"/>
        <v>1.2999999999999998</v>
      </c>
      <c r="H863" s="3">
        <v>2018</v>
      </c>
    </row>
    <row r="864" spans="1:8" x14ac:dyDescent="0.3">
      <c r="A864" s="4" t="s">
        <v>97</v>
      </c>
      <c r="B864" s="5" t="s">
        <v>98</v>
      </c>
      <c r="C864" s="3" t="s">
        <v>99</v>
      </c>
      <c r="D864" s="3" t="s">
        <v>163</v>
      </c>
      <c r="E864" s="6">
        <v>551778.77700000012</v>
      </c>
      <c r="F864" s="7">
        <v>563155.6590000001</v>
      </c>
      <c r="G864" s="8">
        <f t="shared" si="13"/>
        <v>0.97979797979797978</v>
      </c>
      <c r="H864" s="3">
        <v>2018</v>
      </c>
    </row>
    <row r="865" spans="1:8" x14ac:dyDescent="0.3">
      <c r="A865" s="4" t="s">
        <v>100</v>
      </c>
      <c r="B865" s="5" t="s">
        <v>101</v>
      </c>
      <c r="C865" s="3" t="s">
        <v>102</v>
      </c>
      <c r="D865" s="3" t="s">
        <v>163</v>
      </c>
      <c r="E865" s="6">
        <v>129307.7925</v>
      </c>
      <c r="F865" s="7">
        <v>87666.3</v>
      </c>
      <c r="G865" s="8">
        <f t="shared" si="13"/>
        <v>1.4749999999999999</v>
      </c>
      <c r="H865" s="3">
        <v>2018</v>
      </c>
    </row>
    <row r="866" spans="1:8" x14ac:dyDescent="0.3">
      <c r="A866" s="4" t="s">
        <v>103</v>
      </c>
      <c r="B866" s="5" t="s">
        <v>104</v>
      </c>
      <c r="C866" s="3" t="s">
        <v>105</v>
      </c>
      <c r="D866" s="3" t="s">
        <v>163</v>
      </c>
      <c r="E866" s="6">
        <v>472743.47250000003</v>
      </c>
      <c r="F866" s="7">
        <v>349102.87199999997</v>
      </c>
      <c r="G866" s="8">
        <f t="shared" si="13"/>
        <v>1.354166666666667</v>
      </c>
      <c r="H866" s="3">
        <v>2018</v>
      </c>
    </row>
    <row r="867" spans="1:8" x14ac:dyDescent="0.3">
      <c r="A867" s="4" t="s">
        <v>106</v>
      </c>
      <c r="B867" s="5" t="s">
        <v>107</v>
      </c>
      <c r="C867" s="3" t="s">
        <v>108</v>
      </c>
      <c r="D867" s="3" t="s">
        <v>163</v>
      </c>
      <c r="E867" s="6">
        <v>282074.78474999999</v>
      </c>
      <c r="F867" s="7">
        <v>441739.75724999997</v>
      </c>
      <c r="G867" s="8">
        <f t="shared" si="13"/>
        <v>0.63855421686746994</v>
      </c>
      <c r="H867" s="3">
        <v>2018</v>
      </c>
    </row>
    <row r="868" spans="1:8" x14ac:dyDescent="0.3">
      <c r="A868" s="4" t="s">
        <v>106</v>
      </c>
      <c r="B868" s="5" t="s">
        <v>107</v>
      </c>
      <c r="C868" s="3" t="s">
        <v>109</v>
      </c>
      <c r="D868" s="3" t="s">
        <v>163</v>
      </c>
      <c r="E868" s="6">
        <v>189847.21274999998</v>
      </c>
      <c r="F868" s="7">
        <v>260239.99949999998</v>
      </c>
      <c r="G868" s="8">
        <f t="shared" si="13"/>
        <v>0.72950819672131151</v>
      </c>
      <c r="H868" s="3">
        <v>2018</v>
      </c>
    </row>
    <row r="869" spans="1:8" x14ac:dyDescent="0.3">
      <c r="A869" s="4" t="s">
        <v>106</v>
      </c>
      <c r="B869" s="5" t="s">
        <v>107</v>
      </c>
      <c r="C869" s="3" t="s">
        <v>110</v>
      </c>
      <c r="D869" s="3" t="s">
        <v>163</v>
      </c>
      <c r="E869" s="6">
        <v>360916.21575000003</v>
      </c>
      <c r="F869" s="7">
        <v>242258.82975</v>
      </c>
      <c r="G869" s="8">
        <f t="shared" si="13"/>
        <v>1.489795918367347</v>
      </c>
      <c r="H869" s="3">
        <v>2018</v>
      </c>
    </row>
    <row r="870" spans="1:8" x14ac:dyDescent="0.3">
      <c r="A870" s="4" t="s">
        <v>111</v>
      </c>
      <c r="B870" s="5" t="s">
        <v>112</v>
      </c>
      <c r="C870" s="3" t="s">
        <v>113</v>
      </c>
      <c r="D870" s="3" t="s">
        <v>163</v>
      </c>
      <c r="E870" s="6">
        <v>334057.35825000005</v>
      </c>
      <c r="F870" s="7">
        <v>373103.02350000001</v>
      </c>
      <c r="G870" s="8">
        <f t="shared" si="13"/>
        <v>0.89534883720930247</v>
      </c>
      <c r="H870" s="3">
        <v>2018</v>
      </c>
    </row>
    <row r="871" spans="1:8" x14ac:dyDescent="0.3">
      <c r="A871" s="4" t="s">
        <v>114</v>
      </c>
      <c r="B871" s="5" t="s">
        <v>115</v>
      </c>
      <c r="C871" s="3" t="s">
        <v>116</v>
      </c>
      <c r="D871" s="3" t="s">
        <v>163</v>
      </c>
      <c r="E871" s="6">
        <v>72066.266999999993</v>
      </c>
      <c r="F871" s="7">
        <v>125258.0355</v>
      </c>
      <c r="G871" s="8">
        <f t="shared" si="13"/>
        <v>0.57534246575342463</v>
      </c>
      <c r="H871" s="3">
        <v>2018</v>
      </c>
    </row>
    <row r="872" spans="1:8" x14ac:dyDescent="0.3">
      <c r="A872" s="4" t="s">
        <v>117</v>
      </c>
      <c r="B872" s="5" t="s">
        <v>118</v>
      </c>
      <c r="C872" s="3" t="s">
        <v>119</v>
      </c>
      <c r="D872" s="3" t="s">
        <v>163</v>
      </c>
      <c r="E872" s="6">
        <v>270042.33599999995</v>
      </c>
      <c r="F872" s="7">
        <v>151898.81399999998</v>
      </c>
      <c r="G872" s="8">
        <f t="shared" si="13"/>
        <v>1.7777777777777777</v>
      </c>
      <c r="H872" s="3">
        <v>2018</v>
      </c>
    </row>
    <row r="873" spans="1:8" x14ac:dyDescent="0.3">
      <c r="A873" s="4" t="s">
        <v>120</v>
      </c>
      <c r="B873" s="5" t="s">
        <v>121</v>
      </c>
      <c r="C873" s="3" t="s">
        <v>122</v>
      </c>
      <c r="D873" s="3" t="s">
        <v>163</v>
      </c>
      <c r="E873" s="6">
        <v>387704.79900000006</v>
      </c>
      <c r="F873" s="7">
        <v>768229.87950000016</v>
      </c>
      <c r="G873" s="8">
        <f t="shared" si="13"/>
        <v>0.50467289719626163</v>
      </c>
      <c r="H873" s="3">
        <v>2018</v>
      </c>
    </row>
    <row r="874" spans="1:8" x14ac:dyDescent="0.3">
      <c r="A874" s="4" t="s">
        <v>123</v>
      </c>
      <c r="B874" s="5" t="s">
        <v>124</v>
      </c>
      <c r="C874" s="3" t="s">
        <v>125</v>
      </c>
      <c r="D874" s="3" t="s">
        <v>163</v>
      </c>
      <c r="E874" s="6">
        <v>145909.51200000002</v>
      </c>
      <c r="F874" s="7">
        <v>151669.09800000003</v>
      </c>
      <c r="G874" s="8">
        <f t="shared" si="13"/>
        <v>0.96202531645569611</v>
      </c>
      <c r="H874" s="3">
        <v>2018</v>
      </c>
    </row>
    <row r="875" spans="1:8" x14ac:dyDescent="0.3">
      <c r="A875" s="4" t="s">
        <v>126</v>
      </c>
      <c r="B875" s="5" t="s">
        <v>127</v>
      </c>
      <c r="C875" s="3" t="s">
        <v>128</v>
      </c>
      <c r="D875" s="3" t="s">
        <v>163</v>
      </c>
      <c r="E875" s="6">
        <v>185486.96250000002</v>
      </c>
      <c r="F875" s="7">
        <v>107582.43825000001</v>
      </c>
      <c r="G875" s="8">
        <f t="shared" si="13"/>
        <v>1.7241379310344829</v>
      </c>
      <c r="H875" s="3">
        <v>2018</v>
      </c>
    </row>
    <row r="876" spans="1:8" x14ac:dyDescent="0.3">
      <c r="A876" s="4" t="s">
        <v>129</v>
      </c>
      <c r="B876" s="5" t="s">
        <v>130</v>
      </c>
      <c r="C876" s="3" t="s">
        <v>131</v>
      </c>
      <c r="D876" s="3" t="s">
        <v>163</v>
      </c>
      <c r="E876" s="6">
        <v>215017.52400000003</v>
      </c>
      <c r="F876" s="7">
        <v>98160.173999999999</v>
      </c>
      <c r="G876" s="8">
        <f t="shared" si="13"/>
        <v>2.1904761904761907</v>
      </c>
      <c r="H876" s="3">
        <v>2018</v>
      </c>
    </row>
    <row r="877" spans="1:8" x14ac:dyDescent="0.3">
      <c r="A877" s="4" t="s">
        <v>132</v>
      </c>
      <c r="B877" s="5" t="s">
        <v>133</v>
      </c>
      <c r="C877" s="3" t="s">
        <v>134</v>
      </c>
      <c r="D877" s="3" t="s">
        <v>163</v>
      </c>
      <c r="E877" s="6">
        <v>541695.67424999992</v>
      </c>
      <c r="F877" s="7">
        <v>170421.111</v>
      </c>
      <c r="G877" s="8">
        <f t="shared" si="13"/>
        <v>3.1785714285714279</v>
      </c>
      <c r="H877" s="3">
        <v>2018</v>
      </c>
    </row>
    <row r="878" spans="1:8" x14ac:dyDescent="0.3">
      <c r="A878" s="4" t="s">
        <v>135</v>
      </c>
      <c r="B878" s="5" t="s">
        <v>136</v>
      </c>
      <c r="C878" s="3" t="s">
        <v>137</v>
      </c>
      <c r="D878" s="3" t="s">
        <v>163</v>
      </c>
      <c r="E878" s="6">
        <v>476490.72824999999</v>
      </c>
      <c r="F878" s="7">
        <v>541763.43074999994</v>
      </c>
      <c r="G878" s="8">
        <f t="shared" si="13"/>
        <v>0.87951807228915668</v>
      </c>
      <c r="H878" s="3">
        <v>2018</v>
      </c>
    </row>
    <row r="879" spans="1:8" x14ac:dyDescent="0.3">
      <c r="A879" s="4" t="s">
        <v>135</v>
      </c>
      <c r="B879" s="5" t="s">
        <v>136</v>
      </c>
      <c r="C879" s="3" t="s">
        <v>138</v>
      </c>
      <c r="D879" s="3" t="s">
        <v>163</v>
      </c>
      <c r="E879" s="6">
        <v>127415.28150000001</v>
      </c>
      <c r="F879" s="7">
        <v>186222.3345</v>
      </c>
      <c r="G879" s="8">
        <f t="shared" si="13"/>
        <v>0.6842105263157896</v>
      </c>
      <c r="H879" s="3">
        <v>2018</v>
      </c>
    </row>
    <row r="880" spans="1:8" x14ac:dyDescent="0.3">
      <c r="A880" s="4" t="s">
        <v>139</v>
      </c>
      <c r="B880" s="5" t="s">
        <v>140</v>
      </c>
      <c r="C880" s="3" t="s">
        <v>141</v>
      </c>
      <c r="D880" s="3" t="s">
        <v>163</v>
      </c>
      <c r="E880" s="6">
        <v>119961.37125</v>
      </c>
      <c r="F880" s="7">
        <v>215930.46825000001</v>
      </c>
      <c r="G880" s="8">
        <f t="shared" si="13"/>
        <v>0.55555555555555558</v>
      </c>
      <c r="H880" s="3">
        <v>2018</v>
      </c>
    </row>
    <row r="881" spans="1:8" x14ac:dyDescent="0.3">
      <c r="A881" s="4" t="s">
        <v>142</v>
      </c>
      <c r="B881" s="5" t="s">
        <v>143</v>
      </c>
      <c r="C881" s="3" t="s">
        <v>144</v>
      </c>
      <c r="D881" s="3" t="s">
        <v>163</v>
      </c>
      <c r="E881" s="6">
        <v>215687.48850000001</v>
      </c>
      <c r="F881" s="7">
        <v>213392.94075000004</v>
      </c>
      <c r="G881" s="8">
        <f t="shared" si="13"/>
        <v>1.0107526881720428</v>
      </c>
      <c r="H881" s="3">
        <v>2018</v>
      </c>
    </row>
    <row r="882" spans="1:8" x14ac:dyDescent="0.3">
      <c r="A882" s="4" t="s">
        <v>145</v>
      </c>
      <c r="B882" s="5" t="s">
        <v>146</v>
      </c>
      <c r="C882" s="3" t="s">
        <v>147</v>
      </c>
      <c r="D882" s="3" t="s">
        <v>163</v>
      </c>
      <c r="E882" s="6">
        <v>93685.599000000017</v>
      </c>
      <c r="F882" s="7">
        <v>337937.33925000008</v>
      </c>
      <c r="G882" s="8">
        <f t="shared" si="13"/>
        <v>0.2772277227722772</v>
      </c>
      <c r="H882" s="3">
        <v>2018</v>
      </c>
    </row>
    <row r="883" spans="1:8" x14ac:dyDescent="0.3">
      <c r="A883" s="4" t="s">
        <v>148</v>
      </c>
      <c r="B883" s="5" t="s">
        <v>149</v>
      </c>
      <c r="C883" s="3" t="s">
        <v>150</v>
      </c>
      <c r="D883" s="3" t="s">
        <v>163</v>
      </c>
      <c r="E883" s="6">
        <v>42616.489500000003</v>
      </c>
      <c r="F883" s="7">
        <v>54090.159750000006</v>
      </c>
      <c r="G883" s="8">
        <f t="shared" si="13"/>
        <v>0.78787878787878785</v>
      </c>
      <c r="H883" s="3">
        <v>2018</v>
      </c>
    </row>
    <row r="884" spans="1:8" x14ac:dyDescent="0.3">
      <c r="A884" s="4" t="s">
        <v>151</v>
      </c>
      <c r="B884" s="5" t="s">
        <v>152</v>
      </c>
      <c r="C884" s="3" t="s">
        <v>153</v>
      </c>
      <c r="D884" s="3" t="s">
        <v>163</v>
      </c>
      <c r="E884" s="6">
        <v>380488.48200000002</v>
      </c>
      <c r="F884" s="7">
        <v>181596.77549999999</v>
      </c>
      <c r="G884" s="8">
        <f t="shared" si="13"/>
        <v>2.0952380952380953</v>
      </c>
      <c r="H884" s="3">
        <v>2018</v>
      </c>
    </row>
    <row r="885" spans="1:8" x14ac:dyDescent="0.3">
      <c r="A885" s="4" t="s">
        <v>154</v>
      </c>
      <c r="B885" s="5" t="s">
        <v>155</v>
      </c>
      <c r="C885" s="3" t="s">
        <v>156</v>
      </c>
      <c r="D885" s="3" t="s">
        <v>163</v>
      </c>
      <c r="E885" s="6">
        <v>25473.690000000002</v>
      </c>
      <c r="F885" s="7">
        <v>29294.743500000004</v>
      </c>
      <c r="G885" s="8">
        <f t="shared" si="13"/>
        <v>0.86956521739130432</v>
      </c>
      <c r="H885" s="3">
        <v>2018</v>
      </c>
    </row>
    <row r="886" spans="1:8" x14ac:dyDescent="0.3">
      <c r="A886" s="4" t="s">
        <v>157</v>
      </c>
      <c r="B886" s="5" t="s">
        <v>158</v>
      </c>
      <c r="C886" s="3" t="s">
        <v>159</v>
      </c>
      <c r="D886" s="3" t="s">
        <v>163</v>
      </c>
      <c r="E886" s="6">
        <v>553415.53050000011</v>
      </c>
      <c r="F886" s="7">
        <v>180707.11200000002</v>
      </c>
      <c r="G886" s="8">
        <f t="shared" si="13"/>
        <v>3.0625</v>
      </c>
      <c r="H886" s="3">
        <v>2018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9D356-FAE0-459D-A334-9B153DFDA784}">
  <sheetPr codeName="Sayfa3"/>
  <dimension ref="A1:C61"/>
  <sheetViews>
    <sheetView workbookViewId="0">
      <selection activeCell="B3" sqref="B3"/>
    </sheetView>
  </sheetViews>
  <sheetFormatPr defaultColWidth="9.109375" defaultRowHeight="99.9" customHeight="1" x14ac:dyDescent="0.3"/>
  <cols>
    <col min="1" max="1" width="4.109375" style="4" bestFit="1" customWidth="1"/>
    <col min="2" max="2" width="15.33203125" style="5" bestFit="1" customWidth="1"/>
    <col min="3" max="3" width="21" style="5" bestFit="1" customWidth="1"/>
    <col min="4" max="4" width="24.21875" style="4" customWidth="1"/>
    <col min="5" max="16384" width="9.109375" style="4"/>
  </cols>
  <sheetData>
    <row r="1" spans="1:3" ht="15" customHeight="1" x14ac:dyDescent="0.3"/>
    <row r="2" spans="1:3" ht="15" customHeight="1" x14ac:dyDescent="0.3"/>
    <row r="3" spans="1:3" ht="99.9" customHeight="1" x14ac:dyDescent="0.3">
      <c r="A3" s="4" t="s">
        <v>0</v>
      </c>
      <c r="B3" s="5" t="s">
        <v>1</v>
      </c>
      <c r="C3" s="5" t="s">
        <v>2</v>
      </c>
    </row>
    <row r="4" spans="1:3" ht="99.9" customHeight="1" x14ac:dyDescent="0.3">
      <c r="A4" s="4" t="s">
        <v>4</v>
      </c>
      <c r="B4" s="5" t="s">
        <v>5</v>
      </c>
      <c r="C4" s="5" t="s">
        <v>6</v>
      </c>
    </row>
    <row r="5" spans="1:3" ht="99.9" customHeight="1" x14ac:dyDescent="0.3">
      <c r="A5" s="4" t="s">
        <v>7</v>
      </c>
      <c r="B5" s="5" t="s">
        <v>8</v>
      </c>
      <c r="C5" s="5" t="s">
        <v>9</v>
      </c>
    </row>
    <row r="6" spans="1:3" ht="99.9" customHeight="1" x14ac:dyDescent="0.3">
      <c r="A6" s="4" t="s">
        <v>10</v>
      </c>
      <c r="B6" s="5" t="s">
        <v>11</v>
      </c>
      <c r="C6" s="5" t="s">
        <v>12</v>
      </c>
    </row>
    <row r="7" spans="1:3" ht="99.9" customHeight="1" x14ac:dyDescent="0.3">
      <c r="A7" s="4" t="s">
        <v>13</v>
      </c>
      <c r="B7" s="5" t="s">
        <v>14</v>
      </c>
      <c r="C7" s="5" t="s">
        <v>15</v>
      </c>
    </row>
    <row r="8" spans="1:3" ht="99.9" customHeight="1" x14ac:dyDescent="0.3">
      <c r="A8" s="4" t="s">
        <v>13</v>
      </c>
      <c r="B8" s="5" t="s">
        <v>14</v>
      </c>
      <c r="C8" s="5" t="s">
        <v>16</v>
      </c>
    </row>
    <row r="9" spans="1:3" ht="99.9" customHeight="1" x14ac:dyDescent="0.3">
      <c r="A9" s="4" t="s">
        <v>13</v>
      </c>
      <c r="B9" s="5" t="s">
        <v>14</v>
      </c>
      <c r="C9" s="5" t="s">
        <v>17</v>
      </c>
    </row>
    <row r="10" spans="1:3" ht="99.9" customHeight="1" x14ac:dyDescent="0.3">
      <c r="A10" s="4" t="s">
        <v>13</v>
      </c>
      <c r="B10" s="5" t="s">
        <v>14</v>
      </c>
      <c r="C10" s="5" t="s">
        <v>18</v>
      </c>
    </row>
    <row r="11" spans="1:3" ht="99.9" customHeight="1" x14ac:dyDescent="0.3">
      <c r="A11" s="4" t="s">
        <v>19</v>
      </c>
      <c r="B11" s="5" t="s">
        <v>20</v>
      </c>
      <c r="C11" s="5" t="s">
        <v>21</v>
      </c>
    </row>
    <row r="12" spans="1:3" ht="99.9" customHeight="1" x14ac:dyDescent="0.3">
      <c r="A12" s="4" t="s">
        <v>22</v>
      </c>
      <c r="B12" s="5" t="s">
        <v>23</v>
      </c>
      <c r="C12" s="5" t="s">
        <v>24</v>
      </c>
    </row>
    <row r="13" spans="1:3" ht="99.9" customHeight="1" x14ac:dyDescent="0.3">
      <c r="A13" s="4" t="s">
        <v>25</v>
      </c>
      <c r="B13" s="5" t="s">
        <v>26</v>
      </c>
      <c r="C13" s="5" t="s">
        <v>27</v>
      </c>
    </row>
    <row r="14" spans="1:3" ht="99.9" customHeight="1" x14ac:dyDescent="0.3">
      <c r="A14" s="4" t="s">
        <v>28</v>
      </c>
      <c r="B14" s="5" t="s">
        <v>29</v>
      </c>
      <c r="C14" s="5" t="s">
        <v>30</v>
      </c>
    </row>
    <row r="15" spans="1:3" ht="99.9" customHeight="1" x14ac:dyDescent="0.3">
      <c r="A15" s="4" t="s">
        <v>28</v>
      </c>
      <c r="B15" s="5" t="s">
        <v>29</v>
      </c>
      <c r="C15" s="5" t="s">
        <v>31</v>
      </c>
    </row>
    <row r="16" spans="1:3" ht="99.9" customHeight="1" x14ac:dyDescent="0.3">
      <c r="A16" s="4" t="s">
        <v>32</v>
      </c>
      <c r="B16" s="5" t="s">
        <v>33</v>
      </c>
      <c r="C16" s="5" t="s">
        <v>34</v>
      </c>
    </row>
    <row r="17" spans="1:3" ht="99.9" customHeight="1" x14ac:dyDescent="0.3">
      <c r="A17" s="4" t="s">
        <v>35</v>
      </c>
      <c r="B17" s="5" t="s">
        <v>36</v>
      </c>
      <c r="C17" s="5" t="s">
        <v>37</v>
      </c>
    </row>
    <row r="18" spans="1:3" ht="99.9" customHeight="1" x14ac:dyDescent="0.3">
      <c r="A18" s="4" t="s">
        <v>38</v>
      </c>
      <c r="B18" s="5" t="s">
        <v>39</v>
      </c>
      <c r="C18" s="5" t="s">
        <v>40</v>
      </c>
    </row>
    <row r="19" spans="1:3" ht="99.9" customHeight="1" x14ac:dyDescent="0.3">
      <c r="A19" s="4" t="s">
        <v>41</v>
      </c>
      <c r="B19" s="5" t="s">
        <v>42</v>
      </c>
      <c r="C19" s="5" t="s">
        <v>43</v>
      </c>
    </row>
    <row r="20" spans="1:3" ht="99.9" customHeight="1" x14ac:dyDescent="0.3">
      <c r="A20" s="4" t="s">
        <v>44</v>
      </c>
      <c r="B20" s="5" t="s">
        <v>45</v>
      </c>
      <c r="C20" s="5" t="s">
        <v>46</v>
      </c>
    </row>
    <row r="21" spans="1:3" ht="99.9" customHeight="1" x14ac:dyDescent="0.3">
      <c r="A21" s="4" t="s">
        <v>44</v>
      </c>
      <c r="B21" s="5" t="s">
        <v>45</v>
      </c>
      <c r="C21" s="5" t="s">
        <v>47</v>
      </c>
    </row>
    <row r="22" spans="1:3" ht="99.9" customHeight="1" x14ac:dyDescent="0.3">
      <c r="A22" s="4" t="s">
        <v>48</v>
      </c>
      <c r="B22" s="5" t="s">
        <v>49</v>
      </c>
      <c r="C22" s="5" t="s">
        <v>50</v>
      </c>
    </row>
    <row r="23" spans="1:3" ht="99.9" customHeight="1" x14ac:dyDescent="0.3">
      <c r="A23" s="4" t="s">
        <v>51</v>
      </c>
      <c r="B23" s="5" t="s">
        <v>52</v>
      </c>
      <c r="C23" s="5" t="s">
        <v>53</v>
      </c>
    </row>
    <row r="24" spans="1:3" ht="99.9" customHeight="1" x14ac:dyDescent="0.3">
      <c r="A24" s="4" t="s">
        <v>54</v>
      </c>
      <c r="B24" s="5" t="s">
        <v>55</v>
      </c>
      <c r="C24" s="5" t="s">
        <v>56</v>
      </c>
    </row>
    <row r="25" spans="1:3" ht="99.9" customHeight="1" x14ac:dyDescent="0.3">
      <c r="A25" s="4" t="s">
        <v>57</v>
      </c>
      <c r="B25" s="5" t="s">
        <v>58</v>
      </c>
      <c r="C25" s="5" t="s">
        <v>59</v>
      </c>
    </row>
    <row r="26" spans="1:3" ht="99.9" customHeight="1" x14ac:dyDescent="0.3">
      <c r="A26" s="4" t="s">
        <v>60</v>
      </c>
      <c r="B26" s="5" t="s">
        <v>61</v>
      </c>
      <c r="C26" s="5" t="s">
        <v>62</v>
      </c>
    </row>
    <row r="27" spans="1:3" ht="99.9" customHeight="1" x14ac:dyDescent="0.3">
      <c r="A27" s="4" t="s">
        <v>63</v>
      </c>
      <c r="B27" s="5" t="s">
        <v>64</v>
      </c>
      <c r="C27" s="5" t="s">
        <v>65</v>
      </c>
    </row>
    <row r="28" spans="1:3" ht="99.9" customHeight="1" x14ac:dyDescent="0.3">
      <c r="A28" s="4" t="s">
        <v>63</v>
      </c>
      <c r="B28" s="5" t="s">
        <v>64</v>
      </c>
      <c r="C28" s="5" t="s">
        <v>66</v>
      </c>
    </row>
    <row r="29" spans="1:3" ht="99.9" customHeight="1" x14ac:dyDescent="0.3">
      <c r="A29" s="4" t="s">
        <v>67</v>
      </c>
      <c r="B29" s="5" t="s">
        <v>68</v>
      </c>
      <c r="C29" s="5" t="s">
        <v>69</v>
      </c>
    </row>
    <row r="30" spans="1:3" ht="99.9" customHeight="1" x14ac:dyDescent="0.3">
      <c r="A30" s="4" t="s">
        <v>70</v>
      </c>
      <c r="B30" s="5" t="s">
        <v>71</v>
      </c>
      <c r="C30" s="5" t="s">
        <v>72</v>
      </c>
    </row>
    <row r="31" spans="1:3" ht="99.9" customHeight="1" x14ac:dyDescent="0.3">
      <c r="A31" s="4" t="s">
        <v>73</v>
      </c>
      <c r="B31" s="5" t="s">
        <v>74</v>
      </c>
      <c r="C31" s="5" t="s">
        <v>75</v>
      </c>
    </row>
    <row r="32" spans="1:3" ht="99.9" customHeight="1" x14ac:dyDescent="0.3">
      <c r="A32" s="4" t="s">
        <v>76</v>
      </c>
      <c r="B32" s="5" t="s">
        <v>77</v>
      </c>
      <c r="C32" s="5" t="s">
        <v>78</v>
      </c>
    </row>
    <row r="33" spans="1:3" ht="99.9" customHeight="1" x14ac:dyDescent="0.3">
      <c r="A33" s="4" t="s">
        <v>79</v>
      </c>
      <c r="B33" s="5" t="s">
        <v>80</v>
      </c>
      <c r="C33" s="5" t="s">
        <v>81</v>
      </c>
    </row>
    <row r="34" spans="1:3" ht="99.9" customHeight="1" x14ac:dyDescent="0.3">
      <c r="A34" s="4" t="s">
        <v>82</v>
      </c>
      <c r="B34" s="5" t="s">
        <v>83</v>
      </c>
      <c r="C34" s="5" t="s">
        <v>84</v>
      </c>
    </row>
    <row r="35" spans="1:3" ht="99.9" customHeight="1" x14ac:dyDescent="0.3">
      <c r="A35" s="4" t="s">
        <v>85</v>
      </c>
      <c r="B35" s="5" t="s">
        <v>86</v>
      </c>
      <c r="C35" s="5" t="s">
        <v>87</v>
      </c>
    </row>
    <row r="36" spans="1:3" ht="99.9" customHeight="1" x14ac:dyDescent="0.3">
      <c r="A36" s="4" t="s">
        <v>88</v>
      </c>
      <c r="B36" s="5" t="s">
        <v>89</v>
      </c>
      <c r="C36" s="5" t="s">
        <v>90</v>
      </c>
    </row>
    <row r="37" spans="1:3" ht="99.9" customHeight="1" x14ac:dyDescent="0.3">
      <c r="A37" s="4" t="s">
        <v>91</v>
      </c>
      <c r="B37" s="5" t="s">
        <v>92</v>
      </c>
      <c r="C37" s="5" t="s">
        <v>93</v>
      </c>
    </row>
    <row r="38" spans="1:3" ht="99.9" customHeight="1" x14ac:dyDescent="0.3">
      <c r="A38" s="4" t="s">
        <v>94</v>
      </c>
      <c r="B38" s="5" t="s">
        <v>95</v>
      </c>
      <c r="C38" s="5" t="s">
        <v>96</v>
      </c>
    </row>
    <row r="39" spans="1:3" ht="99.9" customHeight="1" x14ac:dyDescent="0.3">
      <c r="A39" s="4" t="s">
        <v>97</v>
      </c>
      <c r="B39" s="5" t="s">
        <v>98</v>
      </c>
      <c r="C39" s="5" t="s">
        <v>99</v>
      </c>
    </row>
    <row r="40" spans="1:3" ht="99.9" customHeight="1" x14ac:dyDescent="0.3">
      <c r="A40" s="4" t="s">
        <v>100</v>
      </c>
      <c r="B40" s="5" t="s">
        <v>101</v>
      </c>
      <c r="C40" s="5" t="s">
        <v>102</v>
      </c>
    </row>
    <row r="41" spans="1:3" ht="99.9" customHeight="1" x14ac:dyDescent="0.3">
      <c r="A41" s="4" t="s">
        <v>103</v>
      </c>
      <c r="B41" s="5" t="s">
        <v>104</v>
      </c>
      <c r="C41" s="5" t="s">
        <v>105</v>
      </c>
    </row>
    <row r="42" spans="1:3" ht="99.9" customHeight="1" x14ac:dyDescent="0.3">
      <c r="A42" s="4" t="s">
        <v>106</v>
      </c>
      <c r="B42" s="5" t="s">
        <v>107</v>
      </c>
      <c r="C42" s="5" t="s">
        <v>108</v>
      </c>
    </row>
    <row r="43" spans="1:3" ht="99.9" customHeight="1" x14ac:dyDescent="0.3">
      <c r="A43" s="4" t="s">
        <v>106</v>
      </c>
      <c r="B43" s="5" t="s">
        <v>107</v>
      </c>
      <c r="C43" s="5" t="s">
        <v>109</v>
      </c>
    </row>
    <row r="44" spans="1:3" ht="99.9" customHeight="1" x14ac:dyDescent="0.3">
      <c r="A44" s="4" t="s">
        <v>106</v>
      </c>
      <c r="B44" s="5" t="s">
        <v>107</v>
      </c>
      <c r="C44" s="5" t="s">
        <v>110</v>
      </c>
    </row>
    <row r="45" spans="1:3" ht="99.9" customHeight="1" x14ac:dyDescent="0.3">
      <c r="A45" s="4" t="s">
        <v>111</v>
      </c>
      <c r="B45" s="5" t="s">
        <v>112</v>
      </c>
      <c r="C45" s="5" t="s">
        <v>113</v>
      </c>
    </row>
    <row r="46" spans="1:3" ht="99.9" customHeight="1" x14ac:dyDescent="0.3">
      <c r="A46" s="4" t="s">
        <v>114</v>
      </c>
      <c r="B46" s="5" t="s">
        <v>115</v>
      </c>
      <c r="C46" s="5" t="s">
        <v>116</v>
      </c>
    </row>
    <row r="47" spans="1:3" ht="99.9" customHeight="1" x14ac:dyDescent="0.3">
      <c r="A47" s="4" t="s">
        <v>117</v>
      </c>
      <c r="B47" s="5" t="s">
        <v>118</v>
      </c>
      <c r="C47" s="5" t="s">
        <v>119</v>
      </c>
    </row>
    <row r="48" spans="1:3" ht="99.9" customHeight="1" x14ac:dyDescent="0.3">
      <c r="A48" s="4" t="s">
        <v>120</v>
      </c>
      <c r="B48" s="5" t="s">
        <v>121</v>
      </c>
      <c r="C48" s="5" t="s">
        <v>122</v>
      </c>
    </row>
    <row r="49" spans="1:3" ht="99.9" customHeight="1" x14ac:dyDescent="0.3">
      <c r="A49" s="4" t="s">
        <v>123</v>
      </c>
      <c r="B49" s="5" t="s">
        <v>124</v>
      </c>
      <c r="C49" s="5" t="s">
        <v>125</v>
      </c>
    </row>
    <row r="50" spans="1:3" ht="99.9" customHeight="1" x14ac:dyDescent="0.3">
      <c r="A50" s="4" t="s">
        <v>126</v>
      </c>
      <c r="B50" s="5" t="s">
        <v>127</v>
      </c>
      <c r="C50" s="5" t="s">
        <v>128</v>
      </c>
    </row>
    <row r="51" spans="1:3" ht="99.9" customHeight="1" x14ac:dyDescent="0.3">
      <c r="A51" s="4" t="s">
        <v>129</v>
      </c>
      <c r="B51" s="5" t="s">
        <v>130</v>
      </c>
      <c r="C51" s="5" t="s">
        <v>131</v>
      </c>
    </row>
    <row r="52" spans="1:3" ht="99.9" customHeight="1" x14ac:dyDescent="0.3">
      <c r="A52" s="4" t="s">
        <v>132</v>
      </c>
      <c r="B52" s="5" t="s">
        <v>133</v>
      </c>
      <c r="C52" s="5" t="s">
        <v>134</v>
      </c>
    </row>
    <row r="53" spans="1:3" ht="99.9" customHeight="1" x14ac:dyDescent="0.3">
      <c r="A53" s="4" t="s">
        <v>135</v>
      </c>
      <c r="B53" s="5" t="s">
        <v>136</v>
      </c>
      <c r="C53" s="5" t="s">
        <v>137</v>
      </c>
    </row>
    <row r="54" spans="1:3" ht="99.9" customHeight="1" x14ac:dyDescent="0.3">
      <c r="A54" s="4" t="s">
        <v>135</v>
      </c>
      <c r="B54" s="5" t="s">
        <v>136</v>
      </c>
      <c r="C54" s="5" t="s">
        <v>138</v>
      </c>
    </row>
    <row r="55" spans="1:3" ht="99.9" customHeight="1" x14ac:dyDescent="0.3">
      <c r="A55" s="4" t="s">
        <v>139</v>
      </c>
      <c r="B55" s="5" t="s">
        <v>140</v>
      </c>
      <c r="C55" s="5" t="s">
        <v>141</v>
      </c>
    </row>
    <row r="56" spans="1:3" ht="99.9" customHeight="1" x14ac:dyDescent="0.3">
      <c r="A56" s="4" t="s">
        <v>142</v>
      </c>
      <c r="B56" s="5" t="s">
        <v>143</v>
      </c>
      <c r="C56" s="5" t="s">
        <v>144</v>
      </c>
    </row>
    <row r="57" spans="1:3" ht="99.9" customHeight="1" x14ac:dyDescent="0.3">
      <c r="A57" s="4" t="s">
        <v>145</v>
      </c>
      <c r="B57" s="5" t="s">
        <v>146</v>
      </c>
      <c r="C57" s="5" t="s">
        <v>147</v>
      </c>
    </row>
    <row r="58" spans="1:3" ht="99.9" customHeight="1" x14ac:dyDescent="0.3">
      <c r="A58" s="4" t="s">
        <v>148</v>
      </c>
      <c r="B58" s="5" t="s">
        <v>149</v>
      </c>
      <c r="C58" s="5" t="s">
        <v>150</v>
      </c>
    </row>
    <row r="59" spans="1:3" ht="99.9" customHeight="1" x14ac:dyDescent="0.3">
      <c r="A59" s="4" t="s">
        <v>151</v>
      </c>
      <c r="B59" s="5" t="s">
        <v>152</v>
      </c>
      <c r="C59" s="5" t="s">
        <v>153</v>
      </c>
    </row>
    <row r="60" spans="1:3" ht="99.9" customHeight="1" x14ac:dyDescent="0.3">
      <c r="A60" s="4" t="s">
        <v>154</v>
      </c>
      <c r="B60" s="5" t="s">
        <v>155</v>
      </c>
      <c r="C60" s="5" t="s">
        <v>156</v>
      </c>
    </row>
    <row r="61" spans="1:3" ht="99.9" customHeight="1" x14ac:dyDescent="0.3">
      <c r="A61" s="4" t="s">
        <v>157</v>
      </c>
      <c r="B61" s="5" t="s">
        <v>158</v>
      </c>
      <c r="C61" s="5" t="s">
        <v>159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54F53-1C66-4AE4-A5DB-2ACE437532D5}">
  <sheetPr codeName="Sayfa4"/>
  <dimension ref="A1:T51"/>
  <sheetViews>
    <sheetView zoomScale="48" zoomScaleNormal="48" workbookViewId="0">
      <selection sqref="A1:A1048576"/>
    </sheetView>
  </sheetViews>
  <sheetFormatPr defaultRowHeight="14.4" x14ac:dyDescent="0.3"/>
  <cols>
    <col min="2" max="2" width="12.88671875" bestFit="1" customWidth="1"/>
    <col min="7" max="7" width="17.109375" customWidth="1"/>
    <col min="8" max="8" width="15" bestFit="1" customWidth="1"/>
    <col min="12" max="12" width="18.33203125" customWidth="1"/>
    <col min="13" max="13" width="17" customWidth="1"/>
    <col min="14" max="14" width="17.33203125" customWidth="1"/>
    <col min="15" max="16" width="17.77734375" customWidth="1"/>
    <col min="17" max="17" width="16.77734375" customWidth="1"/>
  </cols>
  <sheetData>
    <row r="1" spans="1:20" x14ac:dyDescent="0.3">
      <c r="A1" t="str" cm="1">
        <f t="array" ref="A1:A51">_xlfn.UNIQUE(Tablo1[KENT])</f>
        <v>Alaska</v>
      </c>
      <c r="B1" s="1">
        <f>SUMIFS(Tablo1[[#All],[NET SATIŞ MİKTARI]],Tablo1[[#All],[KENT]],PARAMETRE!A1,Tablo1[[#All],[YIL]],PARAMETRE!$C$1)</f>
        <v>1075642.794</v>
      </c>
      <c r="C1">
        <f>DASHBOARD!A1</f>
        <v>2018</v>
      </c>
      <c r="D1" cm="1">
        <f t="array" ref="D1:D4">_xlfn.UNIQUE(Tablo1[YIL])</f>
        <v>2020</v>
      </c>
      <c r="G1" t="str" cm="1">
        <f t="array" ref="G1:G6">_xlfn.UNIQUE(Tablo1[MARKALAR])</f>
        <v>MERCEDES</v>
      </c>
      <c r="H1" s="1">
        <f>SUMIFS(Tablo1[[#All],[NET SATIŞ MİKTARI]],Tablo1[[#All],[MARKALAR]],PARAMETRE!G1,Tablo1[[#All],[YIL]],PARAMETRE!$C$1)</f>
        <v>11651494.895999998</v>
      </c>
      <c r="L1">
        <v>2018</v>
      </c>
      <c r="M1">
        <v>2019</v>
      </c>
      <c r="N1">
        <v>2020</v>
      </c>
      <c r="O1" t="s">
        <v>172</v>
      </c>
      <c r="P1" t="s">
        <v>173</v>
      </c>
      <c r="R1" t="str">
        <f>DASHBOARD!AJ1</f>
        <v>California</v>
      </c>
    </row>
    <row r="2" spans="1:20" x14ac:dyDescent="0.3">
      <c r="A2" t="str">
        <v>Alabama</v>
      </c>
      <c r="B2" s="1">
        <f>SUMIFS(Tablo1[[#All],[NET SATIŞ MİKTARI]],Tablo1[[#All],[KENT]],PARAMETRE!A2,Tablo1[[#All],[YIL]],PARAMETRE!$C$1)</f>
        <v>1138081.2322500001</v>
      </c>
      <c r="D2">
        <v>2019</v>
      </c>
      <c r="G2" t="str">
        <v>BMW</v>
      </c>
      <c r="H2" s="1">
        <f>SUMIFS(Tablo1[[#All],[NET SATIŞ MİKTARI]],Tablo1[[#All],[MARKALAR]],PARAMETRE!G2,Tablo1[[#All],[YIL]],PARAMETRE!$C$1)</f>
        <v>7830346.9702500002</v>
      </c>
      <c r="K2" t="str" cm="1">
        <f t="array" ref="K2:K7">_xlfn.UNIQUE(Tablo1[MARKALAR])</f>
        <v>MERCEDES</v>
      </c>
      <c r="L2" s="1">
        <f>SUMIFS(Tablo1[[#All],[NET SATIŞ MİKTARI]],Tablo1[[#All],[MARKALAR]],PARAMETRE!$K2,Tablo1[[#All],[YIL]],PARAMETRE!L$1)</f>
        <v>11651494.895999998</v>
      </c>
      <c r="M2" s="1">
        <f>SUMIFS(Tablo1[[#All],[NET SATIŞ MİKTARI]],Tablo1[[#All],[MARKALAR]],PARAMETRE!$K2,Tablo1[[#All],[YIL]],PARAMETRE!M$1)</f>
        <v>17119042.839000005</v>
      </c>
      <c r="N2" s="1">
        <f>SUMIFS(Tablo1[[#All],[NET SATIŞ MİKTARI]],Tablo1[[#All],[MARKALAR]],PARAMETRE!$K2,Tablo1[[#All],[YIL]],PARAMETRE!N$1)</f>
        <v>30171771</v>
      </c>
      <c r="O2" s="9">
        <f>SUM(L2:N2)</f>
        <v>58942308.734999999</v>
      </c>
    </row>
    <row r="3" spans="1:20" x14ac:dyDescent="0.3">
      <c r="A3" t="str">
        <v>Arkansas</v>
      </c>
      <c r="B3" s="1">
        <f>SUMIFS(Tablo1[[#All],[NET SATIŞ MİKTARI]],Tablo1[[#All],[KENT]],PARAMETRE!A3,Tablo1[[#All],[YIL]],PARAMETRE!$C$1)</f>
        <v>879472.17450000008</v>
      </c>
      <c r="D3">
        <v>2018</v>
      </c>
      <c r="G3" t="str">
        <v>FORD</v>
      </c>
      <c r="H3" s="1">
        <f>SUMIFS(Tablo1[[#All],[NET SATIŞ MİKTARI]],Tablo1[[#All],[MARKALAR]],PARAMETRE!G3,Tablo1[[#All],[YIL]],PARAMETRE!$C$1)</f>
        <v>16905078.695250001</v>
      </c>
      <c r="K3" t="str">
        <v>BMW</v>
      </c>
      <c r="L3" s="1">
        <f>SUMIFS(Tablo1[[#All],[NET SATIŞ MİKTARI]],Tablo1[[#All],[MARKALAR]],PARAMETRE!$K3,Tablo1[[#All],[YIL]],PARAMETRE!L$1)</f>
        <v>7830346.9702500002</v>
      </c>
      <c r="M3" s="1">
        <f>SUMIFS(Tablo1[[#All],[NET SATIŞ MİKTARI]],Tablo1[[#All],[MARKALAR]],PARAMETRE!$K3,Tablo1[[#All],[YIL]],PARAMETRE!M$1)</f>
        <v>9696997.8989999983</v>
      </c>
      <c r="N3" s="1">
        <f>SUMIFS(Tablo1[[#All],[NET SATIŞ MİKTARI]],Tablo1[[#All],[MARKALAR]],PARAMETRE!$K3,Tablo1[[#All],[YIL]],PARAMETRE!N$1)</f>
        <v>17788458</v>
      </c>
      <c r="O3" s="9">
        <f>SUM(L3:N3)</f>
        <v>35315802.86925</v>
      </c>
      <c r="R3" t="str" cm="1">
        <f t="array" ref="R3:R6">_xlfn.UNIQUE(_xlfn._xlws.FILTER(Tablo1[[#All],[SATIŞ DANIŞMANI]],Tablo1[[#All],[KENT]]=PARAMETRE!R1))</f>
        <v>David Craus</v>
      </c>
      <c r="T3" t="str" cm="1">
        <f t="array" aca="1" ref="T3:T6" ca="1">OFFSET($R$3,0,0,COUNTIF($R:$R,"&lt;&gt;")-1,1)</f>
        <v>David Craus</v>
      </c>
    </row>
    <row r="4" spans="1:20" x14ac:dyDescent="0.3">
      <c r="A4" t="str">
        <v>Arizona</v>
      </c>
      <c r="B4" s="1">
        <f>SUMIFS(Tablo1[[#All],[NET SATIŞ MİKTARI]],Tablo1[[#All],[KENT]],PARAMETRE!A4,Tablo1[[#All],[YIL]],PARAMETRE!$C$1)</f>
        <v>1034391.7012499999</v>
      </c>
      <c r="D4">
        <v>0</v>
      </c>
      <c r="G4" t="str">
        <v>MAZDA</v>
      </c>
      <c r="H4" s="1">
        <f>SUMIFS(Tablo1[[#All],[NET SATIŞ MİKTARI]],Tablo1[[#All],[MARKALAR]],PARAMETRE!G4,Tablo1[[#All],[YIL]],PARAMETRE!$C$1)</f>
        <v>10361173.481999997</v>
      </c>
      <c r="K4" t="str">
        <v>FORD</v>
      </c>
      <c r="L4" s="1">
        <f>SUMIFS(Tablo1[[#All],[NET SATIŞ MİKTARI]],Tablo1[[#All],[MARKALAR]],PARAMETRE!$K4,Tablo1[[#All],[YIL]],PARAMETRE!L$1)</f>
        <v>16905078.695250001</v>
      </c>
      <c r="M4" s="1">
        <f>SUMIFS(Tablo1[[#All],[NET SATIŞ MİKTARI]],Tablo1[[#All],[MARKALAR]],PARAMETRE!$K4,Tablo1[[#All],[YIL]],PARAMETRE!M$1)</f>
        <v>21034718.774999991</v>
      </c>
      <c r="N4" s="1">
        <f>SUMIFS(Tablo1[[#All],[NET SATIŞ MİKTARI]],Tablo1[[#All],[MARKALAR]],PARAMETRE!$K4,Tablo1[[#All],[YIL]],PARAMETRE!N$1)</f>
        <v>38563077</v>
      </c>
      <c r="O4" s="9">
        <f>SUM(L4:N4)</f>
        <v>76502874.470249996</v>
      </c>
      <c r="R4" t="str">
        <v>Simon Dan</v>
      </c>
      <c r="T4" t="str">
        <f ca="1"/>
        <v>Simon Dan</v>
      </c>
    </row>
    <row r="5" spans="1:20" x14ac:dyDescent="0.3">
      <c r="A5" t="str">
        <v>California</v>
      </c>
      <c r="B5" s="1">
        <f>SUMIFS(Tablo1[[#All],[NET SATIŞ MİKTARI]],Tablo1[[#All],[KENT]],PARAMETRE!A5,Tablo1[[#All],[YIL]],PARAMETRE!$C$1)</f>
        <v>5450492.6527500013</v>
      </c>
      <c r="G5" t="str">
        <v>CHEVROLET</v>
      </c>
      <c r="H5" s="1">
        <f>SUMIFS(Tablo1[[#All],[NET SATIŞ MİKTARI]],Tablo1[[#All],[MARKALAR]],PARAMETRE!G5,Tablo1[[#All],[YIL]],PARAMETRE!$C$1)</f>
        <v>15846811.008750001</v>
      </c>
      <c r="K5" t="str">
        <v>MAZDA</v>
      </c>
      <c r="L5" s="1">
        <f>SUMIFS(Tablo1[[#All],[NET SATIŞ MİKTARI]],Tablo1[[#All],[MARKALAR]],PARAMETRE!$K5,Tablo1[[#All],[YIL]],PARAMETRE!L$1)</f>
        <v>10361173.481999997</v>
      </c>
      <c r="M5" s="1">
        <f>SUMIFS(Tablo1[[#All],[NET SATIŞ MİKTARI]],Tablo1[[#All],[MARKALAR]],PARAMETRE!$K5,Tablo1[[#All],[YIL]],PARAMETRE!M$1)</f>
        <v>12920499.387000004</v>
      </c>
      <c r="N5" s="1">
        <f>SUMIFS(Tablo1[[#All],[NET SATIŞ MİKTARI]],Tablo1[[#All],[MARKALAR]],PARAMETRE!$K5,Tablo1[[#All],[YIL]],PARAMETRE!N$1)</f>
        <v>22939296</v>
      </c>
      <c r="O5" s="9">
        <f>SUM(L5:N5)</f>
        <v>46220968.869000003</v>
      </c>
      <c r="R5" t="str">
        <v>Peter Do</v>
      </c>
      <c r="T5" t="str">
        <f ca="1"/>
        <v>Peter Do</v>
      </c>
    </row>
    <row r="6" spans="1:20" x14ac:dyDescent="0.3">
      <c r="A6" t="str">
        <v>Colorado</v>
      </c>
      <c r="B6" s="1">
        <f>SUMIFS(Tablo1[[#All],[NET SATIŞ MİKTARI]],Tablo1[[#All],[KENT]],PARAMETRE!A6,Tablo1[[#All],[YIL]],PARAMETRE!$C$1)</f>
        <v>438364.28474999999</v>
      </c>
      <c r="G6">
        <v>0</v>
      </c>
      <c r="K6" t="str">
        <v>CHEVROLET</v>
      </c>
      <c r="L6" s="1">
        <f>SUMIFS(Tablo1[[#All],[NET SATIŞ MİKTARI]],Tablo1[[#All],[MARKALAR]],PARAMETRE!$K6,Tablo1[[#All],[YIL]],PARAMETRE!L$1)</f>
        <v>15846811.008750001</v>
      </c>
      <c r="M6" s="1">
        <f>SUMIFS(Tablo1[[#All],[NET SATIŞ MİKTARI]],Tablo1[[#All],[MARKALAR]],PARAMETRE!$K6,Tablo1[[#All],[YIL]],PARAMETRE!M$1)</f>
        <v>20032255.052999999</v>
      </c>
      <c r="N6" s="1">
        <f>SUMIFS(Tablo1[[#All],[NET SATIŞ MİKTARI]],Tablo1[[#All],[MARKALAR]],PARAMETRE!$K6,Tablo1[[#All],[YIL]],PARAMETRE!N$1)</f>
        <v>35219513</v>
      </c>
      <c r="O6" s="9">
        <f>SUM(L6:N6)</f>
        <v>71098579.061749995</v>
      </c>
      <c r="R6" t="str">
        <v>Graham Eva</v>
      </c>
      <c r="T6" t="str">
        <f ca="1"/>
        <v>Graham Eva</v>
      </c>
    </row>
    <row r="7" spans="1:20" x14ac:dyDescent="0.3">
      <c r="A7" t="str">
        <v>Connecticut</v>
      </c>
      <c r="B7" s="1">
        <f>SUMIFS(Tablo1[[#All],[NET SATIŞ MİKTARI]],Tablo1[[#All],[KENT]],PARAMETRE!A7,Tablo1[[#All],[YIL]],PARAMETRE!$C$1)</f>
        <v>1128315.8857500001</v>
      </c>
      <c r="K7">
        <v>0</v>
      </c>
    </row>
    <row r="8" spans="1:20" x14ac:dyDescent="0.3">
      <c r="A8" t="str">
        <v>Delaware</v>
      </c>
      <c r="B8" s="1">
        <f>SUMIFS(Tablo1[[#All],[NET SATIŞ MİKTARI]],Tablo1[[#All],[KENT]],PARAMETRE!A8,Tablo1[[#All],[YIL]],PARAMETRE!$C$1)</f>
        <v>735656.80274999992</v>
      </c>
    </row>
    <row r="9" spans="1:20" x14ac:dyDescent="0.3">
      <c r="A9" t="str">
        <v>Florida</v>
      </c>
      <c r="B9" s="1">
        <f>SUMIFS(Tablo1[[#All],[NET SATIŞ MİKTARI]],Tablo1[[#All],[KENT]],PARAMETRE!A9,Tablo1[[#All],[YIL]],PARAMETRE!$C$1)</f>
        <v>1559380.8352499998</v>
      </c>
    </row>
    <row r="10" spans="1:20" x14ac:dyDescent="0.3">
      <c r="A10" t="str">
        <v>Georgia</v>
      </c>
      <c r="B10" s="1">
        <f>SUMIFS(Tablo1[[#All],[NET SATIŞ MİKTARI]],Tablo1[[#All],[KENT]],PARAMETRE!A10,Tablo1[[#All],[YIL]],PARAMETRE!$C$1)</f>
        <v>1356322.9950000001</v>
      </c>
    </row>
    <row r="11" spans="1:20" x14ac:dyDescent="0.3">
      <c r="A11" t="str">
        <v>Hawaii</v>
      </c>
      <c r="B11" s="1">
        <f>SUMIFS(Tablo1[[#All],[NET SATIŞ MİKTARI]],Tablo1[[#All],[KENT]],PARAMETRE!A11,Tablo1[[#All],[YIL]],PARAMETRE!$C$1)</f>
        <v>1705018.1737500001</v>
      </c>
    </row>
    <row r="12" spans="1:20" ht="15" thickBot="1" x14ac:dyDescent="0.35">
      <c r="A12" t="str">
        <v>Iowa</v>
      </c>
      <c r="B12" s="1">
        <f>SUMIFS(Tablo1[[#All],[NET SATIŞ MİKTARI]],Tablo1[[#All],[KENT]],PARAMETRE!A12,Tablo1[[#All],[YIL]],PARAMETRE!$C$1)</f>
        <v>952514.87625000009</v>
      </c>
    </row>
    <row r="13" spans="1:20" x14ac:dyDescent="0.3">
      <c r="A13" t="str">
        <v>Idaho</v>
      </c>
      <c r="B13" s="1">
        <f>SUMIFS(Tablo1[[#All],[NET SATIŞ MİKTARI]],Tablo1[[#All],[KENT]],PARAMETRE!A13,Tablo1[[#All],[YIL]],PARAMETRE!$C$1)</f>
        <v>1328565.8002500001</v>
      </c>
      <c r="K13" s="11"/>
      <c r="L13" s="12" t="str">
        <f>DASHBOARD!Z1</f>
        <v>Iowa</v>
      </c>
      <c r="M13" s="12" t="str">
        <f>DASHBOARD!Z2</f>
        <v>2019</v>
      </c>
      <c r="N13" s="13"/>
    </row>
    <row r="14" spans="1:20" x14ac:dyDescent="0.3">
      <c r="A14" t="str">
        <v>Illinois</v>
      </c>
      <c r="B14" s="1">
        <f>SUMIFS(Tablo1[[#All],[NET SATIŞ MİKTARI]],Tablo1[[#All],[KENT]],PARAMETRE!A14,Tablo1[[#All],[YIL]],PARAMETRE!$C$1)</f>
        <v>1872596.3939999999</v>
      </c>
      <c r="K14" s="14"/>
      <c r="L14" s="15" t="s">
        <v>181</v>
      </c>
      <c r="M14" s="15" t="s">
        <v>182</v>
      </c>
      <c r="N14" s="16" t="s">
        <v>183</v>
      </c>
    </row>
    <row r="15" spans="1:20" x14ac:dyDescent="0.3">
      <c r="A15" t="str">
        <v>Indiana</v>
      </c>
      <c r="B15" s="1">
        <f>SUMIFS(Tablo1[[#All],[NET SATIŞ MİKTARI]],Tablo1[[#All],[KENT]],PARAMETRE!A15,Tablo1[[#All],[YIL]],PARAMETRE!$C$1)</f>
        <v>1410217.6410000001</v>
      </c>
      <c r="G15" t="s">
        <v>174</v>
      </c>
      <c r="H15" s="1">
        <f>SUMIFS(Tablo1[[#All],[NET SATIŞ MİKTARI]],Tablo1[[#All],[YIL]],PARAMETRE!C1)</f>
        <v>62594905.052249976</v>
      </c>
      <c r="K15" s="17" t="str" cm="1">
        <f t="array" ref="K15:K20">_xlfn.UNIQUE(Tablo1[MARKALAR])</f>
        <v>MERCEDES</v>
      </c>
      <c r="L15" s="18">
        <f>SUMIFS(Tablo1[[#All],[NET SATIŞ MİKTARI]],Tablo1[[#All],[KENT]],PARAMETRE!$L$13,Tablo1[[#All],[YIL]],PARAMETRE!$M$13,Tablo1[[#All],[MARKALAR]],PARAMETRE!K15)</f>
        <v>245659.17600000004</v>
      </c>
      <c r="M15" s="18">
        <f>SUMIFS(Tablo1[[#All],[HEDEF SATIŞ MİKTARI]],Tablo1[[#All],[KENT]],PARAMETRE!$L$13,Tablo1[[#All],[YIL]],PARAMETRE!$M$13,Tablo1[[#All],[MARKALAR]],PARAMETRE!K15)</f>
        <v>460610.95500000007</v>
      </c>
      <c r="N15" s="19">
        <f>L15/M15</f>
        <v>0.53333333333333333</v>
      </c>
    </row>
    <row r="16" spans="1:20" x14ac:dyDescent="0.3">
      <c r="A16" t="str">
        <v>Kansas</v>
      </c>
      <c r="B16" s="1">
        <f>SUMIFS(Tablo1[[#All],[NET SATIŞ MİKTARI]],Tablo1[[#All],[KENT]],PARAMETRE!A16,Tablo1[[#All],[YIL]],PARAMETRE!$C$1)</f>
        <v>573734.51549999998</v>
      </c>
      <c r="G16" t="s">
        <v>175</v>
      </c>
      <c r="H16" s="1">
        <f>SUMIFS(Tablo1[[#All],[HEDEF SATIŞ MİKTARI]],Tablo1[[#All],[YIL]],PARAMETRE!C1)</f>
        <v>70419511.451250061</v>
      </c>
      <c r="K16" s="20" t="str">
        <v>BMW</v>
      </c>
      <c r="L16" s="21">
        <f>SUMIFS(Tablo1[[#All],[NET SATIŞ MİKTARI]],Tablo1[[#All],[KENT]],PARAMETRE!$L$13,Tablo1[[#All],[YIL]],PARAMETRE!$M$13,Tablo1[[#All],[MARKALAR]],PARAMETRE!K16)</f>
        <v>211316.24700000003</v>
      </c>
      <c r="M16" s="21">
        <f>SUMIFS(Tablo1[[#All],[HEDEF SATIŞ MİKTARI]],Tablo1[[#All],[KENT]],PARAMETRE!$L$13,Tablo1[[#All],[YIL]],PARAMETRE!$M$13,Tablo1[[#All],[MARKALAR]],PARAMETRE!K16)</f>
        <v>338903.41500000004</v>
      </c>
      <c r="N16" s="22">
        <f t="shared" ref="N16:N19" si="0">L16/M16</f>
        <v>0.62352941176470589</v>
      </c>
    </row>
    <row r="17" spans="1:17" x14ac:dyDescent="0.3">
      <c r="A17" t="str">
        <v>Kentucky</v>
      </c>
      <c r="B17" s="1">
        <f>SUMIFS(Tablo1[[#All],[NET SATIŞ MİKTARI]],Tablo1[[#All],[KENT]],PARAMETRE!A17,Tablo1[[#All],[YIL]],PARAMETRE!$C$1)</f>
        <v>860174.67375000007</v>
      </c>
      <c r="G17" t="s">
        <v>176</v>
      </c>
      <c r="H17" s="10">
        <f>H16/H15</f>
        <v>1.1250038863781107</v>
      </c>
      <c r="K17" s="17" t="str">
        <v>FORD</v>
      </c>
      <c r="L17" s="18">
        <f>SUMIFS(Tablo1[[#All],[NET SATIŞ MİKTARI]],Tablo1[[#All],[KENT]],PARAMETRE!$L$13,Tablo1[[#All],[YIL]],PARAMETRE!$M$13,Tablo1[[#All],[MARKALAR]],PARAMETRE!K17)</f>
        <v>368735.49000000005</v>
      </c>
      <c r="M17" s="18">
        <f>SUMIFS(Tablo1[[#All],[HEDEF SATIŞ MİKTARI]],Tablo1[[#All],[KENT]],PARAMETRE!$L$13,Tablo1[[#All],[YIL]],PARAMETRE!$M$13,Tablo1[[#All],[MARKALAR]],PARAMETRE!K17)</f>
        <v>446579.64900000009</v>
      </c>
      <c r="N17" s="19">
        <f t="shared" si="0"/>
        <v>0.82568807339449535</v>
      </c>
    </row>
    <row r="18" spans="1:17" x14ac:dyDescent="0.3">
      <c r="A18" t="str">
        <v>Louisiana</v>
      </c>
      <c r="B18" s="1">
        <f>SUMIFS(Tablo1[[#All],[NET SATIŞ MİKTARI]],Tablo1[[#All],[KENT]],PARAMETRE!A18,Tablo1[[#All],[YIL]],PARAMETRE!$C$1)</f>
        <v>996370.78049999988</v>
      </c>
      <c r="G18" t="s">
        <v>177</v>
      </c>
      <c r="H18" s="2">
        <f>H16/H15</f>
        <v>1.1250038863781107</v>
      </c>
      <c r="K18" s="20" t="str">
        <v>MAZDA</v>
      </c>
      <c r="L18" s="21">
        <f>SUMIFS(Tablo1[[#All],[NET SATIŞ MİKTARI]],Tablo1[[#All],[KENT]],PARAMETRE!$L$13,Tablo1[[#All],[YIL]],PARAMETRE!$M$13,Tablo1[[#All],[MARKALAR]],PARAMETRE!K18)</f>
        <v>233882.55000000002</v>
      </c>
      <c r="M18" s="21">
        <f>SUMIFS(Tablo1[[#All],[HEDEF SATIŞ MİKTARI]],Tablo1[[#All],[KENT]],PARAMETRE!$L$13,Tablo1[[#All],[YIL]],PARAMETRE!$M$13,Tablo1[[#All],[MARKALAR]],PARAMETRE!K18)</f>
        <v>472442.75100000005</v>
      </c>
      <c r="N18" s="22">
        <f t="shared" si="0"/>
        <v>0.49504950495049505</v>
      </c>
    </row>
    <row r="19" spans="1:17" ht="15" thickBot="1" x14ac:dyDescent="0.35">
      <c r="A19" t="str">
        <v>Massachusetts</v>
      </c>
      <c r="B19" s="1">
        <f>SUMIFS(Tablo1[[#All],[NET SATIŞ MİKTARI]],Tablo1[[#All],[KENT]],PARAMETRE!A19,Tablo1[[#All],[YIL]],PARAMETRE!$C$1)</f>
        <v>1089461.4210000001</v>
      </c>
      <c r="K19" s="23" t="str">
        <v>CHEVROLET</v>
      </c>
      <c r="L19" s="24">
        <f>SUMIFS(Tablo1[[#All],[NET SATIŞ MİKTARI]],Tablo1[[#All],[KENT]],PARAMETRE!$L$13,Tablo1[[#All],[YIL]],PARAMETRE!$M$13,Tablo1[[#All],[MARKALAR]],PARAMETRE!K19)</f>
        <v>27170.046000000006</v>
      </c>
      <c r="M19" s="24">
        <f>SUMIFS(Tablo1[[#All],[HEDEF SATIŞ MİKTARI]],Tablo1[[#All],[KENT]],PARAMETRE!$L$13,Tablo1[[#All],[YIL]],PARAMETRE!$M$13,Tablo1[[#All],[MARKALAR]],PARAMETRE!K19)</f>
        <v>61532.163000000008</v>
      </c>
      <c r="N19" s="25">
        <f t="shared" si="0"/>
        <v>0.44155844155844159</v>
      </c>
    </row>
    <row r="20" spans="1:17" x14ac:dyDescent="0.3">
      <c r="A20" t="str">
        <v>Maryland</v>
      </c>
      <c r="B20" s="1">
        <f>SUMIFS(Tablo1[[#All],[NET SATIŞ MİKTARI]],Tablo1[[#All],[KENT]],PARAMETRE!A20,Tablo1[[#All],[YIL]],PARAMETRE!$C$1)</f>
        <v>2475441.162</v>
      </c>
      <c r="K20">
        <v>0</v>
      </c>
    </row>
    <row r="21" spans="1:17" x14ac:dyDescent="0.3">
      <c r="A21" t="str">
        <v>Maine</v>
      </c>
      <c r="B21" s="1">
        <f>SUMIFS(Tablo1[[#All],[NET SATIŞ MİKTARI]],Tablo1[[#All],[KENT]],PARAMETRE!A21,Tablo1[[#All],[YIL]],PARAMETRE!$C$1)</f>
        <v>1640391.2437499999</v>
      </c>
    </row>
    <row r="22" spans="1:17" x14ac:dyDescent="0.3">
      <c r="A22" t="str">
        <v>Michigan</v>
      </c>
      <c r="B22" s="1">
        <f>SUMIFS(Tablo1[[#All],[NET SATIŞ MİKTARI]],Tablo1[[#All],[KENT]],PARAMETRE!A22,Tablo1[[#All],[YIL]],PARAMETRE!$C$1)</f>
        <v>902359.60200000007</v>
      </c>
      <c r="K22" t="str">
        <f>DASHBOARD!AJ2</f>
        <v>Simon Dan</v>
      </c>
    </row>
    <row r="23" spans="1:17" x14ac:dyDescent="0.3">
      <c r="A23" t="str">
        <v>Minnesota</v>
      </c>
      <c r="B23" s="1">
        <f>SUMIFS(Tablo1[[#All],[NET SATIŞ MİKTARI]],Tablo1[[#All],[KENT]],PARAMETRE!A23,Tablo1[[#All],[YIL]],PARAMETRE!$C$1)</f>
        <v>341699.93100000004</v>
      </c>
      <c r="K23" t="str">
        <f>DASHBOARD!AJ3</f>
        <v>2020</v>
      </c>
      <c r="L23" s="15" t="s">
        <v>181</v>
      </c>
      <c r="M23" s="15" t="s">
        <v>182</v>
      </c>
      <c r="N23" s="16" t="s">
        <v>183</v>
      </c>
    </row>
    <row r="24" spans="1:17" x14ac:dyDescent="0.3">
      <c r="A24" t="str">
        <v>Missouri</v>
      </c>
      <c r="B24" s="1">
        <f>SUMIFS(Tablo1[[#All],[NET SATIŞ MİKTARI]],Tablo1[[#All],[KENT]],PARAMETRE!A24,Tablo1[[#All],[YIL]],PARAMETRE!$C$1)</f>
        <v>959061.7080000001</v>
      </c>
      <c r="K24" s="26" t="str" cm="1">
        <f t="array" ref="K24:K29">_xlfn.UNIQUE(Tablo1[MARKALAR])</f>
        <v>MERCEDES</v>
      </c>
      <c r="L24" s="1">
        <f>SUMIFS(Tablo1[[#All],[NET SATIŞ MİKTARI]],Tablo1[[#All],[SATIŞ DANIŞMANI]],$K$22,Tablo1[[#All],[YIL]],$K$23,Tablo1[[#All],[MARKALAR]],K24)</f>
        <v>404305</v>
      </c>
      <c r="M24" s="1">
        <f>SUMIFS(Tablo1[[#All],[HEDEF SATIŞ MİKTARI]],Tablo1[[#All],[SATIŞ DANIŞMANI]],$K$22,Tablo1[[#All],[YIL]],$K$23,Tablo1[[#All],[MARKALAR]],K24)</f>
        <v>436649.4</v>
      </c>
      <c r="N24" s="2">
        <f>L24/M24</f>
        <v>0.92592592592592593</v>
      </c>
      <c r="O24" s="2">
        <f>IF(N24&gt;1,1,N24)</f>
        <v>0.92592592592592593</v>
      </c>
    </row>
    <row r="25" spans="1:17" x14ac:dyDescent="0.3">
      <c r="A25" t="str">
        <v>Mississippi</v>
      </c>
      <c r="B25" s="1">
        <f>SUMIFS(Tablo1[[#All],[NET SATIŞ MİKTARI]],Tablo1[[#All],[KENT]],PARAMETRE!A25,Tablo1[[#All],[YIL]],PARAMETRE!$C$1)</f>
        <v>1846693.0867500002</v>
      </c>
      <c r="K25" s="27" t="str">
        <v>BMW</v>
      </c>
      <c r="L25" s="28">
        <f>SUMIFS(Tablo1[[#All],[NET SATIŞ MİKTARI]],Tablo1[[#All],[SATIŞ DANIŞMANI]],$K$22,Tablo1[[#All],[YIL]],$K$23,Tablo1[[#All],[MARKALAR]],K25)</f>
        <v>327564</v>
      </c>
      <c r="M25" s="28">
        <f>SUMIFS(Tablo1[[#All],[HEDEF SATIŞ MİKTARI]],Tablo1[[#All],[SATIŞ DANIŞMANI]],$K$22,Tablo1[[#All],[YIL]],$K$23,Tablo1[[#All],[MARKALAR]],K25)</f>
        <v>111371.76000000001</v>
      </c>
      <c r="N25" s="29">
        <f t="shared" ref="N25:N28" si="1">L25/M25</f>
        <v>2.9411764705882351</v>
      </c>
      <c r="O25" s="2">
        <f t="shared" ref="O25:O28" si="2">IF(N25&gt;1,1,N25)</f>
        <v>1</v>
      </c>
    </row>
    <row r="26" spans="1:17" x14ac:dyDescent="0.3">
      <c r="A26" t="str">
        <v>Montana</v>
      </c>
      <c r="B26" s="1">
        <f>SUMIFS(Tablo1[[#All],[NET SATIŞ MİKTARI]],Tablo1[[#All],[KENT]],PARAMETRE!A26,Tablo1[[#All],[YIL]],PARAMETRE!$C$1)</f>
        <v>1177676.8672500001</v>
      </c>
      <c r="K26" s="26" t="str">
        <v>FORD</v>
      </c>
      <c r="L26" s="1">
        <f>SUMIFS(Tablo1[[#All],[NET SATIŞ MİKTARI]],Tablo1[[#All],[SATIŞ DANIŞMANI]],$K$22,Tablo1[[#All],[YIL]],$K$23,Tablo1[[#All],[MARKALAR]],K26)</f>
        <v>662062</v>
      </c>
      <c r="M26" s="1">
        <f>SUMIFS(Tablo1[[#All],[HEDEF SATIŞ MİKTARI]],Tablo1[[#All],[SATIŞ DANIŞMANI]],$K$22,Tablo1[[#All],[YIL]],$K$23,Tablo1[[#All],[MARKALAR]],K26)</f>
        <v>470064.01999999996</v>
      </c>
      <c r="N26" s="2">
        <f t="shared" si="1"/>
        <v>1.4084507042253522</v>
      </c>
      <c r="O26" s="2">
        <f t="shared" si="2"/>
        <v>1</v>
      </c>
    </row>
    <row r="27" spans="1:17" x14ac:dyDescent="0.3">
      <c r="A27" t="str">
        <v>North Carolina</v>
      </c>
      <c r="B27" s="1">
        <f>SUMIFS(Tablo1[[#All],[NET SATIŞ MİKTARI]],Tablo1[[#All],[KENT]],PARAMETRE!A27,Tablo1[[#All],[YIL]],PARAMETRE!$C$1)</f>
        <v>865733.13675000006</v>
      </c>
      <c r="K27" s="27" t="str">
        <v>MAZDA</v>
      </c>
      <c r="L27" s="28">
        <f>SUMIFS(Tablo1[[#All],[NET SATIŞ MİKTARI]],Tablo1[[#All],[SATIŞ DANIŞMANI]],$K$22,Tablo1[[#All],[YIL]],$K$23,Tablo1[[#All],[MARKALAR]],K27)</f>
        <v>19283</v>
      </c>
      <c r="M27" s="28">
        <f>SUMIFS(Tablo1[[#All],[HEDEF SATIŞ MİKTARI]],Tablo1[[#All],[SATIŞ DANIŞMANI]],$K$22,Tablo1[[#All],[YIL]],$K$23,Tablo1[[#All],[MARKALAR]],K27)</f>
        <v>16390.55</v>
      </c>
      <c r="N27" s="29">
        <f t="shared" si="1"/>
        <v>1.1764705882352942</v>
      </c>
      <c r="O27" s="2">
        <f t="shared" si="2"/>
        <v>1</v>
      </c>
    </row>
    <row r="28" spans="1:17" x14ac:dyDescent="0.3">
      <c r="A28" t="str">
        <v>North Dakota</v>
      </c>
      <c r="B28" s="1">
        <f>SUMIFS(Tablo1[[#All],[NET SATIŞ MİKTARI]],Tablo1[[#All],[KENT]],PARAMETRE!A28,Tablo1[[#All],[YIL]],PARAMETRE!$C$1)</f>
        <v>549995.89950000006</v>
      </c>
      <c r="K28" s="26" t="str">
        <v>CHEVROLET</v>
      </c>
      <c r="L28" s="1">
        <f>SUMIFS(Tablo1[[#All],[NET SATIŞ MİKTARI]],Tablo1[[#All],[SATIŞ DANIŞMANI]],$K$22,Tablo1[[#All],[YIL]],$K$23,Tablo1[[#All],[MARKALAR]],K28)</f>
        <v>666019</v>
      </c>
      <c r="M28" s="1">
        <f>SUMIFS(Tablo1[[#All],[HEDEF SATIŞ MİKTARI]],Tablo1[[#All],[SATIŞ DANIŞMANI]],$K$22,Tablo1[[#All],[YIL]],$K$23,Tablo1[[#All],[MARKALAR]],K28)</f>
        <v>339669.69</v>
      </c>
      <c r="N28" s="2">
        <f t="shared" si="1"/>
        <v>1.9607843137254901</v>
      </c>
      <c r="O28" s="2">
        <f t="shared" si="2"/>
        <v>1</v>
      </c>
    </row>
    <row r="29" spans="1:17" x14ac:dyDescent="0.3">
      <c r="A29" t="str">
        <v>Nebraska</v>
      </c>
      <c r="B29" s="1">
        <f>SUMIFS(Tablo1[[#All],[NET SATIŞ MİKTARI]],Tablo1[[#All],[KENT]],PARAMETRE!A29,Tablo1[[#All],[YIL]],PARAMETRE!$C$1)</f>
        <v>704463.32475000003</v>
      </c>
      <c r="K29">
        <v>0</v>
      </c>
    </row>
    <row r="30" spans="1:17" x14ac:dyDescent="0.3">
      <c r="A30" t="str">
        <v>New Hampshire</v>
      </c>
      <c r="B30" s="1">
        <f>SUMIFS(Tablo1[[#All],[NET SATIŞ MİKTARI]],Tablo1[[#All],[KENT]],PARAMETRE!A30,Tablo1[[#All],[YIL]],PARAMETRE!$C$1)</f>
        <v>965316.56850000005</v>
      </c>
      <c r="L30" s="37">
        <v>2018</v>
      </c>
      <c r="M30" s="37"/>
      <c r="N30" s="37">
        <v>2019</v>
      </c>
      <c r="O30" s="37"/>
      <c r="P30" s="37">
        <v>2020</v>
      </c>
      <c r="Q30" s="37"/>
    </row>
    <row r="31" spans="1:17" x14ac:dyDescent="0.3">
      <c r="A31" t="str">
        <v>New Jersey</v>
      </c>
      <c r="B31" s="1">
        <f>SUMIFS(Tablo1[[#All],[NET SATIŞ MİKTARI]],Tablo1[[#All],[KENT]],PARAMETRE!A31,Tablo1[[#All],[YIL]],PARAMETRE!$C$1)</f>
        <v>1035223.8142500002</v>
      </c>
      <c r="K31" t="str">
        <f>DASHBOARD!AJ2</f>
        <v>Simon Dan</v>
      </c>
      <c r="L31" s="15" t="s">
        <v>181</v>
      </c>
      <c r="M31" s="15" t="s">
        <v>182</v>
      </c>
      <c r="N31" s="15" t="s">
        <v>181</v>
      </c>
      <c r="O31" s="15" t="s">
        <v>182</v>
      </c>
      <c r="P31" s="15" t="s">
        <v>181</v>
      </c>
      <c r="Q31" s="15" t="s">
        <v>182</v>
      </c>
    </row>
    <row r="32" spans="1:17" x14ac:dyDescent="0.3">
      <c r="A32" t="str">
        <v>New Mexico</v>
      </c>
      <c r="B32" s="1">
        <f>SUMIFS(Tablo1[[#All],[NET SATIŞ MİKTARI]],Tablo1[[#All],[KENT]],PARAMETRE!A32,Tablo1[[#All],[YIL]],PARAMETRE!$C$1)</f>
        <v>833543.02125000011</v>
      </c>
      <c r="K32" s="30" t="str" cm="1">
        <f t="array" ref="K32:K37">_xlfn.UNIQUE(Tablo1[MARKALAR])</f>
        <v>MERCEDES</v>
      </c>
      <c r="L32" s="32">
        <f>SUMIFS(Tablo1[[#All],[NET SATIŞ MİKTARI]],Tablo1[[#All],[SATIŞ DANIŞMANI]],$K$31,Tablo1[[#All],[YIL]],$L$30,Tablo1[[#All],[MARKALAR]],K32)</f>
        <v>136452.9375</v>
      </c>
      <c r="M32" s="32">
        <f>SUMIFS(Tablo1[[#All],[HEDEF SATIŞ MİKTARI]],Tablo1[[#All],[SATIŞ DANIŞMANI]],$K$31,Tablo1[[#All],[YIL]],$L$30,Tablo1[[#All],[MARKALAR]],K32)</f>
        <v>316570.815</v>
      </c>
      <c r="N32" s="32">
        <f>SUMIFS(Tablo1[[#All],[NET SATIŞ MİKTARI]],Tablo1[[#All],[SATIŞ DANIŞMANI]],$K$31,Tablo1[[#All],[YIL]],$N$30,Tablo1[[#All],[MARKALAR]],K32)</f>
        <v>276544.62</v>
      </c>
      <c r="O32" s="32">
        <f>SUMIFS(Tablo1[[#All],[HEDEF SATIŞ MİKTARI]],Tablo1[[#All],[SATIŞ DANIŞMANI]],$K$31,Tablo1[[#All],[YIL]],$N$30,Tablo1[[#All],[MARKALAR]],K32)</f>
        <v>429371.91</v>
      </c>
      <c r="P32" s="32">
        <f>SUMIFS(Tablo1[[#All],[NET SATIŞ MİKTARI]],Tablo1[[#All],[SATIŞ DANIŞMANI]],$K$31,Tablo1[[#All],[YIL]],$P$30,Tablo1[[#All],[MARKALAR]],K32)</f>
        <v>404305</v>
      </c>
      <c r="Q32" s="32">
        <f>SUMIFS(Tablo1[[#All],[HEDEF SATIŞ MİKTARI]],Tablo1[[#All],[SATIŞ DANIŞMANI]],$K$31,Tablo1[[#All],[YIL]],$P$30,Tablo1[[#All],[MARKALAR]],K32)</f>
        <v>436649.4</v>
      </c>
    </row>
    <row r="33" spans="1:17" x14ac:dyDescent="0.3">
      <c r="A33" t="str">
        <v>Nevada</v>
      </c>
      <c r="B33" s="1">
        <f>SUMIFS(Tablo1[[#All],[NET SATIŞ MİKTARI]],Tablo1[[#All],[KENT]],PARAMETRE!A33,Tablo1[[#All],[YIL]],PARAMETRE!$C$1)</f>
        <v>1208487.9712499999</v>
      </c>
      <c r="K33" s="31" t="str">
        <v>BMW</v>
      </c>
      <c r="L33" s="32">
        <f>SUMIFS(Tablo1[[#All],[NET SATIŞ MİKTARI]],Tablo1[[#All],[SATIŞ DANIŞMANI]],$K$31,Tablo1[[#All],[YIL]],$L$30,Tablo1[[#All],[MARKALAR]],K33)</f>
        <v>210050.41500000001</v>
      </c>
      <c r="M33" s="32">
        <f>SUMIFS(Tablo1[[#All],[HEDEF SATIŞ MİKTARI]],Tablo1[[#All],[SATIŞ DANIŞMANI]],$K$31,Tablo1[[#All],[YIL]],$L$30,Tablo1[[#All],[MARKALAR]],K33)</f>
        <v>223316.75700000001</v>
      </c>
      <c r="N33" s="32">
        <f>SUMIFS(Tablo1[[#All],[NET SATIŞ MİKTARI]],Tablo1[[#All],[SATIŞ DANIŞMANI]],$K$31,Tablo1[[#All],[YIL]],$N$30,Tablo1[[#All],[MARKALAR]],K33)</f>
        <v>79598.052000000011</v>
      </c>
      <c r="O33" s="32">
        <f>SUMIFS(Tablo1[[#All],[HEDEF SATIŞ MİKTARI]],Tablo1[[#All],[SATIŞ DANIŞMANI]],$K$31,Tablo1[[#All],[YIL]],$N$30,Tablo1[[#All],[MARKALAR]],K33)</f>
        <v>91390.356000000014</v>
      </c>
      <c r="P33" s="32">
        <f>SUMIFS(Tablo1[[#All],[NET SATIŞ MİKTARI]],Tablo1[[#All],[SATIŞ DANIŞMANI]],$K$31,Tablo1[[#All],[YIL]],$P$30,Tablo1[[#All],[MARKALAR]],K33)</f>
        <v>327564</v>
      </c>
      <c r="Q33" s="32">
        <f>SUMIFS(Tablo1[[#All],[HEDEF SATIŞ MİKTARI]],Tablo1[[#All],[SATIŞ DANIŞMANI]],$K$31,Tablo1[[#All],[YIL]],$P$30,Tablo1[[#All],[MARKALAR]],K33)</f>
        <v>111371.76000000001</v>
      </c>
    </row>
    <row r="34" spans="1:17" x14ac:dyDescent="0.3">
      <c r="A34" t="str">
        <v>New York</v>
      </c>
      <c r="B34" s="1">
        <f>SUMIFS(Tablo1[[#All],[NET SATIŞ MİKTARI]],Tablo1[[#All],[KENT]],PARAMETRE!A34,Tablo1[[#All],[YIL]],PARAMETRE!$C$1)</f>
        <v>3339468.4792500003</v>
      </c>
      <c r="K34" s="30" t="str">
        <v>FORD</v>
      </c>
      <c r="L34" s="32">
        <f>SUMIFS(Tablo1[[#All],[NET SATIŞ MİKTARI]],Tablo1[[#All],[SATIŞ DANIŞMANI]],$K$31,Tablo1[[#All],[YIL]],$L$30,Tablo1[[#All],[MARKALAR]],K34)</f>
        <v>424547.25750000001</v>
      </c>
      <c r="M34" s="32">
        <f>SUMIFS(Tablo1[[#All],[HEDEF SATIŞ MİKTARI]],Tablo1[[#All],[SATIŞ DANIŞMANI]],$K$31,Tablo1[[#All],[YIL]],$L$30,Tablo1[[#All],[MARKALAR]],K34)</f>
        <v>491581.03500000009</v>
      </c>
      <c r="N34" s="32">
        <f>SUMIFS(Tablo1[[#All],[NET SATIŞ MİKTARI]],Tablo1[[#All],[SATIŞ DANIŞMANI]],$K$31,Tablo1[[#All],[YIL]],$N$30,Tablo1[[#All],[MARKALAR]],K34)</f>
        <v>470726.08200000005</v>
      </c>
      <c r="O34" s="32">
        <f>SUMIFS(Tablo1[[#All],[HEDEF SATIŞ MİKTARI]],Tablo1[[#All],[SATIŞ DANIŞMANI]],$K$31,Tablo1[[#All],[YIL]],$N$30,Tablo1[[#All],[MARKALAR]],K34)</f>
        <v>530311.66200000001</v>
      </c>
      <c r="P34" s="32">
        <f>SUMIFS(Tablo1[[#All],[NET SATIŞ MİKTARI]],Tablo1[[#All],[SATIŞ DANIŞMANI]],$K$31,Tablo1[[#All],[YIL]],$P$30,Tablo1[[#All],[MARKALAR]],K34)</f>
        <v>662062</v>
      </c>
      <c r="Q34" s="32">
        <f>SUMIFS(Tablo1[[#All],[HEDEF SATIŞ MİKTARI]],Tablo1[[#All],[SATIŞ DANIŞMANI]],$K$31,Tablo1[[#All],[YIL]],$P$30,Tablo1[[#All],[MARKALAR]],K34)</f>
        <v>470064.01999999996</v>
      </c>
    </row>
    <row r="35" spans="1:17" x14ac:dyDescent="0.3">
      <c r="A35" t="str">
        <v>Ohio</v>
      </c>
      <c r="B35" s="1">
        <f>SUMIFS(Tablo1[[#All],[NET SATIŞ MİKTARI]],Tablo1[[#All],[KENT]],PARAMETRE!A35,Tablo1[[#All],[YIL]],PARAMETRE!$C$1)</f>
        <v>1144579.7609999999</v>
      </c>
      <c r="K35" s="31" t="str">
        <v>MAZDA</v>
      </c>
      <c r="L35" s="32">
        <f>SUMIFS(Tablo1[[#All],[NET SATIŞ MİKTARI]],Tablo1[[#All],[SATIŞ DANIŞMANI]],$K$31,Tablo1[[#All],[YIL]],$L$30,Tablo1[[#All],[MARKALAR]],K35)</f>
        <v>3904.8075000000003</v>
      </c>
      <c r="M35" s="32">
        <f>SUMIFS(Tablo1[[#All],[HEDEF SATIŞ MİKTARI]],Tablo1[[#All],[SATIŞ DANIŞMANI]],$K$31,Tablo1[[#All],[YIL]],$L$30,Tablo1[[#All],[MARKALAR]],K35)</f>
        <v>13536.666000000001</v>
      </c>
      <c r="N35" s="32">
        <f>SUMIFS(Tablo1[[#All],[NET SATIŞ MİKTARI]],Tablo1[[#All],[SATIŞ DANIŞMANI]],$K$31,Tablo1[[#All],[YIL]],$N$30,Tablo1[[#All],[MARKALAR]],K35)</f>
        <v>7983.1620000000003</v>
      </c>
      <c r="O35" s="32">
        <f>SUMIFS(Tablo1[[#All],[HEDEF SATIŞ MİKTARI]],Tablo1[[#All],[SATIŞ DANIŞMANI]],$K$31,Tablo1[[#All],[YIL]],$N$30,Tablo1[[#All],[MARKALAR]],K35)</f>
        <v>15966.324000000001</v>
      </c>
      <c r="P35" s="32">
        <f>SUMIFS(Tablo1[[#All],[NET SATIŞ MİKTARI]],Tablo1[[#All],[SATIŞ DANIŞMANI]],$K$31,Tablo1[[#All],[YIL]],$P$30,Tablo1[[#All],[MARKALAR]],K35)</f>
        <v>19283</v>
      </c>
      <c r="Q35" s="32">
        <f>SUMIFS(Tablo1[[#All],[HEDEF SATIŞ MİKTARI]],Tablo1[[#All],[SATIŞ DANIŞMANI]],$K$31,Tablo1[[#All],[YIL]],$P$30,Tablo1[[#All],[MARKALAR]],K35)</f>
        <v>16390.55</v>
      </c>
    </row>
    <row r="36" spans="1:17" x14ac:dyDescent="0.3">
      <c r="A36" t="str">
        <v>Oklahoma</v>
      </c>
      <c r="B36" s="1">
        <f>SUMIFS(Tablo1[[#All],[NET SATIŞ MİKTARI]],Tablo1[[#All],[KENT]],PARAMETRE!A36,Tablo1[[#All],[YIL]],PARAMETRE!$C$1)</f>
        <v>1027535.004</v>
      </c>
      <c r="K36" s="30" t="str">
        <v>CHEVROLET</v>
      </c>
      <c r="L36" s="32">
        <f>SUMIFS(Tablo1[[#All],[NET SATIŞ MİKTARI]],Tablo1[[#All],[SATIŞ DANIŞMANI]],$K$31,Tablo1[[#All],[YIL]],$L$30,Tablo1[[#All],[MARKALAR]],K36)</f>
        <v>337172.11874999997</v>
      </c>
      <c r="M36" s="32">
        <f>SUMIFS(Tablo1[[#All],[HEDEF SATIŞ MİKTARI]],Tablo1[[#All],[SATIŞ DANIŞMANI]],$K$31,Tablo1[[#All],[YIL]],$L$30,Tablo1[[#All],[MARKALAR]],K36)</f>
        <v>386624.02949999995</v>
      </c>
      <c r="N36" s="32">
        <f>SUMIFS(Tablo1[[#All],[NET SATIŞ MİKTARI]],Tablo1[[#All],[SATIŞ DANIŞMANI]],$K$31,Tablo1[[#All],[YIL]],$N$30,Tablo1[[#All],[MARKALAR]],K36)</f>
        <v>185819.30099999998</v>
      </c>
      <c r="O36" s="32">
        <f>SUMIFS(Tablo1[[#All],[HEDEF SATIŞ MİKTARI]],Tablo1[[#All],[SATIŞ DANIŞMANI]],$K$31,Tablo1[[#All],[YIL]],$N$30,Tablo1[[#All],[MARKALAR]],K36)</f>
        <v>443568.65399999998</v>
      </c>
      <c r="P36" s="32">
        <f>SUMIFS(Tablo1[[#All],[NET SATIŞ MİKTARI]],Tablo1[[#All],[SATIŞ DANIŞMANI]],$K$31,Tablo1[[#All],[YIL]],$P$30,Tablo1[[#All],[MARKALAR]],K36)</f>
        <v>666019</v>
      </c>
      <c r="Q36" s="32">
        <f>SUMIFS(Tablo1[[#All],[HEDEF SATIŞ MİKTARI]],Tablo1[[#All],[SATIŞ DANIŞMANI]],$K$31,Tablo1[[#All],[YIL]],$P$30,Tablo1[[#All],[MARKALAR]],K36)</f>
        <v>339669.69</v>
      </c>
    </row>
    <row r="37" spans="1:17" x14ac:dyDescent="0.3">
      <c r="A37" t="str">
        <v>Oregon</v>
      </c>
      <c r="B37" s="1">
        <f>SUMIFS(Tablo1[[#All],[NET SATIŞ MİKTARI]],Tablo1[[#All],[KENT]],PARAMETRE!A37,Tablo1[[#All],[YIL]],PARAMETRE!$C$1)</f>
        <v>587334.48299999989</v>
      </c>
      <c r="K37">
        <v>0</v>
      </c>
    </row>
    <row r="38" spans="1:17" x14ac:dyDescent="0.3">
      <c r="A38" t="str">
        <v>Pennsylvania</v>
      </c>
      <c r="B38" s="1">
        <f>SUMIFS(Tablo1[[#All],[NET SATIŞ MİKTARI]],Tablo1[[#All],[KENT]],PARAMETRE!A38,Tablo1[[#All],[YIL]],PARAMETRE!$C$1)</f>
        <v>1594012.2232500003</v>
      </c>
    </row>
    <row r="39" spans="1:17" x14ac:dyDescent="0.3">
      <c r="A39" t="str">
        <v>Rhode Island</v>
      </c>
      <c r="B39" s="1">
        <f>SUMIFS(Tablo1[[#All],[NET SATIŞ MİKTARI]],Tablo1[[#All],[KENT]],PARAMETRE!A39,Tablo1[[#All],[YIL]],PARAMETRE!$C$1)</f>
        <v>978334.90875000006</v>
      </c>
    </row>
    <row r="40" spans="1:17" x14ac:dyDescent="0.3">
      <c r="A40" t="str">
        <v>South Carolina</v>
      </c>
      <c r="B40" s="1">
        <f>SUMIFS(Tablo1[[#All],[NET SATIŞ MİKTARI]],Tablo1[[#All],[KENT]],PARAMETRE!A40,Tablo1[[#All],[YIL]],PARAMETRE!$C$1)</f>
        <v>986414.5845</v>
      </c>
    </row>
    <row r="41" spans="1:17" x14ac:dyDescent="0.3">
      <c r="A41" t="str">
        <v>South Dakota</v>
      </c>
      <c r="B41" s="1">
        <f>SUMIFS(Tablo1[[#All],[NET SATIŞ MİKTARI]],Tablo1[[#All],[KENT]],PARAMETRE!A41,Tablo1[[#All],[YIL]],PARAMETRE!$C$1)</f>
        <v>888931.42200000002</v>
      </c>
    </row>
    <row r="42" spans="1:17" x14ac:dyDescent="0.3">
      <c r="A42" t="str">
        <v>Tennessee</v>
      </c>
      <c r="B42" s="1">
        <f>SUMIFS(Tablo1[[#All],[NET SATIŞ MİKTARI]],Tablo1[[#All],[KENT]],PARAMETRE!A42,Tablo1[[#All],[YIL]],PARAMETRE!$C$1)</f>
        <v>1834281.9292499998</v>
      </c>
    </row>
    <row r="43" spans="1:17" x14ac:dyDescent="0.3">
      <c r="A43" t="str">
        <v>Texas</v>
      </c>
      <c r="B43" s="1">
        <f>SUMIFS(Tablo1[[#All],[NET SATIŞ MİKTARI]],Tablo1[[#All],[KENT]],PARAMETRE!A43,Tablo1[[#All],[YIL]],PARAMETRE!$C$1)</f>
        <v>2139982.4700000002</v>
      </c>
    </row>
    <row r="44" spans="1:17" x14ac:dyDescent="0.3">
      <c r="A44" t="str">
        <v>Utah</v>
      </c>
      <c r="B44" s="1">
        <f>SUMIFS(Tablo1[[#All],[NET SATIŞ MİKTARI]],Tablo1[[#All],[KENT]],PARAMETRE!A44,Tablo1[[#All],[YIL]],PARAMETRE!$C$1)</f>
        <v>991739.99024999992</v>
      </c>
    </row>
    <row r="45" spans="1:17" x14ac:dyDescent="0.3">
      <c r="A45" t="str">
        <v>Virginia</v>
      </c>
      <c r="B45" s="1">
        <f>SUMIFS(Tablo1[[#All],[NET SATIŞ MİKTARI]],Tablo1[[#All],[KENT]],PARAMETRE!A45,Tablo1[[#All],[YIL]],PARAMETRE!$C$1)</f>
        <v>925517.03625</v>
      </c>
    </row>
    <row r="46" spans="1:17" x14ac:dyDescent="0.3">
      <c r="A46" t="str">
        <v>Vermont</v>
      </c>
      <c r="B46" s="1">
        <f>SUMIFS(Tablo1[[#All],[NET SATIŞ MİKTARI]],Tablo1[[#All],[KENT]],PARAMETRE!A46,Tablo1[[#All],[YIL]],PARAMETRE!$C$1)</f>
        <v>1018104.7342500002</v>
      </c>
    </row>
    <row r="47" spans="1:17" x14ac:dyDescent="0.3">
      <c r="A47" t="str">
        <v>Washington</v>
      </c>
      <c r="B47" s="1">
        <f>SUMIFS(Tablo1[[#All],[NET SATIŞ MİKTARI]],Tablo1[[#All],[KENT]],PARAMETRE!A47,Tablo1[[#All],[YIL]],PARAMETRE!$C$1)</f>
        <v>964041.81750000012</v>
      </c>
    </row>
    <row r="48" spans="1:17" x14ac:dyDescent="0.3">
      <c r="A48" t="str">
        <v>Wisconsin</v>
      </c>
      <c r="B48" s="1">
        <f>SUMIFS(Tablo1[[#All],[NET SATIŞ MİKTARI]],Tablo1[[#All],[KENT]],PARAMETRE!A48,Tablo1[[#All],[YIL]],PARAMETRE!$C$1)</f>
        <v>1360784.8665</v>
      </c>
    </row>
    <row r="49" spans="1:2" x14ac:dyDescent="0.3">
      <c r="A49" t="str">
        <v>West Virginia</v>
      </c>
      <c r="B49" s="1">
        <f>SUMIFS(Tablo1[[#All],[NET SATIŞ MİKTARI]],Tablo1[[#All],[KENT]],PARAMETRE!A49,Tablo1[[#All],[YIL]],PARAMETRE!$C$1)</f>
        <v>574922.41424999991</v>
      </c>
    </row>
    <row r="50" spans="1:2" x14ac:dyDescent="0.3">
      <c r="A50" t="str">
        <v>Wyoming</v>
      </c>
      <c r="B50" s="1">
        <f>SUMIFS(Tablo1[[#All],[NET SATIŞ MİKTARI]],Tablo1[[#All],[KENT]],PARAMETRE!A50,Tablo1[[#All],[YIL]],PARAMETRE!$C$1)</f>
        <v>1148055.9569999999</v>
      </c>
    </row>
    <row r="51" spans="1:2" x14ac:dyDescent="0.3">
      <c r="A51">
        <v>0</v>
      </c>
    </row>
  </sheetData>
  <mergeCells count="3">
    <mergeCell ref="L30:M30"/>
    <mergeCell ref="N30:O30"/>
    <mergeCell ref="P30:Q30"/>
  </mergeCell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2995B774-87EB-4EB4-A9BF-B968E4F71FD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PARAMETRE!L2:N2</xm:f>
              <xm:sqref>P2</xm:sqref>
            </x14:sparkline>
            <x14:sparkline>
              <xm:f>PARAMETRE!L3:N3</xm:f>
              <xm:sqref>P3</xm:sqref>
            </x14:sparkline>
            <x14:sparkline>
              <xm:f>PARAMETRE!L4:N4</xm:f>
              <xm:sqref>P4</xm:sqref>
            </x14:sparkline>
            <x14:sparkline>
              <xm:f>PARAMETRE!L5:N5</xm:f>
              <xm:sqref>P5</xm:sqref>
            </x14:sparkline>
            <x14:sparkline>
              <xm:f>PARAMETRE!L6:N6</xm:f>
              <xm:sqref>P6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5F2A8-68AB-4869-ABA9-1938052D2F76}">
  <sheetPr codeName="Sayfa1"/>
  <dimension ref="A1:AK37"/>
  <sheetViews>
    <sheetView tabSelected="1" topLeftCell="A7" zoomScale="70" zoomScaleNormal="70" workbookViewId="0">
      <selection activeCell="N44" sqref="N44"/>
    </sheetView>
  </sheetViews>
  <sheetFormatPr defaultRowHeight="14.4" x14ac:dyDescent="0.3"/>
  <sheetData>
    <row r="1" spans="1:36" x14ac:dyDescent="0.3">
      <c r="A1">
        <v>2018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 t="s">
        <v>184</v>
      </c>
      <c r="Q1" s="34"/>
      <c r="R1" s="34"/>
      <c r="S1" s="34" t="s">
        <v>185</v>
      </c>
      <c r="T1" s="34"/>
      <c r="U1" s="34"/>
      <c r="Z1" s="33" t="s">
        <v>39</v>
      </c>
      <c r="AJ1" s="33" t="s">
        <v>14</v>
      </c>
    </row>
    <row r="2" spans="1:36" x14ac:dyDescent="0.3"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 t="s">
        <v>184</v>
      </c>
      <c r="T2" s="34"/>
      <c r="U2" s="34"/>
      <c r="Z2" s="33" t="s">
        <v>188</v>
      </c>
      <c r="AJ2" s="33" t="s">
        <v>16</v>
      </c>
    </row>
    <row r="3" spans="1:36" x14ac:dyDescent="0.3"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AJ3" s="33" t="s">
        <v>186</v>
      </c>
    </row>
    <row r="4" spans="1:36" x14ac:dyDescent="0.3"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AJ4" t="s">
        <v>187</v>
      </c>
    </row>
    <row r="5" spans="1:36" x14ac:dyDescent="0.3"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</row>
    <row r="6" spans="1:36" x14ac:dyDescent="0.3"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</row>
    <row r="7" spans="1:36" x14ac:dyDescent="0.3"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</row>
    <row r="8" spans="1:36" x14ac:dyDescent="0.3"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 t="s">
        <v>179</v>
      </c>
      <c r="R8" s="34"/>
      <c r="S8" s="34"/>
      <c r="T8" s="34"/>
      <c r="U8" s="34"/>
    </row>
    <row r="9" spans="1:36" x14ac:dyDescent="0.3"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</row>
    <row r="10" spans="1:36" x14ac:dyDescent="0.3"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</row>
    <row r="11" spans="1:36" x14ac:dyDescent="0.3"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</row>
    <row r="12" spans="1:36" x14ac:dyDescent="0.3"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 t="s">
        <v>178</v>
      </c>
      <c r="R12" s="34"/>
      <c r="S12" s="34"/>
      <c r="T12" s="34"/>
      <c r="U12" s="34"/>
    </row>
    <row r="13" spans="1:36" x14ac:dyDescent="0.3"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</row>
    <row r="14" spans="1:36" x14ac:dyDescent="0.3"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5">
        <f>PARAMETRE!H18</f>
        <v>1.1250038863781107</v>
      </c>
      <c r="P14" s="36">
        <f>IF(O14&gt;1,1,O14)</f>
        <v>1</v>
      </c>
      <c r="Q14" s="34" t="s">
        <v>180</v>
      </c>
      <c r="R14" s="34"/>
      <c r="S14" s="34"/>
      <c r="T14" s="34"/>
      <c r="U14" s="34"/>
    </row>
    <row r="15" spans="1:36" x14ac:dyDescent="0.3"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</row>
    <row r="16" spans="1:36" x14ac:dyDescent="0.3"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</row>
    <row r="17" spans="3:37" x14ac:dyDescent="0.3"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</row>
    <row r="18" spans="3:37" x14ac:dyDescent="0.3"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</row>
    <row r="19" spans="3:37" x14ac:dyDescent="0.3"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AK19" cm="1">
        <f t="array" ref="AK19">resim</f>
        <v>0</v>
      </c>
    </row>
    <row r="20" spans="3:37" x14ac:dyDescent="0.3"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</row>
    <row r="21" spans="3:37" x14ac:dyDescent="0.3"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</row>
    <row r="22" spans="3:37" x14ac:dyDescent="0.3"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</row>
    <row r="23" spans="3:37" x14ac:dyDescent="0.3"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</row>
    <row r="24" spans="3:37" x14ac:dyDescent="0.3"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</row>
    <row r="25" spans="3:37" x14ac:dyDescent="0.3"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</row>
    <row r="26" spans="3:37" x14ac:dyDescent="0.3"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</row>
    <row r="27" spans="3:37" x14ac:dyDescent="0.3"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</row>
    <row r="28" spans="3:37" x14ac:dyDescent="0.3"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</row>
    <row r="29" spans="3:37" x14ac:dyDescent="0.3"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</row>
    <row r="30" spans="3:37" x14ac:dyDescent="0.3"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</row>
    <row r="31" spans="3:37" x14ac:dyDescent="0.3"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</row>
    <row r="32" spans="3:37" x14ac:dyDescent="0.3"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</row>
    <row r="33" spans="3:21" x14ac:dyDescent="0.3"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</row>
    <row r="34" spans="3:21" x14ac:dyDescent="0.3"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</row>
    <row r="35" spans="3:21" x14ac:dyDescent="0.3"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</row>
    <row r="36" spans="3:21" x14ac:dyDescent="0.3"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</row>
    <row r="37" spans="3:21" x14ac:dyDescent="0.3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9" r:id="rId3" name="ListBox3">
          <controlPr defaultSize="0" autoFill="0" autoLine="0" linkedCell="AJ2" listFillRange="dsatıcı" r:id="rId4">
            <anchor moveWithCells="1">
              <from>
                <xdr:col>10</xdr:col>
                <xdr:colOff>281940</xdr:colOff>
                <xdr:row>21</xdr:row>
                <xdr:rowOff>106680</xdr:rowOff>
              </from>
              <to>
                <xdr:col>12</xdr:col>
                <xdr:colOff>525780</xdr:colOff>
                <xdr:row>27</xdr:row>
                <xdr:rowOff>53340</xdr:rowOff>
              </to>
            </anchor>
          </controlPr>
        </control>
      </mc:Choice>
      <mc:Fallback>
        <control shapeId="20489" r:id="rId3" name="ListBox3"/>
      </mc:Fallback>
    </mc:AlternateContent>
    <mc:AlternateContent xmlns:mc="http://schemas.openxmlformats.org/markup-compatibility/2006">
      <mc:Choice Requires="x14">
        <control shapeId="20486" r:id="rId5" name="ListBox2">
          <controlPr defaultSize="0" autoLine="0" linkedCell="AJ1" listFillRange="İL" r:id="rId6">
            <anchor moveWithCells="1">
              <from>
                <xdr:col>10</xdr:col>
                <xdr:colOff>304800</xdr:colOff>
                <xdr:row>3</xdr:row>
                <xdr:rowOff>53340</xdr:rowOff>
              </from>
              <to>
                <xdr:col>12</xdr:col>
                <xdr:colOff>419100</xdr:colOff>
                <xdr:row>20</xdr:row>
                <xdr:rowOff>160020</xdr:rowOff>
              </to>
            </anchor>
          </controlPr>
        </control>
      </mc:Choice>
      <mc:Fallback>
        <control shapeId="20486" r:id="rId5" name="ListBox2"/>
      </mc:Fallback>
    </mc:AlternateContent>
    <mc:AlternateContent xmlns:mc="http://schemas.openxmlformats.org/markup-compatibility/2006">
      <mc:Choice Requires="x14">
        <control shapeId="20482" r:id="rId7" name="ListBox1">
          <controlPr defaultSize="0" autoLine="0" linkedCell="A1" listFillRange="DÖNEM" r:id="rId8">
            <anchor moveWithCells="1">
              <from>
                <xdr:col>0</xdr:col>
                <xdr:colOff>15240</xdr:colOff>
                <xdr:row>2</xdr:row>
                <xdr:rowOff>15240</xdr:rowOff>
              </from>
              <to>
                <xdr:col>1</xdr:col>
                <xdr:colOff>0</xdr:colOff>
                <xdr:row>6</xdr:row>
                <xdr:rowOff>152400</xdr:rowOff>
              </to>
            </anchor>
          </controlPr>
        </control>
      </mc:Choice>
      <mc:Fallback>
        <control shapeId="20482" r:id="rId7" name="ListBox1"/>
      </mc:Fallback>
    </mc:AlternateContent>
    <mc:AlternateContent xmlns:mc="http://schemas.openxmlformats.org/markup-compatibility/2006">
      <mc:Choice Requires="x14">
        <control shapeId="20483" r:id="rId9" name="ComboBox1">
          <controlPr defaultSize="0" autoLine="0" linkedCell="Z1" listFillRange="İL" r:id="rId10">
            <anchor moveWithCells="1">
              <from>
                <xdr:col>2</xdr:col>
                <xdr:colOff>129540</xdr:colOff>
                <xdr:row>10</xdr:row>
                <xdr:rowOff>137160</xdr:rowOff>
              </from>
              <to>
                <xdr:col>3</xdr:col>
                <xdr:colOff>411480</xdr:colOff>
                <xdr:row>12</xdr:row>
                <xdr:rowOff>129540</xdr:rowOff>
              </to>
            </anchor>
          </controlPr>
        </control>
      </mc:Choice>
      <mc:Fallback>
        <control shapeId="20483" r:id="rId9" name="ComboBox1"/>
      </mc:Fallback>
    </mc:AlternateContent>
    <mc:AlternateContent xmlns:mc="http://schemas.openxmlformats.org/markup-compatibility/2006">
      <mc:Choice Requires="x14">
        <control shapeId="20484" r:id="rId11" name="ComboBox2">
          <controlPr defaultSize="0" autoLine="0" linkedCell="Z2" listFillRange="DÖNEM" r:id="rId12">
            <anchor moveWithCells="1">
              <from>
                <xdr:col>2</xdr:col>
                <xdr:colOff>129540</xdr:colOff>
                <xdr:row>13</xdr:row>
                <xdr:rowOff>53340</xdr:rowOff>
              </from>
              <to>
                <xdr:col>3</xdr:col>
                <xdr:colOff>411480</xdr:colOff>
                <xdr:row>15</xdr:row>
                <xdr:rowOff>45720</xdr:rowOff>
              </to>
            </anchor>
          </controlPr>
        </control>
      </mc:Choice>
      <mc:Fallback>
        <control shapeId="20484" r:id="rId11" name="ComboBox2"/>
      </mc:Fallback>
    </mc:AlternateContent>
    <mc:AlternateContent xmlns:mc="http://schemas.openxmlformats.org/markup-compatibility/2006">
      <mc:Choice Requires="x14">
        <control shapeId="20500" r:id="rId13" name="ComboBox3">
          <controlPr defaultSize="0" autoLine="0" linkedCell="AJ3" listFillRange="DÖNEM" r:id="rId14">
            <anchor moveWithCells="1">
              <from>
                <xdr:col>10</xdr:col>
                <xdr:colOff>259080</xdr:colOff>
                <xdr:row>0</xdr:row>
                <xdr:rowOff>76200</xdr:rowOff>
              </from>
              <to>
                <xdr:col>12</xdr:col>
                <xdr:colOff>381000</xdr:colOff>
                <xdr:row>3</xdr:row>
                <xdr:rowOff>7620</xdr:rowOff>
              </to>
            </anchor>
          </controlPr>
        </control>
      </mc:Choice>
      <mc:Fallback>
        <control shapeId="20500" r:id="rId13" name="ComboBox3"/>
      </mc:Fallback>
    </mc:AlternateContent>
    <mc:AlternateContent xmlns:mc="http://schemas.openxmlformats.org/markup-compatibility/2006">
      <mc:Choice Requires="x14">
        <control shapeId="20508" r:id="rId15" name="ListBox4">
          <controlPr defaultSize="0" autoLine="0" linkedCell="AJ6" listFillRange="dsatıcı" r:id="rId16">
            <anchor moveWithCells="1">
              <from>
                <xdr:col>104</xdr:col>
                <xdr:colOff>373380</xdr:colOff>
                <xdr:row>1</xdr:row>
                <xdr:rowOff>152400</xdr:rowOff>
              </from>
              <to>
                <xdr:col>104</xdr:col>
                <xdr:colOff>381000</xdr:colOff>
                <xdr:row>3</xdr:row>
                <xdr:rowOff>121920</xdr:rowOff>
              </to>
            </anchor>
          </controlPr>
        </control>
      </mc:Choice>
      <mc:Fallback>
        <control shapeId="20508" r:id="rId15" name="ListBox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953F7-C023-4DE8-B63B-BA9820E89698}">
  <sheetPr codeName="Sayfa5"/>
  <dimension ref="A1"/>
  <sheetViews>
    <sheetView workbookViewId="0">
      <selection activeCell="K20" sqref="A14:K20"/>
    </sheetView>
  </sheetViews>
  <sheetFormatPr defaultColWidth="9.109375" defaultRowHeight="14.4" x14ac:dyDescent="0.3"/>
  <cols>
    <col min="1" max="16384" width="9.109375" style="3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3</vt:i4>
      </vt:variant>
    </vt:vector>
  </HeadingPairs>
  <TitlesOfParts>
    <vt:vector size="8" baseType="lpstr">
      <vt:lpstr>DATA</vt:lpstr>
      <vt:lpstr>SATICILAR</vt:lpstr>
      <vt:lpstr>PARAMETRE</vt:lpstr>
      <vt:lpstr>DASHBOARD</vt:lpstr>
      <vt:lpstr>images</vt:lpstr>
      <vt:lpstr>DÖNEM</vt:lpstr>
      <vt:lpstr>İL</vt:lpstr>
      <vt:lpstr>ÜRÜN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AHMET GÖKTAŞ</dc:creator>
  <cp:lastModifiedBy>HV.İKM.TĞM GÖKTAŞ</cp:lastModifiedBy>
  <dcterms:created xsi:type="dcterms:W3CDTF">2021-07-18T10:06:19Z</dcterms:created>
  <dcterms:modified xsi:type="dcterms:W3CDTF">2025-03-06T12:09:16Z</dcterms:modified>
</cp:coreProperties>
</file>