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tr/Dropbox/Dersler/Yazılım Ekonomisi/"/>
    </mc:Choice>
  </mc:AlternateContent>
  <xr:revisionPtr revIDLastSave="0" documentId="13_ncr:1_{2F5F553B-97CB-B840-B13C-E248FCF5C5C6}" xr6:coauthVersionLast="36" xr6:coauthVersionMax="36" xr10:uidLastSave="{00000000-0000-0000-0000-000000000000}"/>
  <bookViews>
    <workbookView xWindow="500" yWindow="880" windowWidth="28300" windowHeight="15600" activeTab="10" xr2:uid="{5ABE90B7-5B37-0C4D-974B-484B5E065D78}"/>
  </bookViews>
  <sheets>
    <sheet name="Sayfa1" sheetId="1" r:id="rId1"/>
    <sheet name="Sayfa3" sheetId="3" r:id="rId2"/>
    <sheet name="Sayfa4" sheetId="4" r:id="rId3"/>
    <sheet name="Ödevler" sheetId="5" r:id="rId4"/>
    <sheet name="Soru-1" sheetId="6" r:id="rId5"/>
    <sheet name="Soru-2" sheetId="7" r:id="rId6"/>
    <sheet name="Soru-3" sheetId="8" r:id="rId7"/>
    <sheet name="Soru-4" sheetId="9" r:id="rId8"/>
    <sheet name="Soru-5" sheetId="10" r:id="rId9"/>
    <sheet name="Soru-6" sheetId="11" r:id="rId10"/>
    <sheet name="Soru-7" sheetId="12" r:id="rId11"/>
    <sheet name="Sayfa2" sheetId="2" state="hidden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2" l="1"/>
  <c r="E3" i="8"/>
  <c r="F3" i="7"/>
  <c r="E3" i="6"/>
  <c r="D8" i="11"/>
  <c r="D7" i="11"/>
  <c r="D12" i="11"/>
  <c r="D6" i="11"/>
  <c r="D5" i="11"/>
  <c r="D12" i="10"/>
  <c r="D8" i="10"/>
  <c r="D6" i="10"/>
  <c r="D5" i="10"/>
  <c r="C5" i="9"/>
  <c r="D5" i="9"/>
  <c r="B5" i="9"/>
  <c r="E3" i="7"/>
  <c r="B15" i="1" l="1"/>
  <c r="D2" i="1" l="1"/>
  <c r="B7" i="1"/>
  <c r="I3" i="1" s="1"/>
  <c r="K3" i="1" s="1"/>
  <c r="A7" i="1"/>
  <c r="H3" i="1" s="1"/>
  <c r="J3" i="1" s="1"/>
  <c r="H6" i="1" l="1"/>
  <c r="J6" i="1" s="1"/>
  <c r="H5" i="1"/>
  <c r="J5" i="1" s="1"/>
  <c r="H4" i="1"/>
  <c r="J4" i="1" s="1"/>
  <c r="H2" i="1"/>
  <c r="I6" i="1"/>
  <c r="K6" i="1" s="1"/>
  <c r="I5" i="1"/>
  <c r="K5" i="1" s="1"/>
  <c r="I4" i="1"/>
  <c r="K4" i="1" s="1"/>
  <c r="I2" i="1"/>
  <c r="C2" i="1"/>
  <c r="F2" i="1"/>
  <c r="E2" i="1"/>
  <c r="B9" i="1" l="1"/>
  <c r="J2" i="1"/>
  <c r="J7" i="1" s="1"/>
  <c r="K2" i="1"/>
  <c r="K7" i="1" s="1"/>
  <c r="B12" i="1"/>
  <c r="B14" i="1" l="1"/>
</calcChain>
</file>

<file path=xl/sharedStrings.xml><?xml version="1.0" encoding="utf-8"?>
<sst xmlns="http://schemas.openxmlformats.org/spreadsheetml/2006/main" count="98" uniqueCount="76">
  <si>
    <t>X</t>
  </si>
  <si>
    <t>Y</t>
  </si>
  <si>
    <t>XiYi</t>
  </si>
  <si>
    <t>X2</t>
  </si>
  <si>
    <t>Xi</t>
  </si>
  <si>
    <t>Yi</t>
  </si>
  <si>
    <t>b</t>
  </si>
  <si>
    <t>a</t>
  </si>
  <si>
    <t>r2</t>
  </si>
  <si>
    <t>x'</t>
  </si>
  <si>
    <t>y'</t>
  </si>
  <si>
    <t>xi2</t>
  </si>
  <si>
    <t>yi2</t>
  </si>
  <si>
    <t>r</t>
  </si>
  <si>
    <t>oda sayısı</t>
  </si>
  <si>
    <t>katı</t>
  </si>
  <si>
    <t>bina yaşı</t>
  </si>
  <si>
    <t>fiyat*10000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</si>
  <si>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</si>
  <si>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</si>
  <si>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</si>
  <si>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</si>
  <si>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</si>
  <si>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</si>
  <si>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</si>
  <si>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</si>
  <si>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</si>
  <si>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</si>
  <si>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</si>
  <si>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</si>
  <si>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</si>
  <si>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</si>
  <si>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</si>
  <si>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</si>
  <si>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</si>
  <si>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</si>
  <si>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</si>
  <si>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</si>
  <si>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</si>
  <si>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</si>
  <si>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</si>
  <si>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</si>
  <si>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</si>
  <si>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X Variable 2</t>
  </si>
  <si>
    <t>X Variable 3</t>
  </si>
  <si>
    <t>RESIDUAL OUTPUT</t>
  </si>
  <si>
    <t>Observation</t>
  </si>
  <si>
    <t>Predicted Y</t>
  </si>
  <si>
    <t>Residuals</t>
  </si>
  <si>
    <t>PROBABILITY OUTPUT</t>
  </si>
  <si>
    <t>Percentile</t>
  </si>
  <si>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Calibri"/>
        <family val="2"/>
        <charset val="162"/>
        <scheme val="minor"/>
      </rPr>
      <t>1000 tl ana para, yıllık %12 basit faizle bankada duruyor, 6. ay sonunda ne kadar faiz geliri olur</t>
    </r>
  </si>
  <si>
    <t>A</t>
  </si>
  <si>
    <t>s</t>
  </si>
  <si>
    <t>f</t>
  </si>
  <si>
    <t>6 ay</t>
  </si>
  <si>
    <t>1000 tl ana para, yıllık %12 bileşik faiz bankada duruyor, 6. ay sonunda ne kadar faiz geliri olur</t>
  </si>
  <si>
    <t>1000 tl ana para, aylık %2 faiz, 2.yıl sonunda faiz geliri ne olur</t>
  </si>
  <si>
    <t>a, b, c şirketleri sırası ile 100, 200, 125 bin $ dolar sermayeli yıllık 1 M kar yapan şirketlerdir, karlılıklarını bulunuz</t>
  </si>
  <si>
    <t>c</t>
  </si>
  <si>
    <t>sermaye</t>
  </si>
  <si>
    <t>kar</t>
  </si>
  <si>
    <t>Bir drone yönetim sistemi için aylık 8.000 ₺ yazılım mühendisi, 1.000 ₺ kira giderleri bulunmaktadır her yazılım 2.500 ₺ ile satılırsa firmanın 2. sene sonunda kara geçmiş olması için kaç ürün satması lazımdır.</t>
  </si>
  <si>
    <t>Giderler</t>
  </si>
  <si>
    <t>personel</t>
  </si>
  <si>
    <t>süre</t>
  </si>
  <si>
    <t>toplam</t>
  </si>
  <si>
    <t>Gelir</t>
  </si>
  <si>
    <t>Genel toplam</t>
  </si>
  <si>
    <t>min adet</t>
  </si>
  <si>
    <t>10.000 ₺ sabit yatırım yapılarak (x 0.1 faiz geliri olduğunu varsayarsak) Bir drone yönetim sistemi için aylık 8.000 ₺ yazılım mühendisi, 1.000 ₺ kira giderleri bulunmaktadır, her yazılım 2.500 ₺ ile satılırsa firmanın 2. sene sonunda kara geçmiş olması için kaç ürün satması lazımdır.</t>
  </si>
  <si>
    <t>kira</t>
  </si>
  <si>
    <t>fırsat maliyeti</t>
  </si>
  <si>
    <t>Daha önce gerçekleştirilen yazılım projelerinde girdi sayısı (metot/fonksiyon vb.) ve satış miktarları aşağıda verilmiştir. Buna göre 120 girdi sayısına sahip olacağını öngördüğümüz yazılım için regresyon yöntemine göre hangi fiyatı teklif etmeliyiz.</t>
  </si>
  <si>
    <t>Girdi sayısı</t>
  </si>
  <si>
    <t>Satış fiyatı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</si>
</sst>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charset val="162"/>
      <scheme val="minor"/>
    </font>
    <font>
      <sz val="12"/>
      <color rgb="FF000000"/>
      <name val="Calibri"/>
      <family val="2"/>
      <charset val="162"/>
      <scheme val="minor"/>
    </font>
    <font>
      <sz val="7"/>
      <color rgb="FF000000"/>
      <name val="Times New Roman"/>
      <family val="1"/>
    </font>
    <font>
      <sz val="12"/>
      <color rgb="FF000000"/>
      <name val="Calibri"/>
      <family val="1"/>
      <charset val="162"/>
      <scheme val="minor"/>
    </font>
    <font>
      <b/>
      <sz val="12"/>
      <color rgb="FF00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3" fontId="3" fillId="0" borderId="6" xfId="0" applyNumberFormat="1" applyFont="1" applyBorder="1" applyAlignment="1">
      <alignment horizontal="justify" vertical="center" wrapText="1"/>
    </xf>
    <xf numFmtId="0" fontId="6" fillId="0" borderId="5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3414698162729659E-2"/>
                  <c:y val="-0.17174431321084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Sayfa1!$A$2:$A$6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Sayfa1!$B$2:$B$6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2-434B-8A05-7FE50AC7E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365408"/>
        <c:axId val="1880829424"/>
      </c:scatterChart>
      <c:valAx>
        <c:axId val="188136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80829424"/>
        <c:crosses val="autoZero"/>
        <c:crossBetween val="midCat"/>
      </c:valAx>
      <c:valAx>
        <c:axId val="18808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8136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150918635170601E-3"/>
                  <c:y val="-0.185601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Sayfa3!$A$2:$A$7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9</c:v>
                </c:pt>
                <c:pt idx="5">
                  <c:v>16</c:v>
                </c:pt>
              </c:numCache>
            </c:numRef>
          </c:xVal>
          <c:yVal>
            <c:numRef>
              <c:f>Sayfa3!$B$2:$B$7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7-8E43-A77B-8B1ADF69A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540848"/>
        <c:axId val="1882010016"/>
      </c:scatterChart>
      <c:valAx>
        <c:axId val="188454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82010016"/>
        <c:crosses val="autoZero"/>
        <c:crossBetween val="midCat"/>
      </c:valAx>
      <c:valAx>
        <c:axId val="18820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8454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Sayfa4!$A$2:$A$8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</c:numCache>
            </c:numRef>
          </c:xVal>
          <c:yVal>
            <c:numRef>
              <c:f>Sayfa4!$D$2:$D$8</c:f>
              <c:numCache>
                <c:formatCode>General</c:formatCode>
                <c:ptCount val="7"/>
                <c:pt idx="0">
                  <c:v>16</c:v>
                </c:pt>
                <c:pt idx="1">
                  <c:v>20</c:v>
                </c:pt>
                <c:pt idx="2">
                  <c:v>12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B9-B645-9C5F-1A5EA874CBE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Sayfa4!$A$2:$A$8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</c:numCache>
            </c:numRef>
          </c:xVal>
          <c:yVal>
            <c:numRef>
              <c:f>Sayfa4!$G$27:$G$33</c:f>
              <c:numCache>
                <c:formatCode>General</c:formatCode>
                <c:ptCount val="7"/>
                <c:pt idx="0">
                  <c:v>17.893401015228424</c:v>
                </c:pt>
                <c:pt idx="1">
                  <c:v>17.406091370558372</c:v>
                </c:pt>
                <c:pt idx="2">
                  <c:v>11.375634517766496</c:v>
                </c:pt>
                <c:pt idx="3">
                  <c:v>6.9593908629441632</c:v>
                </c:pt>
                <c:pt idx="4">
                  <c:v>7.5482233502538065</c:v>
                </c:pt>
                <c:pt idx="5">
                  <c:v>3.1319796954314754</c:v>
                </c:pt>
                <c:pt idx="6">
                  <c:v>5.6852791878172582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B9-B645-9C5F-1A5EA874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222784"/>
        <c:axId val="1921224512"/>
      </c:scatterChart>
      <c:valAx>
        <c:axId val="1921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224512"/>
        <c:crosses val="autoZero"/>
        <c:crossBetween val="midCat"/>
      </c:valAx>
      <c:valAx>
        <c:axId val="192122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2227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Sayfa4!$B$2:$B$8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</c:numCache>
            </c:numRef>
          </c:xVal>
          <c:yVal>
            <c:numRef>
              <c:f>Sayfa4!$D$2:$D$8</c:f>
              <c:numCache>
                <c:formatCode>General</c:formatCode>
                <c:ptCount val="7"/>
                <c:pt idx="0">
                  <c:v>16</c:v>
                </c:pt>
                <c:pt idx="1">
                  <c:v>20</c:v>
                </c:pt>
                <c:pt idx="2">
                  <c:v>12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F-E948-B5B6-8A618404AD9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Sayfa4!$B$2:$B$8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</c:numCache>
            </c:numRef>
          </c:xVal>
          <c:yVal>
            <c:numRef>
              <c:f>Sayfa4!$G$27:$G$33</c:f>
              <c:numCache>
                <c:formatCode>General</c:formatCode>
                <c:ptCount val="7"/>
                <c:pt idx="0">
                  <c:v>17.893401015228424</c:v>
                </c:pt>
                <c:pt idx="1">
                  <c:v>17.406091370558372</c:v>
                </c:pt>
                <c:pt idx="2">
                  <c:v>11.375634517766496</c:v>
                </c:pt>
                <c:pt idx="3">
                  <c:v>6.9593908629441632</c:v>
                </c:pt>
                <c:pt idx="4">
                  <c:v>7.5482233502538065</c:v>
                </c:pt>
                <c:pt idx="5">
                  <c:v>3.1319796954314754</c:v>
                </c:pt>
                <c:pt idx="6">
                  <c:v>5.6852791878172582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9F-E948-B5B6-8A618404A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225920"/>
        <c:axId val="1885227648"/>
      </c:scatterChart>
      <c:valAx>
        <c:axId val="188522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5227648"/>
        <c:crosses val="autoZero"/>
        <c:crossBetween val="midCat"/>
      </c:valAx>
      <c:valAx>
        <c:axId val="188522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52259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Sayfa4!$C$2:$C$8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Sayfa4!$D$2:$D$8</c:f>
              <c:numCache>
                <c:formatCode>General</c:formatCode>
                <c:ptCount val="7"/>
                <c:pt idx="0">
                  <c:v>16</c:v>
                </c:pt>
                <c:pt idx="1">
                  <c:v>20</c:v>
                </c:pt>
                <c:pt idx="2">
                  <c:v>12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43-454B-BF42-7E3F033454F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Sayfa4!$C$2:$C$8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Sayfa4!$G$27:$G$33</c:f>
              <c:numCache>
                <c:formatCode>General</c:formatCode>
                <c:ptCount val="7"/>
                <c:pt idx="0">
                  <c:v>17.893401015228424</c:v>
                </c:pt>
                <c:pt idx="1">
                  <c:v>17.406091370558372</c:v>
                </c:pt>
                <c:pt idx="2">
                  <c:v>11.375634517766496</c:v>
                </c:pt>
                <c:pt idx="3">
                  <c:v>6.9593908629441632</c:v>
                </c:pt>
                <c:pt idx="4">
                  <c:v>7.5482233502538065</c:v>
                </c:pt>
                <c:pt idx="5">
                  <c:v>3.1319796954314754</c:v>
                </c:pt>
                <c:pt idx="6">
                  <c:v>5.6852791878172582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43-454B-BF42-7E3F03345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251936"/>
        <c:axId val="1921253664"/>
      </c:scatterChart>
      <c:valAx>
        <c:axId val="192125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253664"/>
        <c:crosses val="autoZero"/>
        <c:crossBetween val="midCat"/>
      </c:valAx>
      <c:valAx>
        <c:axId val="1921253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2519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Sayfa4!$J$27:$J$33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Sayfa4!$K$27:$K$33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6C-0746-886B-64A8345DD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347152"/>
        <c:axId val="1921348880"/>
      </c:scatterChart>
      <c:valAx>
        <c:axId val="192134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348880"/>
        <c:crosses val="autoZero"/>
        <c:crossBetween val="midCat"/>
      </c:valAx>
      <c:valAx>
        <c:axId val="1921348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347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'Soru-7'!$A$3:$A$6</c:f>
              <c:numCache>
                <c:formatCode>General</c:formatCode>
                <c:ptCount val="4"/>
                <c:pt idx="0">
                  <c:v>150</c:v>
                </c:pt>
                <c:pt idx="1">
                  <c:v>50</c:v>
                </c:pt>
                <c:pt idx="2">
                  <c:v>90</c:v>
                </c:pt>
                <c:pt idx="3">
                  <c:v>200</c:v>
                </c:pt>
              </c:numCache>
            </c:numRef>
          </c:xVal>
          <c:yVal>
            <c:numRef>
              <c:f>'Soru-7'!$B$3:$B$6</c:f>
              <c:numCache>
                <c:formatCode>#,##0</c:formatCode>
                <c:ptCount val="4"/>
                <c:pt idx="0">
                  <c:v>125000</c:v>
                </c:pt>
                <c:pt idx="1">
                  <c:v>38000</c:v>
                </c:pt>
                <c:pt idx="2">
                  <c:v>82000</c:v>
                </c:pt>
                <c:pt idx="3">
                  <c:v>180000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7-374D-8592-FFACD802D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358144"/>
        <c:axId val="859332256"/>
      </c:scatterChart>
      <c:valAx>
        <c:axId val="8593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332256"/>
        <c:crosses val="autoZero"/>
        <c:crossBetween val="midCat"/>
      </c:valAx>
      <c:valAx>
        <c:axId val="8593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35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806450</xdr:colOff>
      <xdr:row>9</xdr:row>
      <xdr:rowOff>0</xdr:rowOff>
    </xdr:from>
    <xdr:to>
      <xdr:col>8</xdr:col>
      <xdr:colOff>425450</xdr:colOff>
      <xdr:row>22</xdr:row>
      <xdr:rowOff>101600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5AC7ABD4-9450-EE4D-9863-095448A6F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8</xdr:row>
      <xdr:rowOff>101600</xdr:rowOff>
    </xdr:from>
    <xdr:to>
      <xdr:col>5</xdr:col>
      <xdr:colOff>603250</xdr:colOff>
      <xdr:row>22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7911926-0533-2046-A86D-AA61AB6E2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279400</xdr:colOff>
      <xdr:row>1</xdr:row>
      <xdr:rowOff>63500</xdr:rowOff>
    </xdr:from>
    <xdr:to>
      <xdr:col>20</xdr:col>
      <xdr:colOff>279400</xdr:colOff>
      <xdr:row>11</xdr:row>
      <xdr:rowOff>63500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C9DDEE6B-99EC-A848-8B1A-2FEDFC407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3</xdr:row>
      <xdr:rowOff>63500</xdr:rowOff>
    </xdr:from>
    <xdr:to>
      <xdr:col>21</xdr:col>
      <xdr:colOff>279400</xdr:colOff>
      <xdr:row>13</xdr:row>
      <xdr:rowOff>63500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5272D94-4193-A049-974B-846D6BF3A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279400</xdr:colOff>
      <xdr:row>5</xdr:row>
      <xdr:rowOff>63500</xdr:rowOff>
    </xdr:from>
    <xdr:to>
      <xdr:col>22</xdr:col>
      <xdr:colOff>279400</xdr:colOff>
      <xdr:row>15</xdr:row>
      <xdr:rowOff>50800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B537C855-09EF-1844-AD2A-9B80F3360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279400</xdr:colOff>
      <xdr:row>7</xdr:row>
      <xdr:rowOff>63500</xdr:rowOff>
    </xdr:from>
    <xdr:to>
      <xdr:col>23</xdr:col>
      <xdr:colOff>279400</xdr:colOff>
      <xdr:row>17</xdr:row>
      <xdr:rowOff>63500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60DA1B35-5BD4-814C-8AA5-8BFA655A8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8</xdr:row>
      <xdr:rowOff>127000</xdr:rowOff>
    </xdr:from>
    <xdr:to>
      <xdr:col>0</xdr:col>
      <xdr:colOff>5118100</xdr:colOff>
      <xdr:row>22</xdr:row>
      <xdr:rowOff>25400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2BF9E7B3-81CD-7F42-AD15-99DA262C3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FBBC-5773-7440-A73B-ED4A7EBCE9AB}">
  <dimension ref="A1:K15"/>
  <sheetViews>
    <sheetView workbookViewId="0">
      <selection activeCell="B15" sqref="B15"/>
    </sheetView>
  </sheetViews>
  <sheetFormatPr baseColWidth="10" defaultRowHeight="16"/>
  <sheetData>
    <row r="1" spans="1:11" s="2" customFormat="1">
      <c r="A1" s="2" t="s">
        <v>0</v>
      </c>
      <c r="B1" s="2" t="s">
        <v>1</v>
      </c>
      <c r="C1" s="2" t="s">
        <v>4</v>
      </c>
      <c r="D1" s="2" t="s">
        <v>5</v>
      </c>
      <c r="E1" s="2" t="s">
        <v>2</v>
      </c>
      <c r="F1" s="2" t="s">
        <v>3</v>
      </c>
      <c r="H1" s="1" t="s">
        <v>9</v>
      </c>
      <c r="I1" s="1" t="s">
        <v>10</v>
      </c>
      <c r="J1" s="2" t="s">
        <v>11</v>
      </c>
      <c r="K1" s="2" t="s">
        <v>12</v>
      </c>
    </row>
    <row r="2" spans="1:11">
      <c r="A2">
        <v>0</v>
      </c>
      <c r="B2">
        <v>4</v>
      </c>
      <c r="C2">
        <f>SUM(A2:A6)</f>
        <v>10</v>
      </c>
      <c r="D2">
        <f>SUM(B2:B6)</f>
        <v>50</v>
      </c>
      <c r="E2">
        <f>A2*B2+A3*B3+A4*B4+A5*B5+A6*B6</f>
        <v>127</v>
      </c>
      <c r="F2">
        <f>A2*A2+A3*A3+A4*A4+A5*A5+A6*A6</f>
        <v>30</v>
      </c>
      <c r="H2">
        <f>A2-$A$7</f>
        <v>-2</v>
      </c>
      <c r="I2">
        <f>B2-$B$7</f>
        <v>-6</v>
      </c>
      <c r="J2">
        <f>H2*H2</f>
        <v>4</v>
      </c>
      <c r="K2">
        <f>I2*I2</f>
        <v>36</v>
      </c>
    </row>
    <row r="3" spans="1:11">
      <c r="A3">
        <v>1</v>
      </c>
      <c r="B3">
        <v>8</v>
      </c>
      <c r="H3">
        <f t="shared" ref="H3:H6" si="0">A3-$A$7</f>
        <v>-1</v>
      </c>
      <c r="I3">
        <f t="shared" ref="I3:I6" si="1">B3-$B$7</f>
        <v>-2</v>
      </c>
      <c r="J3">
        <f t="shared" ref="J3:J6" si="2">H3*H3</f>
        <v>1</v>
      </c>
      <c r="K3">
        <f t="shared" ref="K3:K6" si="3">I3*I3</f>
        <v>4</v>
      </c>
    </row>
    <row r="4" spans="1:11">
      <c r="A4">
        <v>2</v>
      </c>
      <c r="B4">
        <v>10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</row>
    <row r="5" spans="1:11">
      <c r="A5">
        <v>3</v>
      </c>
      <c r="B5">
        <v>13</v>
      </c>
      <c r="H5">
        <f t="shared" si="0"/>
        <v>1</v>
      </c>
      <c r="I5">
        <f t="shared" si="1"/>
        <v>3</v>
      </c>
      <c r="J5">
        <f t="shared" si="2"/>
        <v>1</v>
      </c>
      <c r="K5">
        <f t="shared" si="3"/>
        <v>9</v>
      </c>
    </row>
    <row r="6" spans="1:11">
      <c r="A6">
        <v>4</v>
      </c>
      <c r="B6">
        <v>15</v>
      </c>
      <c r="H6">
        <f t="shared" si="0"/>
        <v>2</v>
      </c>
      <c r="I6">
        <f t="shared" si="1"/>
        <v>5</v>
      </c>
      <c r="J6">
        <f t="shared" si="2"/>
        <v>4</v>
      </c>
      <c r="K6">
        <f t="shared" si="3"/>
        <v>25</v>
      </c>
    </row>
    <row r="7" spans="1:11">
      <c r="A7">
        <f>AVERAGE(A2:A6)</f>
        <v>2</v>
      </c>
      <c r="B7">
        <f>AVERAGE(B2:B6)</f>
        <v>10</v>
      </c>
      <c r="J7">
        <f>SUM(J2:J6)</f>
        <v>10</v>
      </c>
      <c r="K7">
        <f>SUM(K2:K6)</f>
        <v>74</v>
      </c>
    </row>
    <row r="9" spans="1:11">
      <c r="A9" t="s">
        <v>6</v>
      </c>
      <c r="B9">
        <f>(5*E2-C2*D2)/(5*F2-C2*C2)</f>
        <v>2.7</v>
      </c>
    </row>
    <row r="12" spans="1:11">
      <c r="A12" t="s">
        <v>7</v>
      </c>
      <c r="B12">
        <f>(D2-B9*C2)/5</f>
        <v>4.5999999999999996</v>
      </c>
    </row>
    <row r="14" spans="1:11">
      <c r="A14" t="s">
        <v>13</v>
      </c>
      <c r="B14">
        <f>(H2*I2+H3*I3+H4*I4+H5*I5+H6*I6)/(SQRT(J7*K7))</f>
        <v>0.99253973982664045</v>
      </c>
    </row>
    <row r="15" spans="1:11">
      <c r="A15" t="s">
        <v>8</v>
      </c>
      <c r="B15" s="3">
        <f>B14*B14</f>
        <v>0.98513513513513518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21B82-F88D-4F4A-8DC4-684EE9158BAB}">
  <dimension ref="A1:E12"/>
  <sheetViews>
    <sheetView workbookViewId="0">
      <selection activeCell="E17" sqref="E17"/>
    </sheetView>
  </sheetViews>
  <sheetFormatPr baseColWidth="10" defaultRowHeight="16"/>
  <cols>
    <col min="1" max="1" width="99.83203125" customWidth="1"/>
  </cols>
  <sheetData>
    <row r="1" spans="1:5" ht="59" customHeight="1">
      <c r="A1" s="8" t="s">
        <v>70</v>
      </c>
    </row>
    <row r="4" spans="1:5">
      <c r="A4" t="s">
        <v>63</v>
      </c>
      <c r="C4" t="s">
        <v>65</v>
      </c>
      <c r="D4" t="s">
        <v>66</v>
      </c>
    </row>
    <row r="5" spans="1:5">
      <c r="A5" t="s">
        <v>64</v>
      </c>
      <c r="B5">
        <v>8000</v>
      </c>
      <c r="C5">
        <v>24</v>
      </c>
      <c r="D5">
        <f>B5*C5</f>
        <v>192000</v>
      </c>
    </row>
    <row r="6" spans="1:5">
      <c r="A6" t="s">
        <v>71</v>
      </c>
      <c r="B6">
        <v>1000</v>
      </c>
      <c r="C6">
        <v>24</v>
      </c>
      <c r="D6">
        <f>B6*C6</f>
        <v>24000</v>
      </c>
    </row>
    <row r="7" spans="1:5">
      <c r="A7" t="s">
        <v>72</v>
      </c>
      <c r="D7">
        <f>10000*2*0.1</f>
        <v>2000</v>
      </c>
    </row>
    <row r="8" spans="1:5">
      <c r="C8" t="s">
        <v>68</v>
      </c>
      <c r="D8">
        <f>D5+D6+D7</f>
        <v>218000</v>
      </c>
    </row>
    <row r="10" spans="1:5">
      <c r="A10" t="s">
        <v>67</v>
      </c>
    </row>
    <row r="11" spans="1:5">
      <c r="A11">
        <v>2500</v>
      </c>
    </row>
    <row r="12" spans="1:5">
      <c r="C12" t="s">
        <v>69</v>
      </c>
      <c r="D12">
        <f>D8/A11</f>
        <v>87.2</v>
      </c>
      <c r="E12">
        <v>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1B8A1-85E8-2749-ACCB-6604869695AD}">
  <dimension ref="A1:C7"/>
  <sheetViews>
    <sheetView tabSelected="1" workbookViewId="0">
      <selection activeCell="A15" sqref="A15"/>
    </sheetView>
  </sheetViews>
  <sheetFormatPr baseColWidth="10" defaultRowHeight="16"/>
  <cols>
    <col min="1" max="1" width="108.83203125" customWidth="1"/>
  </cols>
  <sheetData>
    <row r="1" spans="1:3" ht="55" customHeight="1" thickBot="1">
      <c r="A1" s="8" t="s">
        <v>73</v>
      </c>
    </row>
    <row r="2" spans="1:3" ht="18" thickBot="1">
      <c r="A2" s="10" t="s">
        <v>74</v>
      </c>
      <c r="B2" s="11" t="s">
        <v>75</v>
      </c>
    </row>
    <row r="3" spans="1:3" ht="17" thickBot="1">
      <c r="A3" s="12">
        <v>150</v>
      </c>
      <c r="B3" s="13">
        <v>125000</v>
      </c>
    </row>
    <row r="4" spans="1:3" ht="17" thickBot="1">
      <c r="A4" s="12">
        <v>50</v>
      </c>
      <c r="B4" s="13">
        <v>38000</v>
      </c>
    </row>
    <row r="5" spans="1:3" ht="17" thickBot="1">
      <c r="A5" s="12">
        <v>90</v>
      </c>
      <c r="B5" s="13">
        <v>82000</v>
      </c>
    </row>
    <row r="6" spans="1:3" ht="17" thickBot="1">
      <c r="A6" s="12">
        <v>200</v>
      </c>
      <c r="B6" s="13">
        <v>180000</v>
      </c>
    </row>
    <row r="7" spans="1:3" ht="18" thickBot="1">
      <c r="A7" s="14">
        <v>120</v>
      </c>
      <c r="B7" s="15">
        <f>915.3*A7-5873.8</f>
        <v>103962.2</v>
      </c>
      <c r="C7">
        <v>104000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F6EFA-8160-C149-90A1-442EF2604778}">
  <dimension ref="A1:B5"/>
  <sheetViews>
    <sheetView workbookViewId="0">
      <selection sqref="A1:B5"/>
    </sheetView>
  </sheetViews>
  <sheetFormatPr baseColWidth="10" defaultRowHeight="16"/>
  <sheetData>
    <row r="1" spans="1:2">
      <c r="A1">
        <v>0</v>
      </c>
      <c r="B1">
        <v>4</v>
      </c>
    </row>
    <row r="2" spans="1:2">
      <c r="A2">
        <v>1</v>
      </c>
      <c r="B2">
        <v>8</v>
      </c>
    </row>
    <row r="3" spans="1:2">
      <c r="A3">
        <v>2</v>
      </c>
      <c r="B3">
        <v>10</v>
      </c>
    </row>
    <row r="4" spans="1:2">
      <c r="A4">
        <v>3</v>
      </c>
      <c r="B4">
        <v>13</v>
      </c>
    </row>
    <row r="5" spans="1:2">
      <c r="A5">
        <v>4</v>
      </c>
      <c r="B5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34358-F784-2B41-8C36-67C8959E3E3B}">
  <dimension ref="A1:B7"/>
  <sheetViews>
    <sheetView workbookViewId="0">
      <selection activeCell="G10" sqref="G10"/>
    </sheetView>
  </sheetViews>
  <sheetFormatPr baseColWidth="10" defaultRowHeight="16"/>
  <sheetData>
    <row r="1" spans="1:2">
      <c r="A1" t="s">
        <v>0</v>
      </c>
      <c r="B1" t="s">
        <v>1</v>
      </c>
    </row>
    <row r="2" spans="1:2">
      <c r="A2">
        <v>3</v>
      </c>
      <c r="B2">
        <v>1</v>
      </c>
    </row>
    <row r="3" spans="1:2">
      <c r="A3">
        <v>5</v>
      </c>
      <c r="B3">
        <v>1</v>
      </c>
    </row>
    <row r="4" spans="1:2">
      <c r="A4">
        <v>10</v>
      </c>
      <c r="B4">
        <v>5</v>
      </c>
    </row>
    <row r="5" spans="1:2">
      <c r="A5">
        <v>12</v>
      </c>
      <c r="B5">
        <v>6</v>
      </c>
    </row>
    <row r="6" spans="1:2">
      <c r="A6">
        <v>9</v>
      </c>
      <c r="B6">
        <v>4</v>
      </c>
    </row>
    <row r="7" spans="1:2">
      <c r="A7">
        <v>16</v>
      </c>
      <c r="B7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B64E-D9D9-B544-A846-D0EF674A6ADB}">
  <dimension ref="A1:N33"/>
  <sheetViews>
    <sheetView workbookViewId="0">
      <selection activeCell="A2" sqref="A2:D8"/>
    </sheetView>
  </sheetViews>
  <sheetFormatPr baseColWidth="10" defaultRowHeight="16"/>
  <sheetData>
    <row r="1" spans="1:14">
      <c r="A1" t="s">
        <v>14</v>
      </c>
      <c r="B1" t="s">
        <v>15</v>
      </c>
      <c r="C1" t="s">
        <v>16</v>
      </c>
      <c r="D1" t="s">
        <v>17</v>
      </c>
      <c r="F1" t="s">
        <v>18</v>
      </c>
    </row>
    <row r="2" spans="1:14" ht="17" thickBot="1">
      <c r="A2">
        <v>3</v>
      </c>
      <c r="B2">
        <v>2</v>
      </c>
      <c r="C2">
        <v>1</v>
      </c>
      <c r="D2">
        <v>16</v>
      </c>
    </row>
    <row r="3" spans="1:14">
      <c r="A3">
        <v>4</v>
      </c>
      <c r="B3">
        <v>4</v>
      </c>
      <c r="C3">
        <v>2</v>
      </c>
      <c r="D3">
        <v>20</v>
      </c>
      <c r="F3" s="7" t="s">
        <v>19</v>
      </c>
      <c r="G3" s="7"/>
    </row>
    <row r="4" spans="1:14">
      <c r="A4">
        <v>3</v>
      </c>
      <c r="B4">
        <v>5</v>
      </c>
      <c r="C4">
        <v>3</v>
      </c>
      <c r="D4">
        <v>12</v>
      </c>
      <c r="F4" s="4" t="s">
        <v>20</v>
      </c>
      <c r="G4" s="4">
        <v>0.94093572932399394</v>
      </c>
    </row>
    <row r="5" spans="1:14">
      <c r="A5">
        <v>2</v>
      </c>
      <c r="B5">
        <v>3</v>
      </c>
      <c r="C5">
        <v>4</v>
      </c>
      <c r="D5">
        <v>5</v>
      </c>
      <c r="F5" s="4" t="s">
        <v>21</v>
      </c>
      <c r="G5" s="4">
        <v>0.88536004671847646</v>
      </c>
    </row>
    <row r="6" spans="1:14">
      <c r="A6">
        <v>3</v>
      </c>
      <c r="B6">
        <v>3</v>
      </c>
      <c r="C6">
        <v>5</v>
      </c>
      <c r="D6">
        <v>7</v>
      </c>
      <c r="F6" s="4" t="s">
        <v>22</v>
      </c>
      <c r="G6" s="4">
        <v>0.7707200934369528</v>
      </c>
    </row>
    <row r="7" spans="1:14">
      <c r="A7">
        <v>2</v>
      </c>
      <c r="B7">
        <v>1</v>
      </c>
      <c r="C7">
        <v>6</v>
      </c>
      <c r="D7">
        <v>6</v>
      </c>
      <c r="F7" s="4" t="s">
        <v>23</v>
      </c>
      <c r="G7" s="4">
        <v>2.9387428968650489</v>
      </c>
    </row>
    <row r="8" spans="1:14" ht="17" thickBot="1">
      <c r="A8">
        <v>4</v>
      </c>
      <c r="B8">
        <v>3</v>
      </c>
      <c r="C8">
        <v>7</v>
      </c>
      <c r="D8">
        <v>4</v>
      </c>
      <c r="F8" s="5" t="s">
        <v>24</v>
      </c>
      <c r="G8" s="5">
        <v>7</v>
      </c>
    </row>
    <row r="10" spans="1:14" ht="17" thickBot="1">
      <c r="F10" t="s">
        <v>25</v>
      </c>
    </row>
    <row r="11" spans="1:14">
      <c r="F11" s="6"/>
      <c r="G11" s="6" t="s">
        <v>30</v>
      </c>
      <c r="H11" s="6" t="s">
        <v>31</v>
      </c>
      <c r="I11" s="6" t="s">
        <v>32</v>
      </c>
      <c r="J11" s="6" t="s">
        <v>33</v>
      </c>
      <c r="K11" s="6" t="s">
        <v>34</v>
      </c>
    </row>
    <row r="12" spans="1:14">
      <c r="F12" s="4" t="s">
        <v>26</v>
      </c>
      <c r="G12" s="4">
        <v>3</v>
      </c>
      <c r="H12" s="4">
        <v>200.09137055837567</v>
      </c>
      <c r="I12" s="4">
        <v>66.697123519458557</v>
      </c>
      <c r="J12" s="4">
        <v>7.7229623824451501</v>
      </c>
      <c r="K12" s="4">
        <v>6.3580205658412811E-2</v>
      </c>
    </row>
    <row r="13" spans="1:14">
      <c r="F13" s="4" t="s">
        <v>27</v>
      </c>
      <c r="G13" s="4">
        <v>3</v>
      </c>
      <c r="H13" s="4">
        <v>25.908629441624338</v>
      </c>
      <c r="I13" s="4">
        <v>8.63620981387478</v>
      </c>
      <c r="J13" s="4"/>
      <c r="K13" s="4"/>
    </row>
    <row r="14" spans="1:14" ht="17" thickBot="1">
      <c r="F14" s="5" t="s">
        <v>28</v>
      </c>
      <c r="G14" s="5">
        <v>6</v>
      </c>
      <c r="H14" s="5">
        <v>226</v>
      </c>
      <c r="I14" s="5"/>
      <c r="J14" s="5"/>
      <c r="K14" s="5"/>
    </row>
    <row r="15" spans="1:14" ht="17" thickBot="1"/>
    <row r="16" spans="1:14">
      <c r="F16" s="6"/>
      <c r="G16" s="6" t="s">
        <v>35</v>
      </c>
      <c r="H16" s="6" t="s">
        <v>23</v>
      </c>
      <c r="I16" s="6" t="s">
        <v>36</v>
      </c>
      <c r="J16" s="6" t="s">
        <v>37</v>
      </c>
      <c r="K16" s="6" t="s">
        <v>38</v>
      </c>
      <c r="L16" s="6" t="s">
        <v>39</v>
      </c>
      <c r="M16" s="6" t="s">
        <v>40</v>
      </c>
      <c r="N16" s="6" t="s">
        <v>41</v>
      </c>
    </row>
    <row r="17" spans="6:14">
      <c r="F17" s="4" t="s">
        <v>29</v>
      </c>
      <c r="G17" s="4">
        <v>12.299492385786802</v>
      </c>
      <c r="H17" s="4">
        <v>5.5084111666629996</v>
      </c>
      <c r="I17" s="4">
        <v>2.2328566284636748</v>
      </c>
      <c r="J17" s="4">
        <v>0.1116997219868973</v>
      </c>
      <c r="K17" s="4">
        <v>-5.2307303795433846</v>
      </c>
      <c r="L17" s="4">
        <v>29.829715151116989</v>
      </c>
      <c r="M17" s="4">
        <v>-5.2307303795433846</v>
      </c>
      <c r="N17" s="4">
        <v>29.829715151116989</v>
      </c>
    </row>
    <row r="18" spans="6:14">
      <c r="F18" s="4" t="s">
        <v>42</v>
      </c>
      <c r="G18" s="4">
        <v>3.0406091370558364</v>
      </c>
      <c r="H18" s="4">
        <v>1.6717393835980168</v>
      </c>
      <c r="I18" s="4">
        <v>1.8188296374950843</v>
      </c>
      <c r="J18" s="4">
        <v>0.16651505696230554</v>
      </c>
      <c r="K18" s="4">
        <v>-2.2796116876729378</v>
      </c>
      <c r="L18" s="4">
        <v>8.36082996178461</v>
      </c>
      <c r="M18" s="4">
        <v>-2.2796116876729378</v>
      </c>
      <c r="N18" s="4">
        <v>8.36082996178461</v>
      </c>
    </row>
    <row r="19" spans="6:14">
      <c r="F19" s="4" t="s">
        <v>43</v>
      </c>
      <c r="G19" s="4">
        <v>-0.53807106598984755</v>
      </c>
      <c r="H19" s="4">
        <v>1.1029605345554889</v>
      </c>
      <c r="I19" s="4">
        <v>-0.4878425375452794</v>
      </c>
      <c r="J19" s="4">
        <v>0.6590912950778729</v>
      </c>
      <c r="K19" s="4">
        <v>-4.0481837440597079</v>
      </c>
      <c r="L19" s="4">
        <v>2.9720416120800133</v>
      </c>
      <c r="M19" s="4">
        <v>-4.0481837440597079</v>
      </c>
      <c r="N19" s="4">
        <v>2.9720416120800133</v>
      </c>
    </row>
    <row r="20" spans="6:14" ht="17" thickBot="1">
      <c r="F20" s="5" t="s">
        <v>44</v>
      </c>
      <c r="G20" s="5">
        <v>-2.4517766497461921</v>
      </c>
      <c r="H20" s="5">
        <v>0.58288023714173376</v>
      </c>
      <c r="I20" s="5">
        <v>-4.2063128813029484</v>
      </c>
      <c r="J20" s="5">
        <v>2.4534290230833269E-2</v>
      </c>
      <c r="K20" s="5">
        <v>-4.3067617068607946</v>
      </c>
      <c r="L20" s="5">
        <v>-0.59679159263158943</v>
      </c>
      <c r="M20" s="5">
        <v>-4.3067617068607946</v>
      </c>
      <c r="N20" s="5">
        <v>-0.59679159263158943</v>
      </c>
    </row>
    <row r="24" spans="6:14">
      <c r="F24" t="s">
        <v>45</v>
      </c>
      <c r="J24" t="s">
        <v>49</v>
      </c>
    </row>
    <row r="25" spans="6:14" ht="17" thickBot="1"/>
    <row r="26" spans="6:14">
      <c r="F26" s="6" t="s">
        <v>46</v>
      </c>
      <c r="G26" s="6" t="s">
        <v>47</v>
      </c>
      <c r="H26" s="6" t="s">
        <v>48</v>
      </c>
      <c r="J26" s="6" t="s">
        <v>50</v>
      </c>
      <c r="K26" s="6" t="s">
        <v>1</v>
      </c>
    </row>
    <row r="27" spans="6:14">
      <c r="F27" s="4">
        <v>1</v>
      </c>
      <c r="G27" s="4">
        <v>17.893401015228424</v>
      </c>
      <c r="H27" s="4">
        <v>-1.8934010152284237</v>
      </c>
      <c r="J27" s="4">
        <v>7.1428571428571432</v>
      </c>
      <c r="K27" s="4">
        <v>4</v>
      </c>
    </row>
    <row r="28" spans="6:14">
      <c r="F28" s="4">
        <v>2</v>
      </c>
      <c r="G28" s="4">
        <v>17.406091370558372</v>
      </c>
      <c r="H28" s="4">
        <v>2.5939086294416285</v>
      </c>
      <c r="J28" s="4">
        <v>21.428571428571431</v>
      </c>
      <c r="K28" s="4">
        <v>5</v>
      </c>
    </row>
    <row r="29" spans="6:14">
      <c r="F29" s="4">
        <v>3</v>
      </c>
      <c r="G29" s="4">
        <v>11.375634517766496</v>
      </c>
      <c r="H29" s="4">
        <v>0.62436548223350385</v>
      </c>
      <c r="J29" s="4">
        <v>35.714285714285715</v>
      </c>
      <c r="K29" s="4">
        <v>6</v>
      </c>
    </row>
    <row r="30" spans="6:14">
      <c r="F30" s="4">
        <v>4</v>
      </c>
      <c r="G30" s="4">
        <v>6.9593908629441632</v>
      </c>
      <c r="H30" s="4">
        <v>-1.9593908629441632</v>
      </c>
      <c r="J30" s="4">
        <v>50.000000000000007</v>
      </c>
      <c r="K30" s="4">
        <v>7</v>
      </c>
    </row>
    <row r="31" spans="6:14">
      <c r="F31" s="4">
        <v>5</v>
      </c>
      <c r="G31" s="4">
        <v>7.5482233502538065</v>
      </c>
      <c r="H31" s="4">
        <v>-0.54822335025380653</v>
      </c>
      <c r="J31" s="4">
        <v>64.285714285714292</v>
      </c>
      <c r="K31" s="4">
        <v>12</v>
      </c>
    </row>
    <row r="32" spans="6:14">
      <c r="F32" s="4">
        <v>6</v>
      </c>
      <c r="G32" s="4">
        <v>3.1319796954314754</v>
      </c>
      <c r="H32" s="4">
        <v>2.8680203045685246</v>
      </c>
      <c r="J32" s="4">
        <v>78.571428571428569</v>
      </c>
      <c r="K32" s="4">
        <v>16</v>
      </c>
    </row>
    <row r="33" spans="6:11" ht="17" thickBot="1">
      <c r="F33" s="5">
        <v>7</v>
      </c>
      <c r="G33" s="5">
        <v>5.6852791878172582</v>
      </c>
      <c r="H33" s="5">
        <v>-1.6852791878172582</v>
      </c>
      <c r="J33" s="5">
        <v>92.857142857142861</v>
      </c>
      <c r="K33" s="5">
        <v>20</v>
      </c>
    </row>
  </sheetData>
  <sortState ref="K27:K33">
    <sortCondition ref="K2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C2B57-E742-5049-9F0D-2B0576064150}">
  <dimension ref="B2"/>
  <sheetViews>
    <sheetView workbookViewId="0">
      <selection activeCell="B11" sqref="B11"/>
    </sheetView>
  </sheetViews>
  <sheetFormatPr baseColWidth="10" defaultRowHeight="16"/>
  <cols>
    <col min="2" max="2" width="95.6640625" customWidth="1"/>
  </cols>
  <sheetData>
    <row r="2" spans="2:2">
      <c r="B2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5069-13BB-4D40-A3B0-A47DA5F73626}">
  <dimension ref="A1:E3"/>
  <sheetViews>
    <sheetView workbookViewId="0">
      <selection activeCell="E3" sqref="E3"/>
    </sheetView>
  </sheetViews>
  <sheetFormatPr baseColWidth="10" defaultRowHeight="16"/>
  <cols>
    <col min="1" max="1" width="54.6640625" customWidth="1"/>
  </cols>
  <sheetData>
    <row r="1" spans="1:5" ht="34" customHeight="1">
      <c r="A1" s="9" t="s">
        <v>51</v>
      </c>
    </row>
    <row r="2" spans="1:5">
      <c r="B2" s="1" t="s">
        <v>52</v>
      </c>
      <c r="C2" s="1" t="s">
        <v>53</v>
      </c>
      <c r="D2" s="1" t="s">
        <v>54</v>
      </c>
    </row>
    <row r="3" spans="1:5">
      <c r="B3" s="1">
        <v>1000</v>
      </c>
      <c r="C3" s="1" t="s">
        <v>55</v>
      </c>
      <c r="D3" s="1">
        <v>12</v>
      </c>
      <c r="E3">
        <f>B3*(6/12)* (12/100)</f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D7C5-E03F-794C-AB7B-6AC9CE81917B}">
  <dimension ref="A1:F3"/>
  <sheetViews>
    <sheetView workbookViewId="0">
      <selection activeCell="F4" sqref="F4"/>
    </sheetView>
  </sheetViews>
  <sheetFormatPr baseColWidth="10" defaultRowHeight="16"/>
  <cols>
    <col min="1" max="1" width="49.6640625" customWidth="1"/>
  </cols>
  <sheetData>
    <row r="1" spans="1:6" ht="35" customHeight="1">
      <c r="A1" s="8" t="s">
        <v>56</v>
      </c>
    </row>
    <row r="2" spans="1:6">
      <c r="B2" s="1" t="s">
        <v>52</v>
      </c>
      <c r="C2" s="1" t="s">
        <v>53</v>
      </c>
      <c r="D2" s="1" t="s">
        <v>54</v>
      </c>
    </row>
    <row r="3" spans="1:6">
      <c r="B3" s="1">
        <v>1000</v>
      </c>
      <c r="C3" s="1" t="s">
        <v>55</v>
      </c>
      <c r="D3" s="1">
        <v>12</v>
      </c>
      <c r="E3">
        <f>B3*(6/12)* (12/100)</f>
        <v>60</v>
      </c>
      <c r="F3">
        <f>B3*(1+12/100)^(6/12) - B3</f>
        <v>58.300524425836329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DB18C-14CE-1A47-810B-9192C9EA9AFC}">
  <dimension ref="A1:E3"/>
  <sheetViews>
    <sheetView workbookViewId="0">
      <selection activeCell="E3" sqref="E3"/>
    </sheetView>
  </sheetViews>
  <sheetFormatPr baseColWidth="10" defaultRowHeight="16"/>
  <cols>
    <col min="1" max="1" width="40.1640625" customWidth="1"/>
  </cols>
  <sheetData>
    <row r="1" spans="1:5" ht="41" customHeight="1">
      <c r="A1" s="8" t="s">
        <v>57</v>
      </c>
    </row>
    <row r="2" spans="1:5">
      <c r="B2" s="1" t="s">
        <v>52</v>
      </c>
      <c r="C2" s="1" t="s">
        <v>53</v>
      </c>
      <c r="D2" s="1" t="s">
        <v>54</v>
      </c>
    </row>
    <row r="3" spans="1:5">
      <c r="B3" s="1">
        <v>1000</v>
      </c>
      <c r="C3" s="1" t="s">
        <v>55</v>
      </c>
      <c r="D3" s="1">
        <v>12</v>
      </c>
      <c r="E3">
        <f>B3*(24)* (2/100)</f>
        <v>480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5DB34-983B-6040-AE5F-54952FCD26F2}">
  <dimension ref="A1:D5"/>
  <sheetViews>
    <sheetView workbookViewId="0"/>
  </sheetViews>
  <sheetFormatPr baseColWidth="10" defaultRowHeight="16"/>
  <cols>
    <col min="1" max="1" width="61.33203125" customWidth="1"/>
  </cols>
  <sheetData>
    <row r="1" spans="1:4" ht="39" customHeight="1">
      <c r="A1" s="8" t="s">
        <v>58</v>
      </c>
    </row>
    <row r="2" spans="1:4">
      <c r="B2" t="s">
        <v>7</v>
      </c>
      <c r="C2" t="s">
        <v>6</v>
      </c>
      <c r="D2" t="s">
        <v>59</v>
      </c>
    </row>
    <row r="3" spans="1:4">
      <c r="A3" t="s">
        <v>60</v>
      </c>
      <c r="B3">
        <v>100000</v>
      </c>
      <c r="C3">
        <v>200000</v>
      </c>
      <c r="D3">
        <v>125000</v>
      </c>
    </row>
    <row r="4" spans="1:4">
      <c r="A4" t="s">
        <v>61</v>
      </c>
      <c r="B4">
        <v>1000000</v>
      </c>
      <c r="C4">
        <v>1000000</v>
      </c>
      <c r="D4">
        <v>1000000</v>
      </c>
    </row>
    <row r="5" spans="1:4">
      <c r="B5">
        <f>B4/B3</f>
        <v>10</v>
      </c>
      <c r="C5">
        <f t="shared" ref="C5:D5" si="0">C4/C3</f>
        <v>5</v>
      </c>
      <c r="D5">
        <f t="shared" si="0"/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6EA33-E6B1-524A-8BE6-42818B001B05}">
  <dimension ref="A1:E12"/>
  <sheetViews>
    <sheetView workbookViewId="0">
      <selection activeCell="E12" sqref="E12"/>
    </sheetView>
  </sheetViews>
  <sheetFormatPr baseColWidth="10" defaultRowHeight="16"/>
  <cols>
    <col min="1" max="1" width="74.83203125" customWidth="1"/>
  </cols>
  <sheetData>
    <row r="1" spans="1:5" ht="52" customHeight="1">
      <c r="A1" s="8" t="s">
        <v>62</v>
      </c>
    </row>
    <row r="4" spans="1:5">
      <c r="A4" t="s">
        <v>63</v>
      </c>
      <c r="C4" t="s">
        <v>65</v>
      </c>
      <c r="D4" t="s">
        <v>66</v>
      </c>
    </row>
    <row r="5" spans="1:5">
      <c r="A5" t="s">
        <v>64</v>
      </c>
      <c r="B5">
        <v>8000</v>
      </c>
      <c r="C5">
        <v>24</v>
      </c>
      <c r="D5">
        <f>B5*C5</f>
        <v>192000</v>
      </c>
    </row>
    <row r="6" spans="1:5">
      <c r="A6" t="s">
        <v>71</v>
      </c>
      <c r="B6">
        <v>1000</v>
      </c>
      <c r="C6">
        <v>24</v>
      </c>
      <c r="D6">
        <f>B6*C6</f>
        <v>24000</v>
      </c>
    </row>
    <row r="8" spans="1:5">
      <c r="C8" t="s">
        <v>68</v>
      </c>
      <c r="D8">
        <f>D5+D6</f>
        <v>216000</v>
      </c>
    </row>
    <row r="10" spans="1:5">
      <c r="A10" t="s">
        <v>67</v>
      </c>
    </row>
    <row r="11" spans="1:5">
      <c r="A11">
        <v>2500</v>
      </c>
    </row>
    <row r="12" spans="1:5">
      <c r="C12" t="s">
        <v>69</v>
      </c>
      <c r="D12">
        <f>D8/A11</f>
        <v>86.4</v>
      </c>
      <c r="E12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12</vt:i4>
      </vt:variant>
    </vt:vector>
  </HeadingPairs>
  <TitlesOfParts>
    <vt:vector size="12" baseType="lpstr">
      <vt:lpstr>Sayfa1</vt:lpstr>
      <vt:lpstr>Sayfa3</vt:lpstr>
      <vt:lpstr>Sayfa4</vt:lpstr>
      <vt:lpstr>Ödevler</vt:lpstr>
      <vt:lpstr>Soru-1</vt:lpstr>
      <vt:lpstr>Soru-2</vt:lpstr>
      <vt:lpstr>Soru-3</vt:lpstr>
      <vt:lpstr>Soru-4</vt:lpstr>
      <vt:lpstr>Soru-5</vt:lpstr>
      <vt:lpstr>Soru-6</vt:lpstr>
      <vt:lpstr>Soru-7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Kullanıcısı</dc:creator>
  <cp:lastModifiedBy>Microsoft Office Kullanıcısı</cp:lastModifiedBy>
  <dcterms:created xsi:type="dcterms:W3CDTF">2021-03-26T20:14:36Z</dcterms:created>
  <dcterms:modified xsi:type="dcterms:W3CDTF">2021-04-21T09:50:51Z</dcterms:modified>
</cp:coreProperties>
</file>