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filterPrivacy="1"/>
  <xr:revisionPtr revIDLastSave="0" documentId="13_ncr:1_{078594D9-5530-0848-953C-C19BBC9D304A}" xr6:coauthVersionLast="47" xr6:coauthVersionMax="47" xr10:uidLastSave="{00000000-0000-0000-0000-000000000000}"/>
  <bookViews>
    <workbookView xWindow="0" yWindow="500" windowWidth="28800" windowHeight="15740" xr2:uid="{F6090F99-1748-4AA1-8EDF-76387061583D}"/>
  </bookViews>
  <sheets>
    <sheet name="CRITIC_GROUP 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E49" i="1"/>
  <c r="F49" i="1"/>
  <c r="G49" i="1"/>
  <c r="H49" i="1"/>
  <c r="I49" i="1"/>
  <c r="J49" i="1"/>
  <c r="K49" i="1"/>
  <c r="L49" i="1"/>
  <c r="C49" i="1"/>
  <c r="L45" i="1"/>
  <c r="L28" i="1" s="1"/>
  <c r="K45" i="1"/>
  <c r="K28" i="1" s="1"/>
  <c r="J45" i="1"/>
  <c r="J28" i="1" s="1"/>
  <c r="I45" i="1"/>
  <c r="I28" i="1" s="1"/>
  <c r="H45" i="1"/>
  <c r="H28" i="1" s="1"/>
  <c r="G45" i="1"/>
  <c r="G28" i="1" s="1"/>
  <c r="F45" i="1"/>
  <c r="F28" i="1" s="1"/>
  <c r="E45" i="1"/>
  <c r="E28" i="1" s="1"/>
  <c r="D45" i="1"/>
  <c r="D28" i="1" s="1"/>
  <c r="C45" i="1"/>
  <c r="C28" i="1" s="1"/>
  <c r="L44" i="1"/>
  <c r="L27" i="1" s="1"/>
  <c r="K44" i="1"/>
  <c r="K27" i="1" s="1"/>
  <c r="J44" i="1"/>
  <c r="J27" i="1" s="1"/>
  <c r="I44" i="1"/>
  <c r="I27" i="1" s="1"/>
  <c r="H44" i="1"/>
  <c r="H27" i="1" s="1"/>
  <c r="G44" i="1"/>
  <c r="G27" i="1" s="1"/>
  <c r="F44" i="1"/>
  <c r="F27" i="1" s="1"/>
  <c r="E44" i="1"/>
  <c r="E27" i="1" s="1"/>
  <c r="D44" i="1"/>
  <c r="D27" i="1" s="1"/>
  <c r="C44" i="1"/>
  <c r="C27" i="1" s="1"/>
  <c r="L43" i="1"/>
  <c r="L26" i="1" s="1"/>
  <c r="K43" i="1"/>
  <c r="K26" i="1" s="1"/>
  <c r="J43" i="1"/>
  <c r="J26" i="1" s="1"/>
  <c r="I43" i="1"/>
  <c r="I26" i="1" s="1"/>
  <c r="H43" i="1"/>
  <c r="H26" i="1" s="1"/>
  <c r="G43" i="1"/>
  <c r="G26" i="1" s="1"/>
  <c r="F43" i="1"/>
  <c r="F26" i="1" s="1"/>
  <c r="E43" i="1"/>
  <c r="E26" i="1" s="1"/>
  <c r="D43" i="1"/>
  <c r="D26" i="1" s="1"/>
  <c r="C43" i="1"/>
  <c r="C26" i="1" s="1"/>
  <c r="L42" i="1"/>
  <c r="L25" i="1" s="1"/>
  <c r="K42" i="1"/>
  <c r="K25" i="1" s="1"/>
  <c r="J42" i="1"/>
  <c r="J25" i="1" s="1"/>
  <c r="I42" i="1"/>
  <c r="I25" i="1" s="1"/>
  <c r="H42" i="1"/>
  <c r="H25" i="1" s="1"/>
  <c r="G42" i="1"/>
  <c r="G25" i="1" s="1"/>
  <c r="F42" i="1"/>
  <c r="F25" i="1" s="1"/>
  <c r="E42" i="1"/>
  <c r="E25" i="1" s="1"/>
  <c r="D42" i="1"/>
  <c r="D25" i="1" s="1"/>
  <c r="C42" i="1"/>
  <c r="C25" i="1" s="1"/>
  <c r="L41" i="1"/>
  <c r="L24" i="1" s="1"/>
  <c r="K41" i="1"/>
  <c r="K24" i="1" s="1"/>
  <c r="J41" i="1"/>
  <c r="J24" i="1" s="1"/>
  <c r="I41" i="1"/>
  <c r="I24" i="1" s="1"/>
  <c r="H41" i="1"/>
  <c r="H24" i="1" s="1"/>
  <c r="G41" i="1"/>
  <c r="G24" i="1" s="1"/>
  <c r="F41" i="1"/>
  <c r="F24" i="1" s="1"/>
  <c r="E41" i="1"/>
  <c r="E24" i="1" s="1"/>
  <c r="D41" i="1"/>
  <c r="D24" i="1" s="1"/>
  <c r="C41" i="1"/>
  <c r="C24" i="1" s="1"/>
  <c r="L40" i="1"/>
  <c r="L23" i="1" s="1"/>
  <c r="K40" i="1"/>
  <c r="K23" i="1" s="1"/>
  <c r="J40" i="1"/>
  <c r="J23" i="1" s="1"/>
  <c r="I40" i="1"/>
  <c r="I23" i="1" s="1"/>
  <c r="H40" i="1"/>
  <c r="H23" i="1" s="1"/>
  <c r="G40" i="1"/>
  <c r="G23" i="1" s="1"/>
  <c r="F40" i="1"/>
  <c r="F23" i="1" s="1"/>
  <c r="E40" i="1"/>
  <c r="E23" i="1" s="1"/>
  <c r="D40" i="1"/>
  <c r="D23" i="1" s="1"/>
  <c r="C40" i="1"/>
  <c r="C23" i="1" s="1"/>
  <c r="L39" i="1"/>
  <c r="L22" i="1" s="1"/>
  <c r="K39" i="1"/>
  <c r="K22" i="1" s="1"/>
  <c r="J39" i="1"/>
  <c r="J22" i="1" s="1"/>
  <c r="I39" i="1"/>
  <c r="I22" i="1" s="1"/>
  <c r="H39" i="1"/>
  <c r="H22" i="1" s="1"/>
  <c r="G39" i="1"/>
  <c r="G22" i="1" s="1"/>
  <c r="F39" i="1"/>
  <c r="F22" i="1" s="1"/>
  <c r="E39" i="1"/>
  <c r="E22" i="1" s="1"/>
  <c r="D39" i="1"/>
  <c r="D22" i="1" s="1"/>
  <c r="C39" i="1"/>
  <c r="C22" i="1" s="1"/>
  <c r="L38" i="1"/>
  <c r="L21" i="1" s="1"/>
  <c r="K38" i="1"/>
  <c r="K21" i="1" s="1"/>
  <c r="J38" i="1"/>
  <c r="J21" i="1" s="1"/>
  <c r="I38" i="1"/>
  <c r="I21" i="1" s="1"/>
  <c r="H38" i="1"/>
  <c r="H21" i="1" s="1"/>
  <c r="G38" i="1"/>
  <c r="G21" i="1" s="1"/>
  <c r="F38" i="1"/>
  <c r="F21" i="1" s="1"/>
  <c r="E38" i="1"/>
  <c r="E21" i="1" s="1"/>
  <c r="D38" i="1"/>
  <c r="D21" i="1" s="1"/>
  <c r="C38" i="1"/>
  <c r="C21" i="1" s="1"/>
  <c r="L37" i="1"/>
  <c r="L20" i="1" s="1"/>
  <c r="K37" i="1"/>
  <c r="K20" i="1" s="1"/>
  <c r="J37" i="1"/>
  <c r="J20" i="1" s="1"/>
  <c r="I37" i="1"/>
  <c r="I20" i="1" s="1"/>
  <c r="H37" i="1"/>
  <c r="H20" i="1" s="1"/>
  <c r="G37" i="1"/>
  <c r="G20" i="1" s="1"/>
  <c r="F37" i="1"/>
  <c r="F20" i="1" s="1"/>
  <c r="E37" i="1"/>
  <c r="E20" i="1" s="1"/>
  <c r="D37" i="1"/>
  <c r="D20" i="1" s="1"/>
  <c r="C37" i="1"/>
  <c r="C20" i="1" s="1"/>
  <c r="L36" i="1"/>
  <c r="L19" i="1" s="1"/>
  <c r="K36" i="1"/>
  <c r="K19" i="1" s="1"/>
  <c r="J36" i="1"/>
  <c r="J19" i="1" s="1"/>
  <c r="I36" i="1"/>
  <c r="I19" i="1" s="1"/>
  <c r="H36" i="1"/>
  <c r="H19" i="1" s="1"/>
  <c r="G36" i="1"/>
  <c r="G19" i="1" s="1"/>
  <c r="F36" i="1"/>
  <c r="F19" i="1" s="1"/>
  <c r="E36" i="1"/>
  <c r="E19" i="1" s="1"/>
  <c r="D36" i="1"/>
  <c r="D19" i="1" s="1"/>
  <c r="C36" i="1"/>
  <c r="C19" i="1" s="1"/>
  <c r="K55" i="1" l="1"/>
  <c r="J55" i="1"/>
  <c r="I55" i="1"/>
  <c r="H55" i="1"/>
  <c r="G55" i="1"/>
  <c r="F55" i="1"/>
  <c r="E55" i="1"/>
  <c r="L55" i="1"/>
  <c r="D55" i="1"/>
  <c r="C55" i="1"/>
  <c r="C51" i="1"/>
  <c r="K51" i="1"/>
  <c r="J51" i="1"/>
  <c r="I51" i="1"/>
  <c r="H51" i="1"/>
  <c r="G51" i="1"/>
  <c r="F51" i="1"/>
  <c r="E51" i="1"/>
  <c r="L51" i="1"/>
  <c r="D51" i="1"/>
  <c r="J13" i="1"/>
  <c r="K13" i="1"/>
  <c r="J14" i="1"/>
  <c r="K14" i="1"/>
  <c r="J15" i="1"/>
  <c r="K15" i="1"/>
  <c r="K12" i="1"/>
  <c r="D15" i="1"/>
  <c r="E15" i="1"/>
  <c r="F15" i="1"/>
  <c r="G15" i="1"/>
  <c r="H15" i="1"/>
  <c r="I15" i="1"/>
  <c r="L15" i="1"/>
  <c r="D14" i="1"/>
  <c r="E14" i="1"/>
  <c r="F14" i="1"/>
  <c r="G14" i="1"/>
  <c r="H14" i="1"/>
  <c r="I14" i="1"/>
  <c r="L14" i="1"/>
  <c r="D13" i="1"/>
  <c r="E13" i="1"/>
  <c r="F13" i="1"/>
  <c r="G13" i="1"/>
  <c r="H13" i="1"/>
  <c r="I13" i="1"/>
  <c r="L13" i="1"/>
  <c r="C13" i="1"/>
  <c r="C14" i="1"/>
  <c r="C15" i="1"/>
  <c r="C12" i="1"/>
  <c r="D12" i="1"/>
  <c r="E12" i="1"/>
  <c r="F12" i="1"/>
  <c r="G12" i="1"/>
  <c r="H12" i="1"/>
  <c r="I12" i="1"/>
  <c r="J12" i="1"/>
  <c r="L12" i="1"/>
  <c r="C57" i="1" l="1"/>
  <c r="E53" i="1"/>
  <c r="C53" i="1"/>
  <c r="L53" i="1"/>
  <c r="K53" i="1"/>
  <c r="J53" i="1"/>
  <c r="I53" i="1"/>
  <c r="H53" i="1"/>
  <c r="F53" i="1"/>
  <c r="G53" i="1"/>
  <c r="D53" i="1"/>
  <c r="N26" i="1"/>
  <c r="N25" i="1"/>
  <c r="N21" i="1"/>
  <c r="N28" i="1"/>
  <c r="N27" i="1"/>
  <c r="N24" i="1"/>
  <c r="N20" i="1"/>
  <c r="N22" i="1"/>
  <c r="N23" i="1"/>
  <c r="N19" i="1" l="1"/>
</calcChain>
</file>

<file path=xl/sharedStrings.xml><?xml version="1.0" encoding="utf-8"?>
<sst xmlns="http://schemas.openxmlformats.org/spreadsheetml/2006/main" count="111" uniqueCount="44">
  <si>
    <t>Type</t>
  </si>
  <si>
    <t>MAX</t>
  </si>
  <si>
    <t>C1</t>
  </si>
  <si>
    <t>C2</t>
  </si>
  <si>
    <t>C3</t>
  </si>
  <si>
    <t>C4</t>
  </si>
  <si>
    <t>A1</t>
  </si>
  <si>
    <t>A2</t>
  </si>
  <si>
    <t>A3</t>
  </si>
  <si>
    <t>A4</t>
  </si>
  <si>
    <t>Normalized Array</t>
  </si>
  <si>
    <t>Correlation Matrix</t>
  </si>
  <si>
    <t>σ</t>
  </si>
  <si>
    <t>C</t>
  </si>
  <si>
    <t>W</t>
  </si>
  <si>
    <t>Ranking</t>
  </si>
  <si>
    <t>C5</t>
  </si>
  <si>
    <t>C6</t>
  </si>
  <si>
    <t>C7</t>
  </si>
  <si>
    <t>C8</t>
  </si>
  <si>
    <t>C9</t>
  </si>
  <si>
    <t>C10</t>
  </si>
  <si>
    <t>Electric Vehicle</t>
  </si>
  <si>
    <t>Diesel Vehicle</t>
  </si>
  <si>
    <t>Gasoline Vehicle</t>
  </si>
  <si>
    <t>Hybrid Vehicle</t>
  </si>
  <si>
    <t>Is the fuel/electrical infrastructure you use in your vehicle accessible?</t>
  </si>
  <si>
    <t>Does your vehicle's range meet your daily needs?</t>
  </si>
  <si>
    <t>In your opinion, how does the cost of the vehicle you use compare to other vehicles?</t>
  </si>
  <si>
    <t>How is the performance of the vehicle you use compared to other vehicles?</t>
  </si>
  <si>
    <t>How does your vehicle's negative impact on the environment compare to other vehicles?</t>
  </si>
  <si>
    <t>What are the maintenance and operating costs of your vehicle?</t>
  </si>
  <si>
    <t>What do you think about the reliability and durability of your vehicle?</t>
  </si>
  <si>
    <t>Do public incentives and supports regarding your vehicle affect you?</t>
  </si>
  <si>
    <t>What do you think about the future technological development potential of your vehicle?</t>
  </si>
  <si>
    <t>What is your opinion about the fuel/charging time of your vehicle?</t>
  </si>
  <si>
    <t>MIN</t>
  </si>
  <si>
    <r>
      <t>Create the Correlation Matrix between the attributes in a dynamic and adjusted way of the </t>
    </r>
    <r>
      <rPr>
        <b/>
        <sz val="22"/>
        <color rgb="FF777777"/>
        <rFont val="Source Sans Pro"/>
        <family val="2"/>
      </rPr>
      <t>CRITIC Method</t>
    </r>
  </si>
  <si>
    <t>1-pjk</t>
  </si>
  <si>
    <t>oJ</t>
  </si>
  <si>
    <t>cJ</t>
  </si>
  <si>
    <t>wj</t>
  </si>
  <si>
    <t>sumcol</t>
  </si>
  <si>
    <t>sumCJ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</si>
</sst>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"/>
      <family val="2"/>
      <charset val="162"/>
    </font>
    <font>
      <sz val="14"/>
      <color theme="1"/>
      <name val="Aptos Narrow"/>
      <family val="2"/>
      <scheme val="minor"/>
    </font>
    <font>
      <b/>
      <sz val="14"/>
      <color rgb="FF202124"/>
      <name val="Docs-Roboto"/>
    </font>
    <font>
      <sz val="16"/>
      <color theme="1"/>
      <name val="Aptos Narrow"/>
      <family val="2"/>
      <scheme val="minor"/>
    </font>
    <font>
      <sz val="16"/>
      <color rgb="FF202124"/>
      <name val="Docs-Roboto"/>
      <charset val="162"/>
    </font>
    <font>
      <sz val="16"/>
      <color theme="1"/>
      <name val="Docs-Robeto"/>
      <charset val="162"/>
    </font>
    <font>
      <sz val="16"/>
      <color theme="1"/>
      <name val="Arial"/>
      <family val="2"/>
      <charset val="162"/>
    </font>
    <font>
      <sz val="16"/>
      <color rgb="FF777777"/>
      <name val="Source Sans Pro"/>
      <family val="2"/>
    </font>
    <font>
      <sz val="22"/>
      <color rgb="FF777777"/>
      <name val="Source Sans Pro"/>
      <family val="2"/>
    </font>
    <font>
      <sz val="22"/>
      <color theme="1"/>
      <name val="Aptos Narrow"/>
      <family val="2"/>
      <scheme val="minor"/>
    </font>
    <font>
      <b/>
      <sz val="22"/>
      <color rgb="FF777777"/>
      <name val="Source Sans Pro"/>
      <family val="2"/>
    </font>
    <font>
      <sz val="22"/>
      <color theme="1"/>
      <name val="Arial Tur"/>
      <charset val="162"/>
    </font>
    <font>
      <sz val="14"/>
      <color rgb="FFFF0000"/>
      <name val="Aptos Narrow"/>
      <family val="2"/>
      <scheme val="minor"/>
    </font>
    <font>
      <sz val="22"/>
      <color theme="1"/>
      <name val="Aptos Narrow (Body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top"/>
    </xf>
    <xf numFmtId="0" fontId="8" fillId="0" borderId="1" xfId="0" applyFont="1" applyBorder="1"/>
    <xf numFmtId="0" fontId="6" fillId="3" borderId="1" xfId="0" applyFont="1" applyFill="1" applyBorder="1"/>
    <xf numFmtId="0" fontId="8" fillId="0" borderId="0" xfId="0" applyFont="1"/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1" fillId="0" borderId="0" xfId="0" applyFont="1"/>
    <xf numFmtId="0" fontId="13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4" fillId="0" borderId="1" xfId="0" applyFont="1" applyBorder="1"/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/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4A78B-A929-416F-B4D3-1C0218DB5253}">
  <dimension ref="A2:V67"/>
  <sheetViews>
    <sheetView tabSelected="1" topLeftCell="A25" zoomScale="67" zoomScaleNormal="165" workbookViewId="0">
      <selection activeCell="F53" sqref="F53"/>
    </sheetView>
  </sheetViews>
  <sheetFormatPr baseColWidth="10" defaultColWidth="8.83203125" defaultRowHeight="15"/>
  <cols>
    <col min="1" max="1" width="33.6640625" bestFit="1" customWidth="1"/>
    <col min="2" max="2" width="5.33203125" style="1" customWidth="1"/>
    <col min="3" max="12" width="15.6640625" style="1" customWidth="1"/>
    <col min="13" max="13" width="2.5" customWidth="1"/>
    <col min="14" max="14" width="7.1640625" customWidth="1"/>
    <col min="15" max="15" width="2.1640625" customWidth="1"/>
    <col min="17" max="17" width="2.6640625" customWidth="1"/>
  </cols>
  <sheetData>
    <row r="2" spans="1:22" ht="142.5" customHeight="1">
      <c r="A2" s="6"/>
      <c r="B2" s="7"/>
      <c r="C2" s="3" t="s">
        <v>26</v>
      </c>
      <c r="D2" s="3" t="s">
        <v>27</v>
      </c>
      <c r="E2" s="3" t="s">
        <v>28</v>
      </c>
      <c r="F2" s="3" t="s">
        <v>29</v>
      </c>
      <c r="G2" s="3" t="s">
        <v>30</v>
      </c>
      <c r="H2" s="3" t="s">
        <v>31</v>
      </c>
      <c r="I2" s="3" t="s">
        <v>32</v>
      </c>
      <c r="J2" s="3" t="s">
        <v>33</v>
      </c>
      <c r="K2" s="3" t="s">
        <v>34</v>
      </c>
      <c r="L2" s="3" t="s">
        <v>35</v>
      </c>
      <c r="M2" s="4"/>
      <c r="N2" s="5"/>
      <c r="O2" s="8"/>
      <c r="P2" s="8"/>
      <c r="Q2" s="8"/>
      <c r="R2" s="8"/>
      <c r="S2" s="8"/>
    </row>
    <row r="3" spans="1:22" s="1" customFormat="1" ht="22">
      <c r="A3" s="7"/>
      <c r="B3" s="9" t="s">
        <v>0</v>
      </c>
      <c r="C3" s="10" t="s">
        <v>1</v>
      </c>
      <c r="D3" s="10" t="s">
        <v>1</v>
      </c>
      <c r="E3" s="10" t="s">
        <v>36</v>
      </c>
      <c r="F3" s="10" t="s">
        <v>1</v>
      </c>
      <c r="G3" s="10" t="s">
        <v>36</v>
      </c>
      <c r="H3" s="10" t="s">
        <v>36</v>
      </c>
      <c r="I3" s="10" t="s">
        <v>1</v>
      </c>
      <c r="J3" s="10" t="s">
        <v>1</v>
      </c>
      <c r="K3" s="10" t="s">
        <v>1</v>
      </c>
      <c r="L3" s="10" t="s">
        <v>36</v>
      </c>
      <c r="M3" s="11"/>
      <c r="N3" s="11"/>
      <c r="O3" s="11"/>
      <c r="P3" s="11"/>
      <c r="Q3" s="11"/>
      <c r="R3" s="11"/>
      <c r="S3" s="11"/>
    </row>
    <row r="4" spans="1:22" ht="22">
      <c r="A4" s="6"/>
      <c r="B4" s="7"/>
      <c r="C4" s="12" t="s">
        <v>2</v>
      </c>
      <c r="D4" s="12" t="s">
        <v>3</v>
      </c>
      <c r="E4" s="12" t="s">
        <v>4</v>
      </c>
      <c r="F4" s="12" t="s">
        <v>5</v>
      </c>
      <c r="G4" s="12" t="s">
        <v>16</v>
      </c>
      <c r="H4" s="12" t="s">
        <v>17</v>
      </c>
      <c r="I4" s="12" t="s">
        <v>18</v>
      </c>
      <c r="J4" s="12" t="s">
        <v>19</v>
      </c>
      <c r="K4" s="12" t="s">
        <v>20</v>
      </c>
      <c r="L4" s="12" t="s">
        <v>21</v>
      </c>
      <c r="M4" s="8"/>
      <c r="N4" s="8"/>
      <c r="O4" s="8"/>
      <c r="P4" s="8"/>
      <c r="Q4" s="8"/>
      <c r="R4" s="8"/>
      <c r="S4" s="8"/>
    </row>
    <row r="5" spans="1:22" ht="22">
      <c r="A5" s="13" t="s">
        <v>22</v>
      </c>
      <c r="B5" s="12" t="s">
        <v>6</v>
      </c>
      <c r="C5" s="14">
        <v>4.5</v>
      </c>
      <c r="D5" s="14">
        <v>4.5999999999999996</v>
      </c>
      <c r="E5" s="14">
        <v>1.8</v>
      </c>
      <c r="F5" s="14">
        <v>4.7</v>
      </c>
      <c r="G5" s="14">
        <v>1.7</v>
      </c>
      <c r="H5" s="14">
        <v>1.8</v>
      </c>
      <c r="I5" s="14">
        <v>4</v>
      </c>
      <c r="J5" s="14">
        <v>2</v>
      </c>
      <c r="K5" s="14">
        <v>4.7</v>
      </c>
      <c r="L5" s="14">
        <v>3.1</v>
      </c>
      <c r="M5" s="8"/>
      <c r="N5" s="8"/>
      <c r="O5" s="8"/>
      <c r="P5" s="8"/>
      <c r="Q5" s="8"/>
      <c r="R5" s="8"/>
      <c r="S5" s="8"/>
    </row>
    <row r="6" spans="1:22" ht="22">
      <c r="A6" s="15" t="s">
        <v>23</v>
      </c>
      <c r="B6" s="12" t="s">
        <v>7</v>
      </c>
      <c r="C6" s="14">
        <v>3.6922999999999999</v>
      </c>
      <c r="D6" s="14">
        <v>4.1538000000000004</v>
      </c>
      <c r="E6" s="14">
        <v>3.1537999999999999</v>
      </c>
      <c r="F6" s="14">
        <v>3.2307000000000001</v>
      </c>
      <c r="G6" s="14">
        <v>2.8460999999999999</v>
      </c>
      <c r="H6" s="14">
        <v>3.2307000000000001</v>
      </c>
      <c r="I6" s="14">
        <v>3.3845999999999998</v>
      </c>
      <c r="J6" s="14">
        <v>1.5384</v>
      </c>
      <c r="K6" s="14">
        <v>2.5384000000000002</v>
      </c>
      <c r="L6" s="14">
        <v>3.1537999999999999</v>
      </c>
      <c r="M6" s="8"/>
      <c r="N6" s="8"/>
      <c r="O6" s="8"/>
      <c r="P6" s="8"/>
      <c r="Q6" s="8"/>
      <c r="R6" s="16"/>
      <c r="S6" s="16"/>
      <c r="T6" s="2"/>
      <c r="U6" s="2"/>
      <c r="V6" s="2"/>
    </row>
    <row r="7" spans="1:22" ht="22">
      <c r="A7" s="15" t="s">
        <v>24</v>
      </c>
      <c r="B7" s="12" t="s">
        <v>8</v>
      </c>
      <c r="C7" s="14">
        <v>3.8180999999999998</v>
      </c>
      <c r="D7" s="14">
        <v>4.1818</v>
      </c>
      <c r="E7" s="14">
        <v>3.4544999999999999</v>
      </c>
      <c r="F7" s="14">
        <v>3.8180999999999998</v>
      </c>
      <c r="G7" s="14">
        <v>2.7271999999999998</v>
      </c>
      <c r="H7" s="14">
        <v>3.5453999999999999</v>
      </c>
      <c r="I7" s="14">
        <v>3.7271999999999998</v>
      </c>
      <c r="J7" s="14">
        <v>2.1818</v>
      </c>
      <c r="K7" s="14">
        <v>3.3635999999999999</v>
      </c>
      <c r="L7" s="14">
        <v>2.7271999999999998</v>
      </c>
      <c r="M7" s="8"/>
      <c r="N7" s="8"/>
      <c r="O7" s="8"/>
      <c r="P7" s="8"/>
      <c r="Q7" s="8"/>
      <c r="R7" s="16"/>
      <c r="S7" s="16"/>
      <c r="T7" s="2"/>
      <c r="U7" s="2"/>
      <c r="V7" s="2"/>
    </row>
    <row r="8" spans="1:22" ht="22">
      <c r="A8" s="15" t="s">
        <v>25</v>
      </c>
      <c r="B8" s="12" t="s">
        <v>9</v>
      </c>
      <c r="C8" s="14">
        <v>4.5</v>
      </c>
      <c r="D8" s="14">
        <v>4.8333000000000004</v>
      </c>
      <c r="E8" s="14">
        <v>1.8332999999999999</v>
      </c>
      <c r="F8" s="14">
        <v>3.6667000000000001</v>
      </c>
      <c r="G8" s="14">
        <v>2.3332999999999999</v>
      </c>
      <c r="H8" s="14">
        <v>2.5</v>
      </c>
      <c r="I8" s="14">
        <v>3.5</v>
      </c>
      <c r="J8" s="14">
        <v>4</v>
      </c>
      <c r="K8" s="14">
        <v>1.5</v>
      </c>
      <c r="L8" s="14">
        <v>1.5</v>
      </c>
      <c r="M8" s="8"/>
      <c r="N8" s="8"/>
      <c r="O8" s="8"/>
      <c r="P8" s="8"/>
      <c r="Q8" s="8"/>
      <c r="R8" s="16"/>
      <c r="S8" s="16"/>
      <c r="T8" s="2"/>
      <c r="U8" s="2"/>
      <c r="V8" s="2"/>
    </row>
    <row r="9" spans="1:22" ht="22">
      <c r="A9" s="8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8"/>
      <c r="N9" s="8"/>
      <c r="O9" s="8"/>
      <c r="P9" s="8"/>
      <c r="Q9" s="8"/>
      <c r="R9" s="16"/>
      <c r="S9" s="16"/>
      <c r="T9" s="2"/>
      <c r="U9" s="2"/>
      <c r="V9" s="2"/>
    </row>
    <row r="10" spans="1:22" ht="22">
      <c r="A10" s="8"/>
      <c r="B10" s="17" t="s">
        <v>10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  <c r="N10" s="8"/>
      <c r="O10" s="8"/>
      <c r="P10" s="8"/>
      <c r="Q10" s="8"/>
      <c r="R10" s="8"/>
      <c r="S10" s="8"/>
    </row>
    <row r="11" spans="1:22" ht="22">
      <c r="A11" s="8"/>
      <c r="B11" s="7"/>
      <c r="C11" s="12" t="s">
        <v>2</v>
      </c>
      <c r="D11" s="12" t="s">
        <v>3</v>
      </c>
      <c r="E11" s="12" t="s">
        <v>4</v>
      </c>
      <c r="F11" s="12" t="s">
        <v>5</v>
      </c>
      <c r="G11" s="12" t="s">
        <v>16</v>
      </c>
      <c r="H11" s="12" t="s">
        <v>17</v>
      </c>
      <c r="I11" s="12" t="s">
        <v>18</v>
      </c>
      <c r="J11" s="12" t="s">
        <v>19</v>
      </c>
      <c r="K11" s="12" t="s">
        <v>20</v>
      </c>
      <c r="L11" s="12" t="s">
        <v>21</v>
      </c>
      <c r="M11" s="8"/>
      <c r="N11" s="8"/>
      <c r="O11" s="8"/>
      <c r="P11" s="8"/>
      <c r="Q11" s="8"/>
      <c r="R11" s="8"/>
      <c r="S11" s="8"/>
    </row>
    <row r="12" spans="1:22" ht="22">
      <c r="A12" s="8"/>
      <c r="B12" s="12" t="s">
        <v>6</v>
      </c>
      <c r="C12" s="7">
        <f t="shared" ref="C12:L12" si="0">IF(C$3="MAX",(C5-MIN(C$5:C$8))/(MAX(C$5:C$8)-MIN(C$5:C$8)),(C5-MAX(C$5:C$8))/(MIN(C$5:C$8)-MAX(C$5:C$8)))</f>
        <v>1</v>
      </c>
      <c r="D12" s="7">
        <f t="shared" si="0"/>
        <v>0.65665930831493635</v>
      </c>
      <c r="E12" s="7">
        <f t="shared" si="0"/>
        <v>1</v>
      </c>
      <c r="F12" s="7">
        <f t="shared" si="0"/>
        <v>1</v>
      </c>
      <c r="G12" s="7">
        <f t="shared" si="0"/>
        <v>1</v>
      </c>
      <c r="H12" s="7">
        <f t="shared" si="0"/>
        <v>1</v>
      </c>
      <c r="I12" s="7">
        <f t="shared" si="0"/>
        <v>1</v>
      </c>
      <c r="J12" s="7">
        <f t="shared" si="0"/>
        <v>0.18752031199220021</v>
      </c>
      <c r="K12" s="7">
        <f t="shared" si="0"/>
        <v>1</v>
      </c>
      <c r="L12" s="7">
        <f t="shared" si="0"/>
        <v>3.2531140403918156E-2</v>
      </c>
      <c r="M12" s="8"/>
      <c r="N12" s="8"/>
      <c r="O12" s="8"/>
      <c r="P12" s="8"/>
      <c r="Q12" s="8"/>
      <c r="R12" s="8"/>
      <c r="S12" s="8"/>
    </row>
    <row r="13" spans="1:22" ht="22">
      <c r="A13" s="8"/>
      <c r="B13" s="12" t="s">
        <v>7</v>
      </c>
      <c r="C13" s="7">
        <f t="shared" ref="C13:L13" si="1">IF(C$3="MAX",(C6-MIN(C$5:C$8))/(MAX(C$5:C$8)-MIN(C$5:C$8)),(C6-MAX(C$5:C$8))/(MIN(C$5:C$8)-MAX(C$5:C$8)))</f>
        <v>0</v>
      </c>
      <c r="D13" s="7">
        <f t="shared" si="1"/>
        <v>0</v>
      </c>
      <c r="E13" s="7">
        <f t="shared" si="1"/>
        <v>0.18174675128437595</v>
      </c>
      <c r="F13" s="7">
        <f t="shared" si="1"/>
        <v>0</v>
      </c>
      <c r="G13" s="7">
        <f t="shared" si="1"/>
        <v>0</v>
      </c>
      <c r="H13" s="7">
        <f t="shared" si="1"/>
        <v>0.1803025094534203</v>
      </c>
      <c r="I13" s="7">
        <f t="shared" si="1"/>
        <v>0</v>
      </c>
      <c r="J13" s="7">
        <f t="shared" si="1"/>
        <v>0</v>
      </c>
      <c r="K13" s="7">
        <f t="shared" si="1"/>
        <v>0.32450000000000007</v>
      </c>
      <c r="L13" s="7">
        <f t="shared" si="1"/>
        <v>0</v>
      </c>
      <c r="M13" s="8"/>
      <c r="N13" s="8"/>
      <c r="O13" s="8"/>
      <c r="P13" s="8"/>
      <c r="Q13" s="8"/>
      <c r="R13" s="8"/>
      <c r="S13" s="8"/>
    </row>
    <row r="14" spans="1:22" ht="22">
      <c r="A14" s="8"/>
      <c r="B14" s="12" t="s">
        <v>8</v>
      </c>
      <c r="C14" s="7">
        <f t="shared" ref="C14:L14" si="2">IF(C$3="MAX",(C7-MIN(C$5:C$8))/(MAX(C$5:C$8)-MIN(C$5:C$8)),(C7-MAX(C$5:C$8))/(MIN(C$5:C$8)-MAX(C$5:C$8)))</f>
        <v>0.15575089761049882</v>
      </c>
      <c r="D14" s="7">
        <f t="shared" si="2"/>
        <v>4.1206769683590258E-2</v>
      </c>
      <c r="E14" s="7">
        <f t="shared" si="2"/>
        <v>0</v>
      </c>
      <c r="F14" s="7">
        <f t="shared" si="2"/>
        <v>0.39978220921527235</v>
      </c>
      <c r="G14" s="7">
        <f t="shared" si="2"/>
        <v>0.10374312887182621</v>
      </c>
      <c r="H14" s="7">
        <f t="shared" si="2"/>
        <v>0</v>
      </c>
      <c r="I14" s="7">
        <f t="shared" si="2"/>
        <v>0.5567110822229443</v>
      </c>
      <c r="J14" s="7">
        <f t="shared" si="2"/>
        <v>0.26137471563210923</v>
      </c>
      <c r="K14" s="7">
        <f t="shared" si="2"/>
        <v>0.58237499999999998</v>
      </c>
      <c r="L14" s="7">
        <f t="shared" si="2"/>
        <v>0.25795138468980539</v>
      </c>
      <c r="M14" s="8"/>
      <c r="N14" s="8"/>
      <c r="O14" s="8"/>
      <c r="P14" s="8"/>
      <c r="Q14" s="8"/>
      <c r="R14" s="8"/>
      <c r="S14" s="8"/>
    </row>
    <row r="15" spans="1:22" ht="22">
      <c r="A15" s="8"/>
      <c r="B15" s="12" t="s">
        <v>9</v>
      </c>
      <c r="C15" s="7">
        <f t="shared" ref="C15:L15" si="3">IF(C$3="MAX",(C8-MIN(C$5:C$8))/(MAX(C$5:C$8)-MIN(C$5:C$8)),(C8-MAX(C$5:C$8))/(MIN(C$5:C$8)-MAX(C$5:C$8)))</f>
        <v>1</v>
      </c>
      <c r="D15" s="7">
        <f t="shared" si="3"/>
        <v>1</v>
      </c>
      <c r="E15" s="7">
        <f t="shared" si="3"/>
        <v>0.97987307343608343</v>
      </c>
      <c r="F15" s="7">
        <f t="shared" si="3"/>
        <v>0.29673994419111138</v>
      </c>
      <c r="G15" s="7">
        <f t="shared" si="3"/>
        <v>0.44743041619404939</v>
      </c>
      <c r="H15" s="7">
        <f t="shared" si="3"/>
        <v>0.59894580038959555</v>
      </c>
      <c r="I15" s="7">
        <f t="shared" si="3"/>
        <v>0.18752031199220043</v>
      </c>
      <c r="J15" s="7">
        <f t="shared" si="3"/>
        <v>1</v>
      </c>
      <c r="K15" s="7">
        <f t="shared" si="3"/>
        <v>0</v>
      </c>
      <c r="L15" s="7">
        <f t="shared" si="3"/>
        <v>1</v>
      </c>
      <c r="M15" s="8"/>
      <c r="N15" s="8"/>
      <c r="O15" s="8"/>
      <c r="P15" s="8"/>
      <c r="Q15" s="8"/>
      <c r="R15" s="8"/>
      <c r="S15" s="8"/>
    </row>
    <row r="16" spans="1:22" ht="22">
      <c r="A16" s="8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8"/>
      <c r="N16" s="8"/>
      <c r="O16" s="8"/>
      <c r="P16" s="8"/>
      <c r="Q16" s="8"/>
      <c r="R16" s="8"/>
      <c r="S16" s="8"/>
    </row>
    <row r="17" spans="1:19" ht="30.5" customHeight="1">
      <c r="A17" s="8"/>
      <c r="B17" s="18" t="s">
        <v>11</v>
      </c>
      <c r="C17" s="19"/>
      <c r="D17" s="19"/>
      <c r="E17" s="19"/>
      <c r="F17" s="19"/>
      <c r="G17" s="19"/>
      <c r="H17" s="19"/>
      <c r="I17" s="19"/>
      <c r="J17" s="29" t="s">
        <v>37</v>
      </c>
      <c r="K17" s="29"/>
      <c r="L17" s="29"/>
      <c r="M17" s="29"/>
      <c r="N17" s="29"/>
      <c r="O17" s="29"/>
      <c r="P17" s="29"/>
      <c r="Q17" s="29"/>
      <c r="R17" s="20"/>
      <c r="S17" s="21"/>
    </row>
    <row r="18" spans="1:19" ht="29">
      <c r="A18" s="8"/>
      <c r="B18" s="22" t="s">
        <v>12</v>
      </c>
      <c r="C18" s="23" t="s">
        <v>2</v>
      </c>
      <c r="D18" s="23" t="s">
        <v>3</v>
      </c>
      <c r="E18" s="23" t="s">
        <v>4</v>
      </c>
      <c r="F18" s="23" t="s">
        <v>5</v>
      </c>
      <c r="G18" s="23" t="s">
        <v>16</v>
      </c>
      <c r="H18" s="23" t="s">
        <v>17</v>
      </c>
      <c r="I18" s="23" t="s">
        <v>18</v>
      </c>
      <c r="J18" s="23" t="s">
        <v>19</v>
      </c>
      <c r="K18" s="23" t="s">
        <v>20</v>
      </c>
      <c r="L18" s="23" t="s">
        <v>21</v>
      </c>
      <c r="M18" s="24"/>
      <c r="N18" s="23" t="s">
        <v>13</v>
      </c>
      <c r="O18" s="24"/>
      <c r="P18" s="23" t="s">
        <v>14</v>
      </c>
      <c r="Q18" s="24"/>
      <c r="R18" s="24" t="s">
        <v>15</v>
      </c>
      <c r="S18" s="21"/>
    </row>
    <row r="19" spans="1:19" ht="29">
      <c r="A19" s="8"/>
      <c r="B19" s="23" t="s">
        <v>2</v>
      </c>
      <c r="C19" s="19">
        <f ca="1">1-C36</f>
        <v>1</v>
      </c>
      <c r="D19" s="19">
        <f t="shared" ref="D19:L19" ca="1" si="4">1-D36</f>
        <v>0.95444527719758221</v>
      </c>
      <c r="E19" s="19">
        <f t="shared" ca="1" si="4"/>
        <v>0.96605221881508196</v>
      </c>
      <c r="F19" s="19">
        <f t="shared" ca="1" si="4"/>
        <v>0.65877145705703166</v>
      </c>
      <c r="G19" s="19">
        <f t="shared" ca="1" si="4"/>
        <v>0.86568632856637762</v>
      </c>
      <c r="H19" s="19">
        <f t="shared" ca="1" si="4"/>
        <v>0.88988702648410112</v>
      </c>
      <c r="I19" s="19">
        <f t="shared" ca="1" si="4"/>
        <v>0.47069811181390286</v>
      </c>
      <c r="J19" s="19">
        <f t="shared" ca="1" si="4"/>
        <v>0.63326707741873411</v>
      </c>
      <c r="K19" s="19">
        <f t="shared" ca="1" si="4"/>
        <v>9.2737816933085138E-2</v>
      </c>
      <c r="L19" s="19">
        <f t="shared" ca="1" si="4"/>
        <v>0.50332587873543233</v>
      </c>
      <c r="M19" s="20"/>
      <c r="N19" s="19">
        <f ca="1">N25</f>
        <v>2.0736551551799223</v>
      </c>
      <c r="O19" s="20"/>
      <c r="P19" s="25"/>
      <c r="Q19" s="20"/>
      <c r="R19" s="20"/>
      <c r="S19" s="21"/>
    </row>
    <row r="20" spans="1:19" ht="29">
      <c r="A20" s="8"/>
      <c r="B20" s="23" t="s">
        <v>3</v>
      </c>
      <c r="C20" s="19">
        <f t="shared" ref="C20:L20" ca="1" si="5">1-C37</f>
        <v>0.95444527719758221</v>
      </c>
      <c r="D20" s="19">
        <f t="shared" ca="1" si="5"/>
        <v>1</v>
      </c>
      <c r="E20" s="19">
        <f t="shared" ca="1" si="5"/>
        <v>0.93796536307034939</v>
      </c>
      <c r="F20" s="19">
        <f t="shared" ca="1" si="5"/>
        <v>0.40715275421029395</v>
      </c>
      <c r="G20" s="19">
        <f t="shared" ca="1" si="5"/>
        <v>0.68295835796096971</v>
      </c>
      <c r="H20" s="19">
        <f t="shared" ca="1" si="5"/>
        <v>0.7655641302826186</v>
      </c>
      <c r="I20" s="19">
        <f t="shared" ca="1" si="5"/>
        <v>0.19645183908668518</v>
      </c>
      <c r="J20" s="19">
        <f t="shared" ca="1" si="5"/>
        <v>0.80829249723531538</v>
      </c>
      <c r="K20" s="19">
        <f t="shared" ca="1" si="5"/>
        <v>-0.20849117858413968</v>
      </c>
      <c r="L20" s="19">
        <f t="shared" ca="1" si="5"/>
        <v>0.71099189974172117</v>
      </c>
      <c r="M20" s="20"/>
      <c r="N20" s="19">
        <f t="shared" ref="N20:N28" ca="1" si="6">SUM(C20:L20)*STDEV(OFFSET($B$11,1,MATCH($B20,$C$11:$L$11,0),4,1))</f>
        <v>3.0478553376238873</v>
      </c>
      <c r="O20" s="20"/>
      <c r="P20" s="25"/>
      <c r="Q20" s="20"/>
      <c r="R20" s="20"/>
      <c r="S20" s="21"/>
    </row>
    <row r="21" spans="1:19" ht="29" customHeight="1">
      <c r="A21" s="8"/>
      <c r="B21" s="23" t="s">
        <v>4</v>
      </c>
      <c r="C21" s="19">
        <f t="shared" ref="C21:L21" ca="1" si="7">1-C38</f>
        <v>0.96605221881508196</v>
      </c>
      <c r="D21" s="19">
        <f t="shared" ca="1" si="7"/>
        <v>0.93796536307034939</v>
      </c>
      <c r="E21" s="19">
        <f t="shared" ca="1" si="7"/>
        <v>1</v>
      </c>
      <c r="F21" s="19">
        <f t="shared" ca="1" si="7"/>
        <v>0.56641355618541267</v>
      </c>
      <c r="G21" s="19">
        <f t="shared" ca="1" si="7"/>
        <v>0.84639807216730556</v>
      </c>
      <c r="H21" s="19">
        <f t="shared" ca="1" si="7"/>
        <v>0.93557383788612292</v>
      </c>
      <c r="I21" s="19">
        <f t="shared" ca="1" si="7"/>
        <v>0.34726901277965594</v>
      </c>
      <c r="J21" s="19">
        <f t="shared" ca="1" si="7"/>
        <v>0.55634102282692111</v>
      </c>
      <c r="K21" s="19">
        <f t="shared" ca="1" si="7"/>
        <v>4.2868933333777504E-2</v>
      </c>
      <c r="L21" s="19">
        <f t="shared" ca="1" si="7"/>
        <v>0.4297604163967208</v>
      </c>
      <c r="M21" s="20"/>
      <c r="N21" s="19">
        <f t="shared" ca="1" si="6"/>
        <v>3.4761590547275003</v>
      </c>
      <c r="O21" s="20"/>
      <c r="P21" s="25"/>
      <c r="Q21" s="20"/>
      <c r="R21" s="20"/>
      <c r="S21" s="21"/>
    </row>
    <row r="22" spans="1:19" ht="29">
      <c r="A22" s="8"/>
      <c r="B22" s="23" t="s">
        <v>5</v>
      </c>
      <c r="C22" s="19">
        <f t="shared" ref="C22:L22" ca="1" si="8">1-C39</f>
        <v>0.65877145705703166</v>
      </c>
      <c r="D22" s="19">
        <f t="shared" ca="1" si="8"/>
        <v>0.40715275421029395</v>
      </c>
      <c r="E22" s="19">
        <f t="shared" ca="1" si="8"/>
        <v>0.56641355618541267</v>
      </c>
      <c r="F22" s="19">
        <f t="shared" ca="1" si="8"/>
        <v>1</v>
      </c>
      <c r="G22" s="19">
        <f t="shared" ca="1" si="8"/>
        <v>0.9099697368794708</v>
      </c>
      <c r="H22" s="19">
        <f t="shared" ca="1" si="8"/>
        <v>0.75158515064227538</v>
      </c>
      <c r="I22" s="19">
        <f t="shared" ca="1" si="8"/>
        <v>0.96889746638573593</v>
      </c>
      <c r="J22" s="19">
        <f t="shared" ca="1" si="8"/>
        <v>-4.6602186964697312E-2</v>
      </c>
      <c r="K22" s="19">
        <f t="shared" ca="1" si="8"/>
        <v>0.79730782252537502</v>
      </c>
      <c r="L22" s="19">
        <f t="shared" ca="1" si="8"/>
        <v>-0.1959433288176331</v>
      </c>
      <c r="M22" s="20"/>
      <c r="N22" s="19">
        <f t="shared" ca="1" si="6"/>
        <v>2.4413709666635981</v>
      </c>
      <c r="O22" s="20"/>
      <c r="P22" s="25"/>
      <c r="Q22" s="20"/>
      <c r="R22" s="20"/>
      <c r="S22" s="21"/>
    </row>
    <row r="23" spans="1:19" ht="29">
      <c r="A23" s="8"/>
      <c r="B23" s="23" t="s">
        <v>16</v>
      </c>
      <c r="C23" s="19">
        <f t="shared" ref="C23:L23" ca="1" si="9">1-C40</f>
        <v>0.86568632856637762</v>
      </c>
      <c r="D23" s="19">
        <f t="shared" ca="1" si="9"/>
        <v>0.68295835796096971</v>
      </c>
      <c r="E23" s="19">
        <f t="shared" ca="1" si="9"/>
        <v>0.84639807216730556</v>
      </c>
      <c r="F23" s="19">
        <f t="shared" ca="1" si="9"/>
        <v>0.9099697368794708</v>
      </c>
      <c r="G23" s="19">
        <f t="shared" ca="1" si="9"/>
        <v>1</v>
      </c>
      <c r="H23" s="19">
        <f t="shared" ca="1" si="9"/>
        <v>0.9560155824543638</v>
      </c>
      <c r="I23" s="19">
        <f t="shared" ca="1" si="9"/>
        <v>0.77954039110762319</v>
      </c>
      <c r="J23" s="19">
        <f t="shared" ca="1" si="9"/>
        <v>0.16872334049276039</v>
      </c>
      <c r="K23" s="19">
        <f t="shared" ca="1" si="9"/>
        <v>0.56185431227830329</v>
      </c>
      <c r="L23" s="19">
        <f t="shared" ca="1" si="9"/>
        <v>9.9709694857589293E-3</v>
      </c>
      <c r="M23" s="20"/>
      <c r="N23" s="19">
        <f t="shared" ca="1" si="6"/>
        <v>3.0563254591637827</v>
      </c>
      <c r="O23" s="20"/>
      <c r="P23" s="25"/>
      <c r="Q23" s="20"/>
      <c r="R23" s="20"/>
      <c r="S23" s="21"/>
    </row>
    <row r="24" spans="1:19" ht="29">
      <c r="A24" s="8"/>
      <c r="B24" s="23" t="s">
        <v>17</v>
      </c>
      <c r="C24" s="19">
        <f t="shared" ref="C24:L24" ca="1" si="10">1-C41</f>
        <v>0.88988702648410112</v>
      </c>
      <c r="D24" s="19">
        <f t="shared" ca="1" si="10"/>
        <v>0.7655641302826186</v>
      </c>
      <c r="E24" s="19">
        <f t="shared" ca="1" si="10"/>
        <v>0.93557383788612292</v>
      </c>
      <c r="F24" s="19">
        <f t="shared" ca="1" si="10"/>
        <v>0.75158515064227538</v>
      </c>
      <c r="G24" s="19">
        <f t="shared" ca="1" si="10"/>
        <v>0.9560155824543638</v>
      </c>
      <c r="H24" s="19">
        <f t="shared" ca="1" si="10"/>
        <v>1</v>
      </c>
      <c r="I24" s="19">
        <f t="shared" ca="1" si="10"/>
        <v>0.56823770955052821</v>
      </c>
      <c r="J24" s="19">
        <f t="shared" ca="1" si="10"/>
        <v>0.24099544596725797</v>
      </c>
      <c r="K24" s="19">
        <f t="shared" ca="1" si="10"/>
        <v>0.37110714767455355</v>
      </c>
      <c r="L24" s="19">
        <f t="shared" ca="1" si="10"/>
        <v>9.1926345277900223E-2</v>
      </c>
      <c r="M24" s="20"/>
      <c r="N24" s="19">
        <f t="shared" ca="1" si="6"/>
        <v>2.9381367159044602</v>
      </c>
      <c r="O24" s="20"/>
      <c r="P24" s="25"/>
      <c r="Q24" s="20"/>
      <c r="R24" s="20"/>
      <c r="S24" s="21"/>
    </row>
    <row r="25" spans="1:19" ht="29">
      <c r="A25" s="8"/>
      <c r="B25" s="23" t="s">
        <v>18</v>
      </c>
      <c r="C25" s="19">
        <f t="shared" ref="C25:L25" ca="1" si="11">1-C42</f>
        <v>0.47069811181390286</v>
      </c>
      <c r="D25" s="19">
        <f t="shared" ca="1" si="11"/>
        <v>0.19645183908668518</v>
      </c>
      <c r="E25" s="19">
        <f t="shared" ca="1" si="11"/>
        <v>0.34726901277965594</v>
      </c>
      <c r="F25" s="19">
        <f t="shared" ca="1" si="11"/>
        <v>0.96889746638573593</v>
      </c>
      <c r="G25" s="19">
        <f t="shared" ca="1" si="11"/>
        <v>0.77954039110762319</v>
      </c>
      <c r="H25" s="19">
        <f t="shared" ca="1" si="11"/>
        <v>0.56823770955052821</v>
      </c>
      <c r="I25" s="19">
        <f t="shared" ca="1" si="11"/>
        <v>1</v>
      </c>
      <c r="J25" s="19">
        <f t="shared" ca="1" si="11"/>
        <v>-0.19129348688039927</v>
      </c>
      <c r="K25" s="19">
        <f t="shared" ca="1" si="11"/>
        <v>0.88074040387339314</v>
      </c>
      <c r="L25" s="19">
        <f t="shared" ca="1" si="11"/>
        <v>-0.32265047451654083</v>
      </c>
      <c r="M25" s="20"/>
      <c r="N25" s="19">
        <f t="shared" ca="1" si="6"/>
        <v>2.0736551551799223</v>
      </c>
      <c r="O25" s="20"/>
      <c r="P25" s="25"/>
      <c r="Q25" s="20"/>
      <c r="R25" s="20"/>
      <c r="S25" s="21"/>
    </row>
    <row r="26" spans="1:19" ht="29">
      <c r="A26" s="8"/>
      <c r="B26" s="23" t="s">
        <v>19</v>
      </c>
      <c r="C26" s="19">
        <f t="shared" ref="C26:L26" ca="1" si="12">1-C43</f>
        <v>0.63326707741873411</v>
      </c>
      <c r="D26" s="19">
        <f t="shared" ca="1" si="12"/>
        <v>0.80829249723531538</v>
      </c>
      <c r="E26" s="19">
        <f t="shared" ca="1" si="12"/>
        <v>0.55634102282692111</v>
      </c>
      <c r="F26" s="19">
        <f t="shared" ca="1" si="12"/>
        <v>-4.6602186964697312E-2</v>
      </c>
      <c r="G26" s="19">
        <f t="shared" ca="1" si="12"/>
        <v>0.16872334049276039</v>
      </c>
      <c r="H26" s="19">
        <f t="shared" ca="1" si="12"/>
        <v>0.24099544596725797</v>
      </c>
      <c r="I26" s="19">
        <f t="shared" ca="1" si="12"/>
        <v>-0.19129348688039927</v>
      </c>
      <c r="J26" s="19">
        <f t="shared" ca="1" si="12"/>
        <v>1</v>
      </c>
      <c r="K26" s="19">
        <f t="shared" ca="1" si="12"/>
        <v>-0.6305534105963555</v>
      </c>
      <c r="L26" s="19">
        <f t="shared" ca="1" si="12"/>
        <v>0.98728195339145297</v>
      </c>
      <c r="M26" s="20"/>
      <c r="N26" s="19">
        <f t="shared" ca="1" si="6"/>
        <v>1.5487729842001001</v>
      </c>
      <c r="O26" s="20"/>
      <c r="P26" s="25"/>
      <c r="Q26" s="20"/>
      <c r="R26" s="20"/>
      <c r="S26" s="21"/>
    </row>
    <row r="27" spans="1:19" ht="29">
      <c r="A27" s="8"/>
      <c r="B27" s="23" t="s">
        <v>20</v>
      </c>
      <c r="C27" s="19">
        <f t="shared" ref="C27:L27" ca="1" si="13">1-C44</f>
        <v>9.2737816933085138E-2</v>
      </c>
      <c r="D27" s="19">
        <f t="shared" ca="1" si="13"/>
        <v>-0.20849117858413968</v>
      </c>
      <c r="E27" s="19">
        <f t="shared" ca="1" si="13"/>
        <v>4.2868933333777504E-2</v>
      </c>
      <c r="F27" s="19">
        <f t="shared" ca="1" si="13"/>
        <v>0.79730782252537502</v>
      </c>
      <c r="G27" s="19">
        <f t="shared" ca="1" si="13"/>
        <v>0.56185431227830329</v>
      </c>
      <c r="H27" s="19">
        <f t="shared" ca="1" si="13"/>
        <v>0.37110714767455355</v>
      </c>
      <c r="I27" s="19">
        <f t="shared" ca="1" si="13"/>
        <v>0.88074040387339314</v>
      </c>
      <c r="J27" s="19">
        <f t="shared" ca="1" si="13"/>
        <v>-0.6305534105963555</v>
      </c>
      <c r="K27" s="19">
        <f t="shared" ca="1" si="13"/>
        <v>1</v>
      </c>
      <c r="L27" s="19">
        <f t="shared" ca="1" si="13"/>
        <v>-0.73232453960256638</v>
      </c>
      <c r="M27" s="20"/>
      <c r="N27" s="19">
        <f t="shared" ca="1" si="6"/>
        <v>0.91895538050773207</v>
      </c>
      <c r="O27" s="20"/>
      <c r="P27" s="25"/>
      <c r="Q27" s="20"/>
      <c r="R27" s="20"/>
      <c r="S27" s="21"/>
    </row>
    <row r="28" spans="1:19" ht="29">
      <c r="A28" s="8"/>
      <c r="B28" s="23" t="s">
        <v>21</v>
      </c>
      <c r="C28" s="19">
        <f t="shared" ref="C28:L28" ca="1" si="14">1-C45</f>
        <v>0.50332587873543233</v>
      </c>
      <c r="D28" s="19">
        <f t="shared" ca="1" si="14"/>
        <v>0.71099189974172117</v>
      </c>
      <c r="E28" s="19">
        <f t="shared" ca="1" si="14"/>
        <v>0.4297604163967208</v>
      </c>
      <c r="F28" s="19">
        <f t="shared" ca="1" si="14"/>
        <v>-0.1959433288176331</v>
      </c>
      <c r="G28" s="19">
        <f t="shared" ca="1" si="14"/>
        <v>9.9709694857589293E-3</v>
      </c>
      <c r="H28" s="19">
        <f t="shared" ca="1" si="14"/>
        <v>9.1926345277900223E-2</v>
      </c>
      <c r="I28" s="19">
        <f t="shared" ca="1" si="14"/>
        <v>-0.32265047451654083</v>
      </c>
      <c r="J28" s="19">
        <f t="shared" ca="1" si="14"/>
        <v>0.98728195339145297</v>
      </c>
      <c r="K28" s="19">
        <f t="shared" ca="1" si="14"/>
        <v>-0.73232453960256638</v>
      </c>
      <c r="L28" s="19">
        <f t="shared" ca="1" si="14"/>
        <v>1</v>
      </c>
      <c r="M28" s="20"/>
      <c r="N28" s="19">
        <f t="shared" ca="1" si="6"/>
        <v>1.1565861527393959</v>
      </c>
      <c r="O28" s="20"/>
      <c r="P28" s="25"/>
      <c r="Q28" s="20"/>
      <c r="R28" s="20"/>
      <c r="S28" s="21"/>
    </row>
    <row r="29" spans="1:19" ht="22">
      <c r="A29" s="8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8"/>
      <c r="N29" s="8"/>
      <c r="O29" s="8"/>
      <c r="P29" s="8"/>
      <c r="Q29" s="8"/>
      <c r="R29" s="8"/>
      <c r="S29" s="8"/>
    </row>
    <row r="34" spans="2:19" ht="29" customHeight="1">
      <c r="B34" s="18" t="s">
        <v>38</v>
      </c>
      <c r="C34" s="19"/>
      <c r="D34" s="19"/>
      <c r="E34" s="19"/>
      <c r="F34" s="19"/>
      <c r="G34" s="19"/>
      <c r="H34" s="19"/>
      <c r="I34" s="19"/>
      <c r="J34" s="29" t="s">
        <v>37</v>
      </c>
      <c r="K34" s="29"/>
      <c r="L34" s="29"/>
      <c r="M34" s="29"/>
      <c r="N34" s="29"/>
      <c r="O34" s="29"/>
      <c r="P34" s="29"/>
      <c r="Q34" s="29"/>
      <c r="R34" s="20"/>
      <c r="S34" s="21"/>
    </row>
    <row r="35" spans="2:19" ht="29">
      <c r="B35" s="22" t="s">
        <v>12</v>
      </c>
      <c r="C35" s="23" t="s">
        <v>2</v>
      </c>
      <c r="D35" s="23" t="s">
        <v>3</v>
      </c>
      <c r="E35" s="23" t="s">
        <v>4</v>
      </c>
      <c r="F35" s="23" t="s">
        <v>5</v>
      </c>
      <c r="G35" s="23" t="s">
        <v>16</v>
      </c>
      <c r="H35" s="23" t="s">
        <v>17</v>
      </c>
      <c r="I35" s="23" t="s">
        <v>18</v>
      </c>
      <c r="J35" s="23" t="s">
        <v>19</v>
      </c>
      <c r="K35" s="23" t="s">
        <v>20</v>
      </c>
      <c r="L35" s="23" t="s">
        <v>21</v>
      </c>
      <c r="M35" s="24"/>
      <c r="N35" s="23" t="s">
        <v>13</v>
      </c>
      <c r="O35" s="24"/>
      <c r="P35" s="23" t="s">
        <v>14</v>
      </c>
      <c r="Q35" s="24"/>
      <c r="R35" s="24" t="s">
        <v>15</v>
      </c>
      <c r="S35" s="21"/>
    </row>
    <row r="36" spans="2:19" ht="29">
      <c r="B36" s="23" t="s">
        <v>2</v>
      </c>
      <c r="C36" s="19">
        <f t="shared" ref="C36:L45" ca="1" si="15">1-IF($B36=C$18,1,CORREL(OFFSET($B$11,1,
MATCH($B36,$C$11:$L$11,0),4,1),OFFSET(
$B$11,1,MATCH(C$18,$C$11:$L$11,0),4,1)))</f>
        <v>0</v>
      </c>
      <c r="D36" s="19">
        <f t="shared" ca="1" si="15"/>
        <v>4.5554722802417791E-2</v>
      </c>
      <c r="E36" s="19">
        <f t="shared" ca="1" si="15"/>
        <v>3.3947781184918036E-2</v>
      </c>
      <c r="F36" s="19">
        <f t="shared" ca="1" si="15"/>
        <v>0.34122854294296834</v>
      </c>
      <c r="G36" s="19">
        <f t="shared" ca="1" si="15"/>
        <v>0.13431367143362238</v>
      </c>
      <c r="H36" s="19">
        <f t="shared" ca="1" si="15"/>
        <v>0.11011297351589888</v>
      </c>
      <c r="I36" s="19">
        <f t="shared" ca="1" si="15"/>
        <v>0.52930188818609714</v>
      </c>
      <c r="J36" s="19">
        <f t="shared" ca="1" si="15"/>
        <v>0.36673292258126589</v>
      </c>
      <c r="K36" s="19">
        <f t="shared" ca="1" si="15"/>
        <v>0.90726218306691486</v>
      </c>
      <c r="L36" s="19">
        <f t="shared" ca="1" si="15"/>
        <v>0.49667412126456767</v>
      </c>
      <c r="M36" s="20"/>
      <c r="N36" s="19"/>
      <c r="O36" s="20"/>
      <c r="P36" s="25"/>
      <c r="Q36" s="20"/>
      <c r="R36" s="20"/>
      <c r="S36" s="21"/>
    </row>
    <row r="37" spans="2:19" ht="29">
      <c r="B37" s="23" t="s">
        <v>3</v>
      </c>
      <c r="C37" s="19">
        <f t="shared" ca="1" si="15"/>
        <v>4.5554722802417791E-2</v>
      </c>
      <c r="D37" s="19">
        <f t="shared" ca="1" si="15"/>
        <v>0</v>
      </c>
      <c r="E37" s="19">
        <f t="shared" ca="1" si="15"/>
        <v>6.2034636929650611E-2</v>
      </c>
      <c r="F37" s="19">
        <f t="shared" ca="1" si="15"/>
        <v>0.59284724578970605</v>
      </c>
      <c r="G37" s="19">
        <f t="shared" ca="1" si="15"/>
        <v>0.31704164203903029</v>
      </c>
      <c r="H37" s="19">
        <f t="shared" ca="1" si="15"/>
        <v>0.2344358697173814</v>
      </c>
      <c r="I37" s="19">
        <f t="shared" ca="1" si="15"/>
        <v>0.80354816091331482</v>
      </c>
      <c r="J37" s="19">
        <f t="shared" ca="1" si="15"/>
        <v>0.19170750276468462</v>
      </c>
      <c r="K37" s="19">
        <f t="shared" ca="1" si="15"/>
        <v>1.2084911785841397</v>
      </c>
      <c r="L37" s="19">
        <f t="shared" ca="1" si="15"/>
        <v>0.28900810025827883</v>
      </c>
      <c r="M37" s="20"/>
      <c r="N37" s="19"/>
      <c r="O37" s="20"/>
      <c r="P37" s="25"/>
      <c r="Q37" s="20"/>
      <c r="R37" s="20"/>
      <c r="S37" s="21"/>
    </row>
    <row r="38" spans="2:19" ht="29">
      <c r="B38" s="23" t="s">
        <v>4</v>
      </c>
      <c r="C38" s="19">
        <f t="shared" ca="1" si="15"/>
        <v>3.3947781184918036E-2</v>
      </c>
      <c r="D38" s="19">
        <f t="shared" ca="1" si="15"/>
        <v>6.2034636929650611E-2</v>
      </c>
      <c r="E38" s="19">
        <f t="shared" ca="1" si="15"/>
        <v>0</v>
      </c>
      <c r="F38" s="19">
        <f t="shared" ca="1" si="15"/>
        <v>0.43358644381458733</v>
      </c>
      <c r="G38" s="19">
        <f t="shared" ca="1" si="15"/>
        <v>0.15360192783269444</v>
      </c>
      <c r="H38" s="19">
        <f t="shared" ca="1" si="15"/>
        <v>6.4426162113877083E-2</v>
      </c>
      <c r="I38" s="19">
        <f t="shared" ca="1" si="15"/>
        <v>0.65273098722034406</v>
      </c>
      <c r="J38" s="19">
        <f t="shared" ca="1" si="15"/>
        <v>0.44365897717307889</v>
      </c>
      <c r="K38" s="19">
        <f t="shared" ca="1" si="15"/>
        <v>0.9571310666662225</v>
      </c>
      <c r="L38" s="19">
        <f t="shared" ca="1" si="15"/>
        <v>0.5702395836032792</v>
      </c>
      <c r="M38" s="20"/>
      <c r="N38" s="19"/>
      <c r="O38" s="20"/>
      <c r="P38" s="25"/>
      <c r="Q38" s="20"/>
      <c r="R38" s="20"/>
      <c r="S38" s="21"/>
    </row>
    <row r="39" spans="2:19" ht="29">
      <c r="B39" s="23" t="s">
        <v>5</v>
      </c>
      <c r="C39" s="19">
        <f t="shared" ca="1" si="15"/>
        <v>0.34122854294296834</v>
      </c>
      <c r="D39" s="19">
        <f t="shared" ca="1" si="15"/>
        <v>0.59284724578970605</v>
      </c>
      <c r="E39" s="19">
        <f t="shared" ca="1" si="15"/>
        <v>0.43358644381458733</v>
      </c>
      <c r="F39" s="19">
        <f t="shared" ca="1" si="15"/>
        <v>0</v>
      </c>
      <c r="G39" s="19">
        <f t="shared" ca="1" si="15"/>
        <v>9.0030263120529197E-2</v>
      </c>
      <c r="H39" s="19">
        <f t="shared" ca="1" si="15"/>
        <v>0.24841484935772462</v>
      </c>
      <c r="I39" s="19">
        <f t="shared" ca="1" si="15"/>
        <v>3.1102533614264072E-2</v>
      </c>
      <c r="J39" s="19">
        <f t="shared" ca="1" si="15"/>
        <v>1.0466021869646973</v>
      </c>
      <c r="K39" s="19">
        <f t="shared" ca="1" si="15"/>
        <v>0.20269217747462498</v>
      </c>
      <c r="L39" s="19">
        <f t="shared" ca="1" si="15"/>
        <v>1.1959433288176331</v>
      </c>
      <c r="M39" s="20"/>
      <c r="N39" s="19"/>
      <c r="O39" s="20"/>
      <c r="P39" s="25"/>
      <c r="Q39" s="20"/>
      <c r="R39" s="20"/>
      <c r="S39" s="21"/>
    </row>
    <row r="40" spans="2:19" ht="29">
      <c r="B40" s="23" t="s">
        <v>16</v>
      </c>
      <c r="C40" s="19">
        <f t="shared" ca="1" si="15"/>
        <v>0.13431367143362238</v>
      </c>
      <c r="D40" s="19">
        <f t="shared" ca="1" si="15"/>
        <v>0.31704164203903029</v>
      </c>
      <c r="E40" s="19">
        <f t="shared" ca="1" si="15"/>
        <v>0.15360192783269444</v>
      </c>
      <c r="F40" s="19">
        <f t="shared" ca="1" si="15"/>
        <v>9.0030263120529197E-2</v>
      </c>
      <c r="G40" s="19">
        <f t="shared" ca="1" si="15"/>
        <v>0</v>
      </c>
      <c r="H40" s="19">
        <f t="shared" ca="1" si="15"/>
        <v>4.3984417545636201E-2</v>
      </c>
      <c r="I40" s="19">
        <f t="shared" ca="1" si="15"/>
        <v>0.22045960889237681</v>
      </c>
      <c r="J40" s="19">
        <f t="shared" ca="1" si="15"/>
        <v>0.83127665950723961</v>
      </c>
      <c r="K40" s="19">
        <f t="shared" ca="1" si="15"/>
        <v>0.43814568772169671</v>
      </c>
      <c r="L40" s="19">
        <f t="shared" ca="1" si="15"/>
        <v>0.99002903051424107</v>
      </c>
      <c r="M40" s="20"/>
      <c r="N40" s="19"/>
      <c r="O40" s="20"/>
      <c r="P40" s="25"/>
      <c r="Q40" s="20"/>
      <c r="R40" s="20"/>
      <c r="S40" s="21"/>
    </row>
    <row r="41" spans="2:19" ht="29">
      <c r="B41" s="23" t="s">
        <v>17</v>
      </c>
      <c r="C41" s="19">
        <f t="shared" ca="1" si="15"/>
        <v>0.11011297351589888</v>
      </c>
      <c r="D41" s="19">
        <f t="shared" ca="1" si="15"/>
        <v>0.2344358697173814</v>
      </c>
      <c r="E41" s="19">
        <f t="shared" ca="1" si="15"/>
        <v>6.4426162113877083E-2</v>
      </c>
      <c r="F41" s="19">
        <f t="shared" ca="1" si="15"/>
        <v>0.24841484935772462</v>
      </c>
      <c r="G41" s="19">
        <f t="shared" ca="1" si="15"/>
        <v>4.3984417545636201E-2</v>
      </c>
      <c r="H41" s="19">
        <f t="shared" ca="1" si="15"/>
        <v>0</v>
      </c>
      <c r="I41" s="19">
        <f t="shared" ca="1" si="15"/>
        <v>0.43176229044947179</v>
      </c>
      <c r="J41" s="19">
        <f t="shared" ca="1" si="15"/>
        <v>0.75900455403274203</v>
      </c>
      <c r="K41" s="19">
        <f t="shared" ca="1" si="15"/>
        <v>0.62889285232544645</v>
      </c>
      <c r="L41" s="19">
        <f t="shared" ca="1" si="15"/>
        <v>0.90807365472209978</v>
      </c>
      <c r="M41" s="20"/>
      <c r="N41" s="19"/>
      <c r="O41" s="20"/>
      <c r="P41" s="25"/>
      <c r="Q41" s="20"/>
      <c r="R41" s="20"/>
      <c r="S41" s="21"/>
    </row>
    <row r="42" spans="2:19" ht="29">
      <c r="B42" s="23" t="s">
        <v>18</v>
      </c>
      <c r="C42" s="19">
        <f t="shared" ca="1" si="15"/>
        <v>0.52930188818609714</v>
      </c>
      <c r="D42" s="19">
        <f t="shared" ca="1" si="15"/>
        <v>0.80354816091331482</v>
      </c>
      <c r="E42" s="19">
        <f t="shared" ca="1" si="15"/>
        <v>0.65273098722034406</v>
      </c>
      <c r="F42" s="19">
        <f t="shared" ca="1" si="15"/>
        <v>3.1102533614264072E-2</v>
      </c>
      <c r="G42" s="19">
        <f t="shared" ca="1" si="15"/>
        <v>0.22045960889237681</v>
      </c>
      <c r="H42" s="19">
        <f t="shared" ca="1" si="15"/>
        <v>0.43176229044947179</v>
      </c>
      <c r="I42" s="19">
        <f t="shared" ca="1" si="15"/>
        <v>0</v>
      </c>
      <c r="J42" s="19">
        <f t="shared" ca="1" si="15"/>
        <v>1.1912934868803993</v>
      </c>
      <c r="K42" s="19">
        <f t="shared" ca="1" si="15"/>
        <v>0.11925959612660686</v>
      </c>
      <c r="L42" s="19">
        <f t="shared" ca="1" si="15"/>
        <v>1.3226504745165408</v>
      </c>
      <c r="M42" s="20"/>
      <c r="N42" s="19"/>
      <c r="O42" s="20"/>
      <c r="P42" s="25"/>
      <c r="Q42" s="20"/>
      <c r="R42" s="20"/>
      <c r="S42" s="21"/>
    </row>
    <row r="43" spans="2:19" ht="29">
      <c r="B43" s="23" t="s">
        <v>19</v>
      </c>
      <c r="C43" s="19">
        <f t="shared" ca="1" si="15"/>
        <v>0.36673292258126589</v>
      </c>
      <c r="D43" s="19">
        <f t="shared" ca="1" si="15"/>
        <v>0.19170750276468462</v>
      </c>
      <c r="E43" s="19">
        <f t="shared" ca="1" si="15"/>
        <v>0.44365897717307889</v>
      </c>
      <c r="F43" s="19">
        <f t="shared" ca="1" si="15"/>
        <v>1.0466021869646973</v>
      </c>
      <c r="G43" s="19">
        <f t="shared" ca="1" si="15"/>
        <v>0.83127665950723961</v>
      </c>
      <c r="H43" s="19">
        <f t="shared" ca="1" si="15"/>
        <v>0.75900455403274203</v>
      </c>
      <c r="I43" s="19">
        <f t="shared" ca="1" si="15"/>
        <v>1.1912934868803993</v>
      </c>
      <c r="J43" s="19">
        <f t="shared" ca="1" si="15"/>
        <v>0</v>
      </c>
      <c r="K43" s="19">
        <f t="shared" ca="1" si="15"/>
        <v>1.6305534105963555</v>
      </c>
      <c r="L43" s="19">
        <f t="shared" ca="1" si="15"/>
        <v>1.2718046608547029E-2</v>
      </c>
      <c r="M43" s="20"/>
      <c r="N43" s="19"/>
      <c r="O43" s="20"/>
      <c r="P43" s="25"/>
      <c r="Q43" s="20"/>
      <c r="R43" s="20"/>
      <c r="S43" s="21"/>
    </row>
    <row r="44" spans="2:19" ht="29">
      <c r="B44" s="23" t="s">
        <v>20</v>
      </c>
      <c r="C44" s="19">
        <f t="shared" ca="1" si="15"/>
        <v>0.90726218306691486</v>
      </c>
      <c r="D44" s="19">
        <f t="shared" ca="1" si="15"/>
        <v>1.2084911785841397</v>
      </c>
      <c r="E44" s="19">
        <f t="shared" ca="1" si="15"/>
        <v>0.9571310666662225</v>
      </c>
      <c r="F44" s="19">
        <f t="shared" ca="1" si="15"/>
        <v>0.20269217747462498</v>
      </c>
      <c r="G44" s="19">
        <f t="shared" ca="1" si="15"/>
        <v>0.43814568772169671</v>
      </c>
      <c r="H44" s="19">
        <f t="shared" ca="1" si="15"/>
        <v>0.62889285232544645</v>
      </c>
      <c r="I44" s="19">
        <f t="shared" ca="1" si="15"/>
        <v>0.11925959612660686</v>
      </c>
      <c r="J44" s="19">
        <f t="shared" ca="1" si="15"/>
        <v>1.6305534105963555</v>
      </c>
      <c r="K44" s="19">
        <f t="shared" ca="1" si="15"/>
        <v>0</v>
      </c>
      <c r="L44" s="19">
        <f t="shared" ca="1" si="15"/>
        <v>1.7323245396025664</v>
      </c>
      <c r="M44" s="20"/>
      <c r="N44" s="19"/>
      <c r="O44" s="20"/>
      <c r="P44" s="25"/>
      <c r="Q44" s="20"/>
      <c r="R44" s="20"/>
      <c r="S44" s="21"/>
    </row>
    <row r="45" spans="2:19" ht="29">
      <c r="B45" s="23" t="s">
        <v>21</v>
      </c>
      <c r="C45" s="19">
        <f t="shared" ca="1" si="15"/>
        <v>0.49667412126456767</v>
      </c>
      <c r="D45" s="19">
        <f t="shared" ca="1" si="15"/>
        <v>0.28900810025827883</v>
      </c>
      <c r="E45" s="19">
        <f t="shared" ca="1" si="15"/>
        <v>0.5702395836032792</v>
      </c>
      <c r="F45" s="19">
        <f t="shared" ca="1" si="15"/>
        <v>1.1959433288176331</v>
      </c>
      <c r="G45" s="19">
        <f t="shared" ca="1" si="15"/>
        <v>0.99002903051424107</v>
      </c>
      <c r="H45" s="19">
        <f t="shared" ca="1" si="15"/>
        <v>0.90807365472209978</v>
      </c>
      <c r="I45" s="19">
        <f t="shared" ca="1" si="15"/>
        <v>1.3226504745165408</v>
      </c>
      <c r="J45" s="19">
        <f t="shared" ca="1" si="15"/>
        <v>1.2718046608547029E-2</v>
      </c>
      <c r="K45" s="19">
        <f t="shared" ca="1" si="15"/>
        <v>1.7323245396025664</v>
      </c>
      <c r="L45" s="19">
        <f t="shared" ca="1" si="15"/>
        <v>0</v>
      </c>
      <c r="M45" s="20"/>
      <c r="N45" s="19"/>
      <c r="O45" s="20"/>
      <c r="P45" s="25"/>
      <c r="Q45" s="20"/>
      <c r="R45" s="20"/>
      <c r="S45" s="21"/>
    </row>
    <row r="46" spans="2:19" ht="29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1"/>
      <c r="N46" s="21"/>
      <c r="O46" s="21"/>
      <c r="P46" s="21"/>
      <c r="Q46" s="21"/>
      <c r="R46" s="21"/>
      <c r="S46" s="21"/>
    </row>
    <row r="47" spans="2:19" ht="29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1"/>
      <c r="N47" s="21"/>
      <c r="O47" s="21"/>
      <c r="P47" s="21"/>
      <c r="Q47" s="21"/>
      <c r="R47" s="21"/>
      <c r="S47" s="21"/>
    </row>
    <row r="48" spans="2:19" ht="19">
      <c r="B48" s="26"/>
      <c r="C48" s="26"/>
      <c r="D48" s="26"/>
      <c r="E48" s="26"/>
      <c r="F48" s="26"/>
      <c r="G48" s="26"/>
      <c r="H48" s="26"/>
      <c r="I48" s="26"/>
      <c r="J48" s="26"/>
      <c r="K48" s="26"/>
    </row>
    <row r="49" spans="1:16" ht="29">
      <c r="B49" s="27" t="s">
        <v>39</v>
      </c>
      <c r="C49" s="27">
        <f>STDEV(C12:C15)</f>
        <v>0.53617250301538777</v>
      </c>
      <c r="D49" s="27">
        <f>STDEV(D12:D15)</f>
        <v>0.48724126137533491</v>
      </c>
      <c r="E49" s="27">
        <f t="shared" ref="E49:L49" si="16">STDEV(E12:E15)</f>
        <v>0.52441492954573465</v>
      </c>
      <c r="F49" s="27">
        <f t="shared" si="16"/>
        <v>0.41965603178235117</v>
      </c>
      <c r="G49" s="27">
        <f t="shared" si="16"/>
        <v>0.45071120553914107</v>
      </c>
      <c r="H49" s="27">
        <f t="shared" si="16"/>
        <v>0.44714424581624174</v>
      </c>
      <c r="I49" s="27">
        <f t="shared" si="16"/>
        <v>0.44140129411457585</v>
      </c>
      <c r="J49" s="27">
        <f t="shared" si="16"/>
        <v>0.4391872831768569</v>
      </c>
      <c r="K49" s="27">
        <f t="shared" si="16"/>
        <v>0.42246018519254175</v>
      </c>
      <c r="L49" s="27">
        <f t="shared" si="16"/>
        <v>0.46592592582451675</v>
      </c>
      <c r="M49" s="21"/>
      <c r="N49" s="21"/>
      <c r="O49" s="21"/>
      <c r="P49" s="21"/>
    </row>
    <row r="50" spans="1:16" ht="29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1"/>
      <c r="N50" s="21"/>
      <c r="O50" s="21"/>
      <c r="P50" s="21"/>
    </row>
    <row r="51" spans="1:16" ht="29">
      <c r="B51" s="27" t="s">
        <v>40</v>
      </c>
      <c r="C51" s="27">
        <f ca="1">C49*SUM(C36:C45)</f>
        <v>1.5898205342007845</v>
      </c>
      <c r="D51" s="27">
        <f t="shared" ref="D51:L51" ca="1" si="17">D49*SUM(D36:D45)</f>
        <v>1.8245572761294615</v>
      </c>
      <c r="E51" s="27">
        <f t="shared" ca="1" si="17"/>
        <v>1.7679902407298467</v>
      </c>
      <c r="F51" s="27">
        <f t="shared" ca="1" si="17"/>
        <v>1.7551893511599137</v>
      </c>
      <c r="G51" s="27">
        <f t="shared" ca="1" si="17"/>
        <v>1.4507865962276281</v>
      </c>
      <c r="H51" s="27">
        <f t="shared" ca="1" si="17"/>
        <v>1.5333057422579572</v>
      </c>
      <c r="I51" s="27">
        <f t="shared" ca="1" si="17"/>
        <v>2.340357785965836</v>
      </c>
      <c r="J51" s="27">
        <f t="shared" ca="1" si="17"/>
        <v>2.8430998475684688</v>
      </c>
      <c r="K51" s="27">
        <f t="shared" ca="1" si="17"/>
        <v>3.3056464714176856</v>
      </c>
      <c r="L51" s="27">
        <f t="shared" ca="1" si="17"/>
        <v>3.5026731055057714</v>
      </c>
      <c r="M51" s="21"/>
      <c r="N51" s="21"/>
      <c r="O51" s="21"/>
      <c r="P51" s="21"/>
    </row>
    <row r="52" spans="1:16" ht="29"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1"/>
      <c r="N52" s="21"/>
      <c r="O52" s="21"/>
      <c r="P52" s="21"/>
    </row>
    <row r="53" spans="1:16" ht="29">
      <c r="B53" s="27" t="s">
        <v>41</v>
      </c>
      <c r="C53" s="27">
        <f ca="1">C51/SUM(C51:L51)</f>
        <v>7.2550064293635419E-2</v>
      </c>
      <c r="D53" s="27">
        <f ca="1">D51/SUM(C51:M51)</f>
        <v>8.326206942418006E-2</v>
      </c>
      <c r="E53" s="27">
        <f ca="1">E51/SUM(C51:N51)</f>
        <v>8.0680682426807121E-2</v>
      </c>
      <c r="F53" s="27">
        <f ca="1">F51/SUM(C51:O51)</f>
        <v>8.0096525069837748E-2</v>
      </c>
      <c r="G53" s="27">
        <f ca="1">G51/SUM(C51:P51)</f>
        <v>6.6205372599223142E-2</v>
      </c>
      <c r="H53" s="27">
        <f ca="1">H51/SUM(C51:Q51)</f>
        <v>6.997106138054579E-2</v>
      </c>
      <c r="I53" s="27">
        <f ca="1">I51/SUM(C51:R51)</f>
        <v>0.10680017284296055</v>
      </c>
      <c r="J53" s="27">
        <f ca="1">J51/SUM(C51:S51)</f>
        <v>0.12974236544127266</v>
      </c>
      <c r="K53" s="27">
        <f ca="1">K51/SUM(C51:T51)</f>
        <v>0.15085027452733465</v>
      </c>
      <c r="L53" s="27">
        <f ca="1">L51/SUM(C51:U51)</f>
        <v>0.15984141199420293</v>
      </c>
      <c r="M53" s="21"/>
      <c r="N53" s="21"/>
      <c r="O53" s="21"/>
      <c r="P53" s="21"/>
    </row>
    <row r="54" spans="1:16" ht="29"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1"/>
      <c r="N54" s="21"/>
      <c r="O54" s="21"/>
      <c r="P54" s="21"/>
    </row>
    <row r="55" spans="1:16" ht="29">
      <c r="A55" s="28" t="s">
        <v>42</v>
      </c>
      <c r="B55" s="27"/>
      <c r="C55" s="27">
        <f ca="1">SUM(C36:C45)</f>
        <v>2.965128806978671</v>
      </c>
      <c r="D55" s="27">
        <f t="shared" ref="D55:L55" ca="1" si="18">SUM(D36:D45)</f>
        <v>3.7446690597986043</v>
      </c>
      <c r="E55" s="27">
        <f t="shared" ca="1" si="18"/>
        <v>3.3713575665386522</v>
      </c>
      <c r="F55" s="27">
        <f t="shared" ca="1" si="18"/>
        <v>4.1824475718967351</v>
      </c>
      <c r="G55" s="27">
        <f t="shared" ca="1" si="18"/>
        <v>3.2188829086070672</v>
      </c>
      <c r="H55" s="27">
        <f t="shared" ca="1" si="18"/>
        <v>3.4291076237802782</v>
      </c>
      <c r="I55" s="27">
        <f t="shared" ca="1" si="18"/>
        <v>5.3021090267994149</v>
      </c>
      <c r="J55" s="27">
        <f t="shared" ca="1" si="18"/>
        <v>6.4735477471090102</v>
      </c>
      <c r="K55" s="27">
        <f t="shared" ca="1" si="18"/>
        <v>7.8247526921645738</v>
      </c>
      <c r="L55" s="27">
        <f t="shared" ca="1" si="18"/>
        <v>7.517660879907754</v>
      </c>
      <c r="M55" s="21"/>
      <c r="N55" s="21"/>
      <c r="O55" s="21"/>
      <c r="P55" s="21"/>
    </row>
    <row r="56" spans="1:16" ht="29"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1"/>
      <c r="N56" s="21"/>
      <c r="O56" s="21"/>
      <c r="P56" s="21"/>
    </row>
    <row r="57" spans="1:16" ht="29">
      <c r="A57" s="28" t="s">
        <v>43</v>
      </c>
      <c r="B57" s="27"/>
      <c r="C57" s="27">
        <f ca="1">SUM(C51:L51)</f>
        <v>21.913426951163352</v>
      </c>
      <c r="D57" s="27"/>
      <c r="E57" s="27"/>
      <c r="F57" s="27"/>
      <c r="G57" s="27"/>
      <c r="H57" s="27"/>
      <c r="I57" s="27"/>
      <c r="J57" s="27"/>
      <c r="K57" s="27"/>
      <c r="L57" s="27"/>
      <c r="M57" s="21"/>
      <c r="N57" s="21"/>
      <c r="O57" s="21"/>
      <c r="P57" s="21"/>
    </row>
    <row r="58" spans="1:16" ht="29"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1"/>
      <c r="N58" s="21"/>
      <c r="O58" s="21"/>
      <c r="P58" s="21"/>
    </row>
    <row r="59" spans="1:16" ht="29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1"/>
      <c r="N59" s="21"/>
      <c r="O59" s="21"/>
      <c r="P59" s="21"/>
    </row>
    <row r="60" spans="1:16" ht="29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1"/>
      <c r="N60" s="21"/>
      <c r="O60" s="21"/>
      <c r="P60" s="21"/>
    </row>
    <row r="61" spans="1:16" ht="29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1"/>
      <c r="N61" s="21"/>
      <c r="O61" s="21"/>
      <c r="P61" s="21"/>
    </row>
    <row r="62" spans="1:16" ht="29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1"/>
      <c r="N62" s="21"/>
      <c r="O62" s="21"/>
      <c r="P62" s="21"/>
    </row>
    <row r="63" spans="1:16" ht="29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1"/>
      <c r="N63" s="21"/>
      <c r="O63" s="21"/>
      <c r="P63" s="21"/>
    </row>
    <row r="64" spans="1:16" ht="29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1"/>
      <c r="N64" s="21"/>
      <c r="O64" s="21"/>
      <c r="P64" s="21"/>
    </row>
    <row r="65" spans="2:16" ht="29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1"/>
      <c r="N65" s="21"/>
      <c r="O65" s="21"/>
      <c r="P65" s="21"/>
    </row>
    <row r="66" spans="2:16" ht="29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1"/>
      <c r="N66" s="21"/>
      <c r="O66" s="21"/>
      <c r="P66" s="21"/>
    </row>
    <row r="67" spans="2:16" ht="29"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1"/>
      <c r="N67" s="21"/>
      <c r="O67" s="21"/>
      <c r="P67" s="21"/>
    </row>
  </sheetData>
  <mergeCells count="2">
    <mergeCell ref="J17:Q17"/>
    <mergeCell ref="J34:Q3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CRITIC_GROUP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2024-05-15T19:26:13Z</dcterms:created>
  <dcterms:modified xsi:type="dcterms:W3CDTF">2024-05-22T15:43:38Z</dcterms:modified>
</cp:coreProperties>
</file>