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6_projects\SupplyChain\Demand planner\"/>
    </mc:Choice>
  </mc:AlternateContent>
  <xr:revisionPtr revIDLastSave="0" documentId="13_ncr:1_{A0321A8D-F397-4959-8404-D22D230D3F1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istorical Sales Data" sheetId="1" r:id="rId1"/>
    <sheet name="Demand Forecasting" sheetId="3" r:id="rId2"/>
    <sheet name="Replenishment Plan " sheetId="2" r:id="rId3"/>
  </sheets>
  <definedNames>
    <definedName name="_xlnm._FilterDatabase" localSheetId="1" hidden="1">'Demand Forecasting'!$A$2:$Q$143</definedName>
    <definedName name="_xlnm._FilterDatabase" localSheetId="0" hidden="1">'Historical Sales Data'!$A$2:$AC$143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3" i="3" l="1"/>
  <c r="U143" i="3"/>
  <c r="Z143" i="3" s="1"/>
  <c r="I3" i="3" a="1"/>
  <c r="I3" i="3" s="1"/>
  <c r="E3" i="3" a="1"/>
  <c r="E3" i="3" s="1"/>
  <c r="D3" i="3" a="1"/>
  <c r="D3" i="3" s="1"/>
  <c r="H3" i="3" a="1"/>
  <c r="H3" i="3" s="1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M143" i="3" s="1"/>
  <c r="G3" i="3" a="1"/>
  <c r="G3" i="3" s="1"/>
  <c r="F3" i="3" a="1"/>
  <c r="F3" i="3" s="1"/>
  <c r="C3" i="3" a="1"/>
  <c r="C3" i="3" s="1"/>
  <c r="B3" i="3" a="1"/>
  <c r="B3" i="3" s="1"/>
  <c r="A3" i="3" a="1"/>
  <c r="A3" i="3" s="1"/>
  <c r="AE143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4" i="1"/>
  <c r="AE5" i="1"/>
  <c r="AE6" i="1"/>
  <c r="AE7" i="1"/>
  <c r="AE8" i="1"/>
  <c r="AE9" i="1"/>
  <c r="AE10" i="1"/>
  <c r="AE11" i="1"/>
  <c r="AE12" i="1"/>
  <c r="AE3" i="1"/>
  <c r="P4" i="3" l="1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N11" i="3"/>
  <c r="V143" i="3"/>
  <c r="W143" i="3"/>
  <c r="Y143" i="3" s="1"/>
  <c r="M3" i="3"/>
  <c r="M133" i="3"/>
  <c r="M109" i="3"/>
  <c r="M61" i="3"/>
  <c r="M139" i="3"/>
  <c r="M131" i="3"/>
  <c r="M123" i="3"/>
  <c r="M115" i="3"/>
  <c r="M107" i="3"/>
  <c r="M99" i="3"/>
  <c r="M91" i="3"/>
  <c r="M83" i="3"/>
  <c r="M75" i="3"/>
  <c r="M67" i="3"/>
  <c r="M59" i="3"/>
  <c r="M51" i="3"/>
  <c r="M43" i="3"/>
  <c r="M35" i="3"/>
  <c r="M27" i="3"/>
  <c r="M19" i="3"/>
  <c r="M11" i="3"/>
  <c r="M130" i="3"/>
  <c r="M106" i="3"/>
  <c r="M82" i="3"/>
  <c r="M50" i="3"/>
  <c r="M18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M138" i="3"/>
  <c r="M122" i="3"/>
  <c r="M114" i="3"/>
  <c r="M98" i="3"/>
  <c r="M90" i="3"/>
  <c r="M74" i="3"/>
  <c r="M66" i="3"/>
  <c r="M58" i="3"/>
  <c r="M42" i="3"/>
  <c r="M34" i="3"/>
  <c r="M26" i="3"/>
  <c r="M10" i="3"/>
  <c r="M136" i="3"/>
  <c r="M128" i="3"/>
  <c r="M120" i="3"/>
  <c r="M112" i="3"/>
  <c r="M104" i="3"/>
  <c r="M96" i="3"/>
  <c r="M88" i="3"/>
  <c r="M80" i="3"/>
  <c r="M72" i="3"/>
  <c r="M64" i="3"/>
  <c r="M56" i="3"/>
  <c r="M48" i="3"/>
  <c r="M40" i="3"/>
  <c r="M32" i="3"/>
  <c r="M24" i="3"/>
  <c r="M16" i="3"/>
  <c r="M8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M142" i="3"/>
  <c r="M134" i="3"/>
  <c r="M126" i="3"/>
  <c r="M118" i="3"/>
  <c r="M110" i="3"/>
  <c r="M102" i="3"/>
  <c r="M94" i="3"/>
  <c r="M86" i="3"/>
  <c r="M78" i="3"/>
  <c r="M70" i="3"/>
  <c r="M62" i="3"/>
  <c r="M54" i="3"/>
  <c r="M46" i="3"/>
  <c r="M38" i="3"/>
  <c r="M30" i="3"/>
  <c r="M22" i="3"/>
  <c r="M14" i="3"/>
  <c r="M6" i="3"/>
  <c r="M117" i="3"/>
  <c r="M93" i="3"/>
  <c r="M77" i="3"/>
  <c r="M69" i="3"/>
  <c r="M45" i="3"/>
  <c r="M37" i="3"/>
  <c r="M29" i="3"/>
  <c r="M21" i="3"/>
  <c r="M5" i="3"/>
  <c r="M141" i="3"/>
  <c r="M125" i="3"/>
  <c r="M101" i="3"/>
  <c r="M85" i="3"/>
  <c r="M53" i="3"/>
  <c r="M13" i="3"/>
  <c r="M140" i="3"/>
  <c r="M132" i="3"/>
  <c r="M124" i="3"/>
  <c r="M116" i="3"/>
  <c r="M108" i="3"/>
  <c r="M100" i="3"/>
  <c r="M92" i="3"/>
  <c r="M84" i="3"/>
  <c r="M76" i="3"/>
  <c r="M68" i="3"/>
  <c r="M60" i="3"/>
  <c r="M52" i="3"/>
  <c r="M44" i="3"/>
  <c r="M36" i="3"/>
  <c r="M28" i="3"/>
  <c r="M20" i="3"/>
  <c r="M12" i="3"/>
  <c r="M4" i="3"/>
  <c r="J138" i="3"/>
  <c r="L138" i="3" s="1"/>
  <c r="J130" i="3"/>
  <c r="L130" i="3" s="1"/>
  <c r="J122" i="3"/>
  <c r="L122" i="3" s="1"/>
  <c r="J114" i="3"/>
  <c r="L114" i="3" s="1"/>
  <c r="J106" i="3"/>
  <c r="L106" i="3" s="1"/>
  <c r="J98" i="3"/>
  <c r="L98" i="3" s="1"/>
  <c r="J90" i="3"/>
  <c r="L90" i="3" s="1"/>
  <c r="J82" i="3"/>
  <c r="L82" i="3" s="1"/>
  <c r="J74" i="3"/>
  <c r="L74" i="3" s="1"/>
  <c r="J66" i="3"/>
  <c r="L66" i="3" s="1"/>
  <c r="J58" i="3"/>
  <c r="L58" i="3" s="1"/>
  <c r="J50" i="3"/>
  <c r="L50" i="3" s="1"/>
  <c r="J42" i="3"/>
  <c r="L42" i="3" s="1"/>
  <c r="J34" i="3"/>
  <c r="L34" i="3" s="1"/>
  <c r="J26" i="3"/>
  <c r="L26" i="3" s="1"/>
  <c r="J18" i="3"/>
  <c r="L18" i="3" s="1"/>
  <c r="J10" i="3"/>
  <c r="L10" i="3" s="1"/>
  <c r="J121" i="3"/>
  <c r="L121" i="3" s="1"/>
  <c r="J89" i="3"/>
  <c r="L89" i="3" s="1"/>
  <c r="J65" i="3"/>
  <c r="L65" i="3" s="1"/>
  <c r="J49" i="3"/>
  <c r="L49" i="3" s="1"/>
  <c r="J41" i="3"/>
  <c r="L41" i="3" s="1"/>
  <c r="J9" i="3"/>
  <c r="L9" i="3" s="1"/>
  <c r="O3" i="3"/>
  <c r="J3" i="3"/>
  <c r="L3" i="3" s="1"/>
  <c r="J136" i="3"/>
  <c r="L136" i="3" s="1"/>
  <c r="J128" i="3"/>
  <c r="L128" i="3" s="1"/>
  <c r="J120" i="3"/>
  <c r="L120" i="3" s="1"/>
  <c r="J112" i="3"/>
  <c r="L112" i="3" s="1"/>
  <c r="J104" i="3"/>
  <c r="L104" i="3" s="1"/>
  <c r="J96" i="3"/>
  <c r="L96" i="3" s="1"/>
  <c r="J88" i="3"/>
  <c r="L88" i="3" s="1"/>
  <c r="J80" i="3"/>
  <c r="L80" i="3" s="1"/>
  <c r="J72" i="3"/>
  <c r="L72" i="3" s="1"/>
  <c r="J64" i="3"/>
  <c r="L64" i="3" s="1"/>
  <c r="J56" i="3"/>
  <c r="L56" i="3" s="1"/>
  <c r="J48" i="3"/>
  <c r="L48" i="3" s="1"/>
  <c r="J40" i="3"/>
  <c r="L40" i="3" s="1"/>
  <c r="J32" i="3"/>
  <c r="L32" i="3" s="1"/>
  <c r="J24" i="3"/>
  <c r="L24" i="3" s="1"/>
  <c r="J16" i="3"/>
  <c r="L16" i="3" s="1"/>
  <c r="J8" i="3"/>
  <c r="L8" i="3" s="1"/>
  <c r="J129" i="3"/>
  <c r="L129" i="3" s="1"/>
  <c r="J97" i="3"/>
  <c r="L97" i="3" s="1"/>
  <c r="J57" i="3"/>
  <c r="L57" i="3" s="1"/>
  <c r="J17" i="3"/>
  <c r="L17" i="3" s="1"/>
  <c r="J143" i="3"/>
  <c r="L143" i="3" s="1"/>
  <c r="J135" i="3"/>
  <c r="L135" i="3" s="1"/>
  <c r="J127" i="3"/>
  <c r="L127" i="3" s="1"/>
  <c r="J119" i="3"/>
  <c r="L119" i="3" s="1"/>
  <c r="J111" i="3"/>
  <c r="L111" i="3" s="1"/>
  <c r="J103" i="3"/>
  <c r="L103" i="3" s="1"/>
  <c r="J95" i="3"/>
  <c r="L95" i="3" s="1"/>
  <c r="J87" i="3"/>
  <c r="L87" i="3" s="1"/>
  <c r="J79" i="3"/>
  <c r="L79" i="3" s="1"/>
  <c r="J71" i="3"/>
  <c r="L71" i="3" s="1"/>
  <c r="J63" i="3"/>
  <c r="L63" i="3" s="1"/>
  <c r="J55" i="3"/>
  <c r="L55" i="3" s="1"/>
  <c r="J47" i="3"/>
  <c r="L47" i="3" s="1"/>
  <c r="J39" i="3"/>
  <c r="L39" i="3" s="1"/>
  <c r="J31" i="3"/>
  <c r="L31" i="3" s="1"/>
  <c r="J23" i="3"/>
  <c r="L23" i="3" s="1"/>
  <c r="J15" i="3"/>
  <c r="L15" i="3" s="1"/>
  <c r="J7" i="3"/>
  <c r="L7" i="3" s="1"/>
  <c r="J142" i="3"/>
  <c r="L142" i="3" s="1"/>
  <c r="J134" i="3"/>
  <c r="L134" i="3" s="1"/>
  <c r="J126" i="3"/>
  <c r="L126" i="3" s="1"/>
  <c r="J118" i="3"/>
  <c r="L118" i="3" s="1"/>
  <c r="J110" i="3"/>
  <c r="L110" i="3" s="1"/>
  <c r="J102" i="3"/>
  <c r="L102" i="3" s="1"/>
  <c r="J94" i="3"/>
  <c r="L94" i="3" s="1"/>
  <c r="J86" i="3"/>
  <c r="L86" i="3" s="1"/>
  <c r="J78" i="3"/>
  <c r="L78" i="3" s="1"/>
  <c r="J70" i="3"/>
  <c r="L70" i="3" s="1"/>
  <c r="J62" i="3"/>
  <c r="L62" i="3" s="1"/>
  <c r="J54" i="3"/>
  <c r="L54" i="3" s="1"/>
  <c r="J46" i="3"/>
  <c r="L46" i="3" s="1"/>
  <c r="J38" i="3"/>
  <c r="L38" i="3" s="1"/>
  <c r="J30" i="3"/>
  <c r="L30" i="3" s="1"/>
  <c r="J22" i="3"/>
  <c r="L22" i="3" s="1"/>
  <c r="J14" i="3"/>
  <c r="L14" i="3" s="1"/>
  <c r="J6" i="3"/>
  <c r="L6" i="3" s="1"/>
  <c r="J113" i="3"/>
  <c r="L113" i="3" s="1"/>
  <c r="J73" i="3"/>
  <c r="L73" i="3" s="1"/>
  <c r="J25" i="3"/>
  <c r="L25" i="3" s="1"/>
  <c r="J141" i="3"/>
  <c r="L141" i="3" s="1"/>
  <c r="J133" i="3"/>
  <c r="L133" i="3" s="1"/>
  <c r="J125" i="3"/>
  <c r="L125" i="3" s="1"/>
  <c r="J117" i="3"/>
  <c r="L117" i="3" s="1"/>
  <c r="J109" i="3"/>
  <c r="L109" i="3" s="1"/>
  <c r="J101" i="3"/>
  <c r="L101" i="3" s="1"/>
  <c r="J93" i="3"/>
  <c r="L93" i="3" s="1"/>
  <c r="J85" i="3"/>
  <c r="L85" i="3" s="1"/>
  <c r="J77" i="3"/>
  <c r="L77" i="3" s="1"/>
  <c r="J69" i="3"/>
  <c r="L69" i="3" s="1"/>
  <c r="J61" i="3"/>
  <c r="L61" i="3" s="1"/>
  <c r="J53" i="3"/>
  <c r="L53" i="3" s="1"/>
  <c r="J45" i="3"/>
  <c r="L45" i="3" s="1"/>
  <c r="J37" i="3"/>
  <c r="L37" i="3" s="1"/>
  <c r="J29" i="3"/>
  <c r="L29" i="3" s="1"/>
  <c r="J21" i="3"/>
  <c r="L21" i="3" s="1"/>
  <c r="J13" i="3"/>
  <c r="L13" i="3" s="1"/>
  <c r="J5" i="3"/>
  <c r="L5" i="3" s="1"/>
  <c r="J137" i="3"/>
  <c r="L137" i="3" s="1"/>
  <c r="J105" i="3"/>
  <c r="L105" i="3" s="1"/>
  <c r="J81" i="3"/>
  <c r="L81" i="3" s="1"/>
  <c r="J33" i="3"/>
  <c r="L33" i="3" s="1"/>
  <c r="J140" i="3"/>
  <c r="L140" i="3" s="1"/>
  <c r="J132" i="3"/>
  <c r="L132" i="3" s="1"/>
  <c r="J124" i="3"/>
  <c r="L124" i="3" s="1"/>
  <c r="J116" i="3"/>
  <c r="L116" i="3" s="1"/>
  <c r="J108" i="3"/>
  <c r="L108" i="3" s="1"/>
  <c r="J100" i="3"/>
  <c r="L100" i="3" s="1"/>
  <c r="J92" i="3"/>
  <c r="L92" i="3" s="1"/>
  <c r="J84" i="3"/>
  <c r="L84" i="3" s="1"/>
  <c r="J76" i="3"/>
  <c r="L76" i="3" s="1"/>
  <c r="J68" i="3"/>
  <c r="L68" i="3" s="1"/>
  <c r="J60" i="3"/>
  <c r="L60" i="3" s="1"/>
  <c r="J52" i="3"/>
  <c r="L52" i="3" s="1"/>
  <c r="J44" i="3"/>
  <c r="L44" i="3" s="1"/>
  <c r="J36" i="3"/>
  <c r="L36" i="3" s="1"/>
  <c r="J28" i="3"/>
  <c r="L28" i="3" s="1"/>
  <c r="J20" i="3"/>
  <c r="L20" i="3" s="1"/>
  <c r="J12" i="3"/>
  <c r="L12" i="3" s="1"/>
  <c r="J4" i="3"/>
  <c r="L4" i="3" s="1"/>
  <c r="J139" i="3"/>
  <c r="L139" i="3" s="1"/>
  <c r="J131" i="3"/>
  <c r="L131" i="3" s="1"/>
  <c r="J123" i="3"/>
  <c r="L123" i="3" s="1"/>
  <c r="J115" i="3"/>
  <c r="L115" i="3" s="1"/>
  <c r="J107" i="3"/>
  <c r="L107" i="3" s="1"/>
  <c r="J99" i="3"/>
  <c r="L99" i="3" s="1"/>
  <c r="J91" i="3"/>
  <c r="L91" i="3" s="1"/>
  <c r="J83" i="3"/>
  <c r="L83" i="3" s="1"/>
  <c r="J75" i="3"/>
  <c r="L75" i="3" s="1"/>
  <c r="J67" i="3"/>
  <c r="L67" i="3" s="1"/>
  <c r="J59" i="3"/>
  <c r="L59" i="3" s="1"/>
  <c r="J51" i="3"/>
  <c r="L51" i="3" s="1"/>
  <c r="J43" i="3"/>
  <c r="L43" i="3" s="1"/>
  <c r="J35" i="3"/>
  <c r="L35" i="3" s="1"/>
  <c r="J27" i="3"/>
  <c r="L27" i="3" s="1"/>
  <c r="J19" i="3"/>
  <c r="L19" i="3" s="1"/>
  <c r="J11" i="3"/>
  <c r="L11" i="3" s="1"/>
  <c r="O137" i="3"/>
  <c r="O129" i="3"/>
  <c r="O121" i="3"/>
  <c r="O113" i="3"/>
  <c r="O105" i="3"/>
  <c r="O97" i="3"/>
  <c r="O89" i="3"/>
  <c r="O81" i="3"/>
  <c r="O73" i="3"/>
  <c r="O65" i="3"/>
  <c r="O57" i="3"/>
  <c r="O49" i="3"/>
  <c r="O41" i="3"/>
  <c r="O33" i="3"/>
  <c r="O25" i="3"/>
  <c r="O17" i="3"/>
  <c r="O9" i="3"/>
  <c r="O114" i="3"/>
  <c r="O74" i="3"/>
  <c r="O34" i="3"/>
  <c r="O136" i="3"/>
  <c r="O128" i="3"/>
  <c r="O120" i="3"/>
  <c r="O112" i="3"/>
  <c r="O104" i="3"/>
  <c r="O96" i="3"/>
  <c r="O88" i="3"/>
  <c r="O80" i="3"/>
  <c r="O72" i="3"/>
  <c r="O64" i="3"/>
  <c r="O56" i="3"/>
  <c r="O48" i="3"/>
  <c r="O40" i="3"/>
  <c r="O32" i="3"/>
  <c r="O24" i="3"/>
  <c r="O16" i="3"/>
  <c r="O8" i="3"/>
  <c r="O122" i="3"/>
  <c r="O82" i="3"/>
  <c r="O10" i="3"/>
  <c r="O143" i="3"/>
  <c r="O135" i="3"/>
  <c r="O127" i="3"/>
  <c r="O119" i="3"/>
  <c r="O111" i="3"/>
  <c r="O103" i="3"/>
  <c r="O95" i="3"/>
  <c r="O87" i="3"/>
  <c r="O79" i="3"/>
  <c r="O71" i="3"/>
  <c r="O63" i="3"/>
  <c r="O55" i="3"/>
  <c r="O47" i="3"/>
  <c r="O39" i="3"/>
  <c r="O31" i="3"/>
  <c r="O23" i="3"/>
  <c r="O15" i="3"/>
  <c r="O7" i="3"/>
  <c r="O130" i="3"/>
  <c r="O98" i="3"/>
  <c r="O58" i="3"/>
  <c r="O18" i="3"/>
  <c r="O142" i="3"/>
  <c r="O134" i="3"/>
  <c r="O126" i="3"/>
  <c r="O118" i="3"/>
  <c r="O110" i="3"/>
  <c r="O102" i="3"/>
  <c r="O94" i="3"/>
  <c r="O86" i="3"/>
  <c r="O78" i="3"/>
  <c r="O70" i="3"/>
  <c r="O62" i="3"/>
  <c r="O54" i="3"/>
  <c r="O46" i="3"/>
  <c r="O38" i="3"/>
  <c r="O30" i="3"/>
  <c r="O22" i="3"/>
  <c r="O14" i="3"/>
  <c r="O6" i="3"/>
  <c r="O106" i="3"/>
  <c r="O66" i="3"/>
  <c r="O26" i="3"/>
  <c r="O141" i="3"/>
  <c r="O133" i="3"/>
  <c r="O125" i="3"/>
  <c r="O117" i="3"/>
  <c r="O109" i="3"/>
  <c r="O101" i="3"/>
  <c r="O93" i="3"/>
  <c r="O85" i="3"/>
  <c r="O77" i="3"/>
  <c r="O69" i="3"/>
  <c r="O61" i="3"/>
  <c r="O53" i="3"/>
  <c r="O45" i="3"/>
  <c r="O37" i="3"/>
  <c r="O29" i="3"/>
  <c r="O21" i="3"/>
  <c r="O13" i="3"/>
  <c r="O5" i="3"/>
  <c r="O138" i="3"/>
  <c r="O90" i="3"/>
  <c r="O50" i="3"/>
  <c r="O42" i="3"/>
  <c r="O140" i="3"/>
  <c r="O132" i="3"/>
  <c r="O124" i="3"/>
  <c r="O116" i="3"/>
  <c r="O108" i="3"/>
  <c r="O100" i="3"/>
  <c r="O92" i="3"/>
  <c r="O84" i="3"/>
  <c r="O76" i="3"/>
  <c r="O68" i="3"/>
  <c r="O60" i="3"/>
  <c r="O52" i="3"/>
  <c r="O44" i="3"/>
  <c r="O36" i="3"/>
  <c r="O28" i="3"/>
  <c r="O20" i="3"/>
  <c r="O12" i="3"/>
  <c r="O4" i="3"/>
  <c r="O139" i="3"/>
  <c r="O131" i="3"/>
  <c r="O123" i="3"/>
  <c r="O115" i="3"/>
  <c r="O107" i="3"/>
  <c r="O99" i="3"/>
  <c r="O91" i="3"/>
  <c r="O83" i="3"/>
  <c r="O75" i="3"/>
  <c r="O67" i="3"/>
  <c r="O59" i="3"/>
  <c r="O51" i="3"/>
  <c r="O43" i="3"/>
  <c r="O35" i="3"/>
  <c r="O27" i="3"/>
  <c r="O19" i="3"/>
  <c r="O11" i="3"/>
  <c r="R18" i="3" l="1"/>
  <c r="U18" i="3"/>
  <c r="R131" i="3"/>
  <c r="U131" i="3"/>
  <c r="R45" i="3"/>
  <c r="U45" i="3"/>
  <c r="R87" i="3"/>
  <c r="U87" i="3"/>
  <c r="R120" i="3"/>
  <c r="U120" i="3"/>
  <c r="R11" i="3"/>
  <c r="U11" i="3"/>
  <c r="R139" i="3"/>
  <c r="U139" i="3"/>
  <c r="R92" i="3"/>
  <c r="U92" i="3"/>
  <c r="R53" i="3"/>
  <c r="U53" i="3"/>
  <c r="R6" i="3"/>
  <c r="U6" i="3"/>
  <c r="U134" i="3"/>
  <c r="R134" i="3"/>
  <c r="U95" i="3"/>
  <c r="R95" i="3"/>
  <c r="R128" i="3"/>
  <c r="U128" i="3"/>
  <c r="R84" i="3"/>
  <c r="U84" i="3"/>
  <c r="R23" i="3"/>
  <c r="U23" i="3"/>
  <c r="R90" i="3"/>
  <c r="U90" i="3"/>
  <c r="R75" i="3"/>
  <c r="U75" i="3"/>
  <c r="R28" i="3"/>
  <c r="U28" i="3"/>
  <c r="R65" i="3"/>
  <c r="U65" i="3"/>
  <c r="R117" i="3"/>
  <c r="U117" i="3"/>
  <c r="R70" i="3"/>
  <c r="U70" i="3"/>
  <c r="R31" i="3"/>
  <c r="U31" i="3"/>
  <c r="U113" i="3"/>
  <c r="R113" i="3"/>
  <c r="R64" i="3"/>
  <c r="U64" i="3"/>
  <c r="R2" i="3"/>
  <c r="U2" i="3"/>
  <c r="R34" i="3"/>
  <c r="U34" i="3"/>
  <c r="R98" i="3"/>
  <c r="U98" i="3"/>
  <c r="R19" i="3"/>
  <c r="U19" i="3"/>
  <c r="R83" i="3"/>
  <c r="U83" i="3"/>
  <c r="R41" i="3"/>
  <c r="U41" i="3"/>
  <c r="R36" i="3"/>
  <c r="U36" i="3"/>
  <c r="R100" i="3"/>
  <c r="U100" i="3"/>
  <c r="R105" i="3"/>
  <c r="U105" i="3"/>
  <c r="R61" i="3"/>
  <c r="U61" i="3"/>
  <c r="R125" i="3"/>
  <c r="U125" i="3"/>
  <c r="R14" i="3"/>
  <c r="U14" i="3"/>
  <c r="R78" i="3"/>
  <c r="U78" i="3"/>
  <c r="U142" i="3"/>
  <c r="R142" i="3"/>
  <c r="U39" i="3"/>
  <c r="R39" i="3"/>
  <c r="R103" i="3"/>
  <c r="U103" i="3"/>
  <c r="R8" i="3"/>
  <c r="U8" i="3"/>
  <c r="U72" i="3"/>
  <c r="R72" i="3"/>
  <c r="U136" i="3"/>
  <c r="R136" i="3"/>
  <c r="R67" i="3"/>
  <c r="U67" i="3"/>
  <c r="R109" i="3"/>
  <c r="U109" i="3"/>
  <c r="U56" i="3"/>
  <c r="R56" i="3"/>
  <c r="R91" i="3"/>
  <c r="U91" i="3"/>
  <c r="R69" i="3"/>
  <c r="U69" i="3"/>
  <c r="R47" i="3"/>
  <c r="U47" i="3"/>
  <c r="R50" i="3"/>
  <c r="U50" i="3"/>
  <c r="R114" i="3"/>
  <c r="U114" i="3"/>
  <c r="R35" i="3"/>
  <c r="U35" i="3"/>
  <c r="R99" i="3"/>
  <c r="U99" i="3"/>
  <c r="R89" i="3"/>
  <c r="U89" i="3"/>
  <c r="R52" i="3"/>
  <c r="U52" i="3"/>
  <c r="R116" i="3"/>
  <c r="U116" i="3"/>
  <c r="R13" i="3"/>
  <c r="U13" i="3"/>
  <c r="R77" i="3"/>
  <c r="U77" i="3"/>
  <c r="R141" i="3"/>
  <c r="U141" i="3"/>
  <c r="R30" i="3"/>
  <c r="U30" i="3"/>
  <c r="R94" i="3"/>
  <c r="U94" i="3"/>
  <c r="U81" i="3"/>
  <c r="R81" i="3"/>
  <c r="U55" i="3"/>
  <c r="R55" i="3"/>
  <c r="R119" i="3"/>
  <c r="U119" i="3"/>
  <c r="R24" i="3"/>
  <c r="U24" i="3"/>
  <c r="R88" i="3"/>
  <c r="U88" i="3"/>
  <c r="N7" i="3"/>
  <c r="R82" i="3"/>
  <c r="U82" i="3"/>
  <c r="R25" i="3"/>
  <c r="U25" i="3"/>
  <c r="R62" i="3"/>
  <c r="U62" i="3"/>
  <c r="U73" i="3"/>
  <c r="R73" i="3"/>
  <c r="N3" i="3"/>
  <c r="R42" i="3"/>
  <c r="U42" i="3"/>
  <c r="R27" i="3"/>
  <c r="U27" i="3"/>
  <c r="R44" i="3"/>
  <c r="U44" i="3"/>
  <c r="R5" i="3"/>
  <c r="U5" i="3"/>
  <c r="R22" i="3"/>
  <c r="U22" i="3"/>
  <c r="R9" i="3"/>
  <c r="U9" i="3"/>
  <c r="R16" i="3"/>
  <c r="U16" i="3"/>
  <c r="U137" i="3"/>
  <c r="R137" i="3"/>
  <c r="R21" i="3"/>
  <c r="U21" i="3"/>
  <c r="R17" i="3"/>
  <c r="U17" i="3"/>
  <c r="R121" i="3"/>
  <c r="U121" i="3"/>
  <c r="U63" i="3"/>
  <c r="R63" i="3"/>
  <c r="U127" i="3"/>
  <c r="R127" i="3"/>
  <c r="R32" i="3"/>
  <c r="U32" i="3"/>
  <c r="U96" i="3"/>
  <c r="R96" i="3"/>
  <c r="R20" i="3"/>
  <c r="U20" i="3"/>
  <c r="U126" i="3"/>
  <c r="R126" i="3"/>
  <c r="R26" i="3"/>
  <c r="U26" i="3"/>
  <c r="R106" i="3"/>
  <c r="U106" i="3"/>
  <c r="R49" i="3"/>
  <c r="U49" i="3"/>
  <c r="R108" i="3"/>
  <c r="U108" i="3"/>
  <c r="R133" i="3"/>
  <c r="U133" i="3"/>
  <c r="R86" i="3"/>
  <c r="U86" i="3"/>
  <c r="U111" i="3"/>
  <c r="R111" i="3"/>
  <c r="U80" i="3"/>
  <c r="R80" i="3"/>
  <c r="R58" i="3"/>
  <c r="U58" i="3"/>
  <c r="R43" i="3"/>
  <c r="U43" i="3"/>
  <c r="R60" i="3"/>
  <c r="U60" i="3"/>
  <c r="R85" i="3"/>
  <c r="U85" i="3"/>
  <c r="R38" i="3"/>
  <c r="U38" i="3"/>
  <c r="R66" i="3"/>
  <c r="U66" i="3"/>
  <c r="R130" i="3"/>
  <c r="U130" i="3"/>
  <c r="R51" i="3"/>
  <c r="U51" i="3"/>
  <c r="R115" i="3"/>
  <c r="U115" i="3"/>
  <c r="R4" i="3"/>
  <c r="U4" i="3"/>
  <c r="R68" i="3"/>
  <c r="U68" i="3"/>
  <c r="R132" i="3"/>
  <c r="U132" i="3"/>
  <c r="R29" i="3"/>
  <c r="U29" i="3"/>
  <c r="R93" i="3"/>
  <c r="U93" i="3"/>
  <c r="U57" i="3"/>
  <c r="R57" i="3"/>
  <c r="R46" i="3"/>
  <c r="U46" i="3"/>
  <c r="R110" i="3"/>
  <c r="U110" i="3"/>
  <c r="R7" i="3"/>
  <c r="U7" i="3"/>
  <c r="U71" i="3"/>
  <c r="R71" i="3"/>
  <c r="U135" i="3"/>
  <c r="R135" i="3"/>
  <c r="U40" i="3"/>
  <c r="R40" i="3"/>
  <c r="R104" i="3"/>
  <c r="U104" i="3"/>
  <c r="R3" i="3"/>
  <c r="U3" i="3"/>
  <c r="R129" i="3"/>
  <c r="U129" i="3"/>
  <c r="R122" i="3"/>
  <c r="U122" i="3"/>
  <c r="R107" i="3"/>
  <c r="U107" i="3"/>
  <c r="R124" i="3"/>
  <c r="U124" i="3"/>
  <c r="R102" i="3"/>
  <c r="U102" i="3"/>
  <c r="R10" i="3"/>
  <c r="U10" i="3"/>
  <c r="R74" i="3"/>
  <c r="U74" i="3"/>
  <c r="R138" i="3"/>
  <c r="U138" i="3"/>
  <c r="R59" i="3"/>
  <c r="U59" i="3"/>
  <c r="R123" i="3"/>
  <c r="U123" i="3"/>
  <c r="R12" i="3"/>
  <c r="U12" i="3"/>
  <c r="R76" i="3"/>
  <c r="U76" i="3"/>
  <c r="R140" i="3"/>
  <c r="U140" i="3"/>
  <c r="R37" i="3"/>
  <c r="U37" i="3"/>
  <c r="R101" i="3"/>
  <c r="U101" i="3"/>
  <c r="U97" i="3"/>
  <c r="R97" i="3"/>
  <c r="R54" i="3"/>
  <c r="U54" i="3"/>
  <c r="R118" i="3"/>
  <c r="U118" i="3"/>
  <c r="R15" i="3"/>
  <c r="U15" i="3"/>
  <c r="U79" i="3"/>
  <c r="R79" i="3"/>
  <c r="R33" i="3"/>
  <c r="U33" i="3"/>
  <c r="R48" i="3"/>
  <c r="U48" i="3"/>
  <c r="U112" i="3"/>
  <c r="R112" i="3"/>
  <c r="Z3" i="3" l="1"/>
  <c r="V3" i="3"/>
  <c r="V130" i="3"/>
  <c r="Z130" i="3"/>
  <c r="Z20" i="3"/>
  <c r="V20" i="3"/>
  <c r="W20" i="3" s="1"/>
  <c r="Y20" i="3" s="1"/>
  <c r="V33" i="3"/>
  <c r="W33" i="3" s="1"/>
  <c r="Y33" i="3" s="1"/>
  <c r="Z33" i="3"/>
  <c r="Z54" i="3"/>
  <c r="V54" i="3"/>
  <c r="W54" i="3" s="1"/>
  <c r="Y54" i="3" s="1"/>
  <c r="Z140" i="3"/>
  <c r="V140" i="3"/>
  <c r="Z59" i="3"/>
  <c r="V59" i="3"/>
  <c r="W59" i="3" s="1"/>
  <c r="Y59" i="3" s="1"/>
  <c r="Z102" i="3"/>
  <c r="V102" i="3"/>
  <c r="Z129" i="3"/>
  <c r="V129" i="3"/>
  <c r="Z46" i="3"/>
  <c r="V46" i="3"/>
  <c r="Z132" i="3"/>
  <c r="V132" i="3"/>
  <c r="Z51" i="3"/>
  <c r="V51" i="3"/>
  <c r="Z85" i="3"/>
  <c r="V85" i="3"/>
  <c r="Z108" i="3"/>
  <c r="V108" i="3"/>
  <c r="W108" i="3" s="1"/>
  <c r="Y108" i="3" s="1"/>
  <c r="Z21" i="3"/>
  <c r="V21" i="3"/>
  <c r="Z22" i="3"/>
  <c r="V22" i="3"/>
  <c r="Z42" i="3"/>
  <c r="V42" i="3"/>
  <c r="W42" i="3" s="1"/>
  <c r="Y42" i="3" s="1"/>
  <c r="Z119" i="3"/>
  <c r="V119" i="3"/>
  <c r="Z30" i="3"/>
  <c r="V30" i="3"/>
  <c r="W30" i="3" s="1"/>
  <c r="Y30" i="3" s="1"/>
  <c r="Z116" i="3"/>
  <c r="V116" i="3"/>
  <c r="W116" i="3" s="1"/>
  <c r="Y116" i="3" s="1"/>
  <c r="Z35" i="3"/>
  <c r="V35" i="3"/>
  <c r="Z69" i="3"/>
  <c r="V69" i="3"/>
  <c r="Z67" i="3"/>
  <c r="V67" i="3"/>
  <c r="Z103" i="3"/>
  <c r="V103" i="3"/>
  <c r="W103" i="3" s="1"/>
  <c r="Y103" i="3" s="1"/>
  <c r="Z14" i="3"/>
  <c r="V14" i="3"/>
  <c r="Z100" i="3"/>
  <c r="V100" i="3"/>
  <c r="Z19" i="3"/>
  <c r="V19" i="3"/>
  <c r="W19" i="3" s="1"/>
  <c r="Y19" i="3" s="1"/>
  <c r="Z64" i="3"/>
  <c r="V64" i="3"/>
  <c r="W64" i="3" s="1"/>
  <c r="Y64" i="3" s="1"/>
  <c r="Z117" i="3"/>
  <c r="V117" i="3"/>
  <c r="Z90" i="3"/>
  <c r="V90" i="3"/>
  <c r="W95" i="3"/>
  <c r="Y95" i="3" s="1"/>
  <c r="Z92" i="3"/>
  <c r="V92" i="3"/>
  <c r="Z87" i="3"/>
  <c r="V87" i="3"/>
  <c r="W140" i="3"/>
  <c r="Y140" i="3" s="1"/>
  <c r="W102" i="3"/>
  <c r="Y102" i="3" s="1"/>
  <c r="W129" i="3"/>
  <c r="Y129" i="3" s="1"/>
  <c r="Z135" i="3"/>
  <c r="V135" i="3"/>
  <c r="W135" i="3" s="1"/>
  <c r="Y135" i="3" s="1"/>
  <c r="W46" i="3"/>
  <c r="Y46" i="3" s="1"/>
  <c r="W132" i="3"/>
  <c r="Y132" i="3" s="1"/>
  <c r="W51" i="3"/>
  <c r="Y51" i="3" s="1"/>
  <c r="W85" i="3"/>
  <c r="Y85" i="3" s="1"/>
  <c r="Z80" i="3"/>
  <c r="V80" i="3"/>
  <c r="W80" i="3" s="1"/>
  <c r="Y80" i="3" s="1"/>
  <c r="Z126" i="3"/>
  <c r="V126" i="3"/>
  <c r="W126" i="3" s="1"/>
  <c r="Y126" i="3" s="1"/>
  <c r="Z127" i="3"/>
  <c r="V127" i="3"/>
  <c r="W127" i="3" s="1"/>
  <c r="Y127" i="3" s="1"/>
  <c r="W21" i="3"/>
  <c r="Y21" i="3" s="1"/>
  <c r="W22" i="3"/>
  <c r="Y22" i="3" s="1"/>
  <c r="V82" i="3"/>
  <c r="W82" i="3" s="1"/>
  <c r="Y82" i="3" s="1"/>
  <c r="Z82" i="3"/>
  <c r="W119" i="3"/>
  <c r="Y119" i="3" s="1"/>
  <c r="W35" i="3"/>
  <c r="Y35" i="3" s="1"/>
  <c r="W69" i="3"/>
  <c r="Y69" i="3" s="1"/>
  <c r="W67" i="3"/>
  <c r="Y67" i="3" s="1"/>
  <c r="W14" i="3"/>
  <c r="Y14" i="3" s="1"/>
  <c r="W100" i="3"/>
  <c r="Y100" i="3" s="1"/>
  <c r="W117" i="3"/>
  <c r="Y117" i="3" s="1"/>
  <c r="W90" i="3"/>
  <c r="Y90" i="3" s="1"/>
  <c r="Z95" i="3"/>
  <c r="V95" i="3"/>
  <c r="W92" i="3"/>
  <c r="Y92" i="3" s="1"/>
  <c r="W87" i="3"/>
  <c r="Y87" i="3" s="1"/>
  <c r="Z49" i="3"/>
  <c r="V49" i="3"/>
  <c r="Z52" i="3"/>
  <c r="V52" i="3"/>
  <c r="W52" i="3" s="1"/>
  <c r="Y52" i="3" s="1"/>
  <c r="V98" i="3"/>
  <c r="Z98" i="3"/>
  <c r="Z139" i="3"/>
  <c r="V139" i="3"/>
  <c r="W138" i="3"/>
  <c r="Y138" i="3" s="1"/>
  <c r="W3" i="3"/>
  <c r="Y3" i="3" s="1"/>
  <c r="Z71" i="3"/>
  <c r="V71" i="3"/>
  <c r="Z57" i="3"/>
  <c r="V57" i="3"/>
  <c r="W57" i="3" s="1"/>
  <c r="Y57" i="3" s="1"/>
  <c r="W130" i="3"/>
  <c r="Y130" i="3" s="1"/>
  <c r="Z111" i="3"/>
  <c r="V111" i="3"/>
  <c r="W49" i="3"/>
  <c r="Y49" i="3" s="1"/>
  <c r="Z63" i="3"/>
  <c r="V63" i="3"/>
  <c r="Z137" i="3"/>
  <c r="V137" i="3"/>
  <c r="W73" i="3"/>
  <c r="Y73" i="3" s="1"/>
  <c r="Z55" i="3"/>
  <c r="V55" i="3"/>
  <c r="Z136" i="3"/>
  <c r="V136" i="3"/>
  <c r="W136" i="3" s="1"/>
  <c r="Y136" i="3" s="1"/>
  <c r="Z39" i="3"/>
  <c r="V39" i="3"/>
  <c r="W98" i="3"/>
  <c r="Y98" i="3" s="1"/>
  <c r="Z113" i="3"/>
  <c r="V113" i="3"/>
  <c r="Z134" i="3"/>
  <c r="V134" i="3"/>
  <c r="W139" i="3"/>
  <c r="Y139" i="3" s="1"/>
  <c r="V138" i="3"/>
  <c r="Z138" i="3"/>
  <c r="Z60" i="3"/>
  <c r="V60" i="3"/>
  <c r="W60" i="3" s="1"/>
  <c r="Y60" i="3" s="1"/>
  <c r="Z5" i="3"/>
  <c r="V5" i="3"/>
  <c r="W5" i="3" s="1"/>
  <c r="Y5" i="3" s="1"/>
  <c r="W39" i="3"/>
  <c r="Y39" i="3" s="1"/>
  <c r="V65" i="3"/>
  <c r="W65" i="3" s="1"/>
  <c r="Y65" i="3" s="1"/>
  <c r="Z65" i="3"/>
  <c r="Z79" i="3"/>
  <c r="V79" i="3"/>
  <c r="W79" i="3" s="1"/>
  <c r="Y79" i="3" s="1"/>
  <c r="Z12" i="3"/>
  <c r="V12" i="3"/>
  <c r="Z104" i="3"/>
  <c r="V104" i="3"/>
  <c r="Z7" i="3"/>
  <c r="V7" i="3"/>
  <c r="Z93" i="3"/>
  <c r="V93" i="3"/>
  <c r="Z4" i="3"/>
  <c r="V4" i="3"/>
  <c r="V66" i="3"/>
  <c r="W66" i="3" s="1"/>
  <c r="Y66" i="3" s="1"/>
  <c r="Z66" i="3"/>
  <c r="Z43" i="3"/>
  <c r="V43" i="3"/>
  <c r="Z86" i="3"/>
  <c r="V86" i="3"/>
  <c r="W86" i="3" s="1"/>
  <c r="Y86" i="3" s="1"/>
  <c r="Z106" i="3"/>
  <c r="V106" i="3"/>
  <c r="Z121" i="3"/>
  <c r="V121" i="3"/>
  <c r="Z16" i="3"/>
  <c r="V16" i="3"/>
  <c r="Z44" i="3"/>
  <c r="V44" i="3"/>
  <c r="W44" i="3" s="1"/>
  <c r="Y44" i="3" s="1"/>
  <c r="Z73" i="3"/>
  <c r="V73" i="3"/>
  <c r="Z88" i="3"/>
  <c r="V88" i="3"/>
  <c r="Z77" i="3"/>
  <c r="V77" i="3"/>
  <c r="Z89" i="3"/>
  <c r="V89" i="3"/>
  <c r="V50" i="3"/>
  <c r="W50" i="3" s="1"/>
  <c r="Y50" i="3" s="1"/>
  <c r="Z50" i="3"/>
  <c r="W56" i="3"/>
  <c r="Y56" i="3" s="1"/>
  <c r="Z61" i="3"/>
  <c r="V61" i="3"/>
  <c r="Z41" i="3"/>
  <c r="V41" i="3"/>
  <c r="W41" i="3" s="1"/>
  <c r="Y41" i="3" s="1"/>
  <c r="V34" i="3"/>
  <c r="Z34" i="3"/>
  <c r="Z31" i="3"/>
  <c r="V31" i="3"/>
  <c r="Z28" i="3"/>
  <c r="V28" i="3"/>
  <c r="Z84" i="3"/>
  <c r="V84" i="3"/>
  <c r="Z6" i="3"/>
  <c r="V6" i="3"/>
  <c r="W6" i="3" s="1"/>
  <c r="Y6" i="3" s="1"/>
  <c r="Z11" i="3"/>
  <c r="V11" i="3"/>
  <c r="Z131" i="3"/>
  <c r="V131" i="3"/>
  <c r="Z76" i="3"/>
  <c r="V76" i="3"/>
  <c r="V114" i="3"/>
  <c r="W114" i="3" s="1"/>
  <c r="Y114" i="3" s="1"/>
  <c r="Z114" i="3"/>
  <c r="Z36" i="3"/>
  <c r="V36" i="3"/>
  <c r="W36" i="3" s="1"/>
  <c r="Y36" i="3" s="1"/>
  <c r="W134" i="3"/>
  <c r="Y134" i="3" s="1"/>
  <c r="W76" i="3"/>
  <c r="Y76" i="3" s="1"/>
  <c r="Z101" i="3"/>
  <c r="V101" i="3"/>
  <c r="Z112" i="3"/>
  <c r="V112" i="3"/>
  <c r="W112" i="3" s="1"/>
  <c r="Y112" i="3" s="1"/>
  <c r="W12" i="3"/>
  <c r="Y12" i="3" s="1"/>
  <c r="W104" i="3"/>
  <c r="Y104" i="3" s="1"/>
  <c r="W93" i="3"/>
  <c r="Y93" i="3" s="1"/>
  <c r="W4" i="3"/>
  <c r="Y4" i="3" s="1"/>
  <c r="W43" i="3"/>
  <c r="Y43" i="3" s="1"/>
  <c r="W106" i="3"/>
  <c r="Y106" i="3" s="1"/>
  <c r="Z96" i="3"/>
  <c r="V96" i="3"/>
  <c r="W96" i="3" s="1"/>
  <c r="Y96" i="3" s="1"/>
  <c r="W121" i="3"/>
  <c r="Y121" i="3" s="1"/>
  <c r="W16" i="3"/>
  <c r="Y16" i="3" s="1"/>
  <c r="Z62" i="3"/>
  <c r="V62" i="3"/>
  <c r="W88" i="3"/>
  <c r="Y88" i="3" s="1"/>
  <c r="Z81" i="3"/>
  <c r="V81" i="3"/>
  <c r="W81" i="3" s="1"/>
  <c r="Y81" i="3" s="1"/>
  <c r="W77" i="3"/>
  <c r="Y77" i="3" s="1"/>
  <c r="W89" i="3"/>
  <c r="Y89" i="3" s="1"/>
  <c r="Z56" i="3"/>
  <c r="V56" i="3"/>
  <c r="Z72" i="3"/>
  <c r="V72" i="3"/>
  <c r="W72" i="3" s="1"/>
  <c r="Y72" i="3" s="1"/>
  <c r="Z142" i="3"/>
  <c r="V142" i="3"/>
  <c r="W142" i="3" s="1"/>
  <c r="Y142" i="3" s="1"/>
  <c r="W61" i="3"/>
  <c r="Y61" i="3" s="1"/>
  <c r="W34" i="3"/>
  <c r="Y34" i="3" s="1"/>
  <c r="W31" i="3"/>
  <c r="Y31" i="3" s="1"/>
  <c r="W28" i="3"/>
  <c r="Y28" i="3" s="1"/>
  <c r="W84" i="3"/>
  <c r="Y84" i="3" s="1"/>
  <c r="W11" i="3"/>
  <c r="Y11" i="3" s="1"/>
  <c r="W131" i="3"/>
  <c r="Y131" i="3" s="1"/>
  <c r="Z124" i="3"/>
  <c r="V124" i="3"/>
  <c r="W124" i="3" s="1"/>
  <c r="Y124" i="3" s="1"/>
  <c r="Z68" i="3"/>
  <c r="V68" i="3"/>
  <c r="W68" i="3" s="1"/>
  <c r="Y68" i="3" s="1"/>
  <c r="W63" i="3"/>
  <c r="Y63" i="3" s="1"/>
  <c r="W55" i="3"/>
  <c r="Y55" i="3" s="1"/>
  <c r="Z91" i="3"/>
  <c r="V91" i="3"/>
  <c r="W91" i="3" s="1"/>
  <c r="Y91" i="3" s="1"/>
  <c r="W113" i="3"/>
  <c r="Y113" i="3" s="1"/>
  <c r="Z23" i="3"/>
  <c r="V23" i="3"/>
  <c r="W23" i="3" s="1"/>
  <c r="Y23" i="3" s="1"/>
  <c r="V97" i="3"/>
  <c r="W97" i="3" s="1"/>
  <c r="Y97" i="3" s="1"/>
  <c r="Z97" i="3"/>
  <c r="Z15" i="3"/>
  <c r="V15" i="3"/>
  <c r="Z107" i="3"/>
  <c r="V107" i="3"/>
  <c r="W107" i="3" s="1"/>
  <c r="Y107" i="3" s="1"/>
  <c r="W101" i="3"/>
  <c r="Y101" i="3" s="1"/>
  <c r="W7" i="3"/>
  <c r="Y7" i="3" s="1"/>
  <c r="Z48" i="3"/>
  <c r="V48" i="3"/>
  <c r="W48" i="3" s="1"/>
  <c r="Y48" i="3" s="1"/>
  <c r="Z118" i="3"/>
  <c r="V118" i="3"/>
  <c r="Z37" i="3"/>
  <c r="V37" i="3"/>
  <c r="Z123" i="3"/>
  <c r="V123" i="3"/>
  <c r="Z10" i="3"/>
  <c r="V10" i="3"/>
  <c r="W10" i="3" s="1"/>
  <c r="Y10" i="3" s="1"/>
  <c r="V122" i="3"/>
  <c r="Z122" i="3"/>
  <c r="W40" i="3"/>
  <c r="Y40" i="3" s="1"/>
  <c r="Z110" i="3"/>
  <c r="V110" i="3"/>
  <c r="W110" i="3" s="1"/>
  <c r="Y110" i="3" s="1"/>
  <c r="Z29" i="3"/>
  <c r="V29" i="3"/>
  <c r="Z115" i="3"/>
  <c r="V115" i="3"/>
  <c r="Z38" i="3"/>
  <c r="V38" i="3"/>
  <c r="Z58" i="3"/>
  <c r="V58" i="3"/>
  <c r="W58" i="3" s="1"/>
  <c r="Y58" i="3" s="1"/>
  <c r="Z133" i="3"/>
  <c r="V133" i="3"/>
  <c r="Z26" i="3"/>
  <c r="V26" i="3"/>
  <c r="Z32" i="3"/>
  <c r="V32" i="3"/>
  <c r="W32" i="3" s="1"/>
  <c r="Y32" i="3" s="1"/>
  <c r="Z17" i="3"/>
  <c r="V17" i="3"/>
  <c r="W17" i="3" s="1"/>
  <c r="Y17" i="3" s="1"/>
  <c r="Z9" i="3"/>
  <c r="V9" i="3"/>
  <c r="Z27" i="3"/>
  <c r="V27" i="3"/>
  <c r="W62" i="3"/>
  <c r="Y62" i="3" s="1"/>
  <c r="Z24" i="3"/>
  <c r="V24" i="3"/>
  <c r="Z94" i="3"/>
  <c r="V94" i="3"/>
  <c r="Z13" i="3"/>
  <c r="V13" i="3"/>
  <c r="W13" i="3" s="1"/>
  <c r="Y13" i="3" s="1"/>
  <c r="Z99" i="3"/>
  <c r="V99" i="3"/>
  <c r="Z47" i="3"/>
  <c r="V47" i="3"/>
  <c r="Z109" i="3"/>
  <c r="V109" i="3"/>
  <c r="Z8" i="3"/>
  <c r="V8" i="3"/>
  <c r="W8" i="3" s="1"/>
  <c r="Y8" i="3" s="1"/>
  <c r="Z78" i="3"/>
  <c r="V78" i="3"/>
  <c r="Z105" i="3"/>
  <c r="V105" i="3"/>
  <c r="Z83" i="3"/>
  <c r="V83" i="3"/>
  <c r="Z2" i="3"/>
  <c r="V2" i="3"/>
  <c r="W2" i="3" s="1"/>
  <c r="Y2" i="3" s="1"/>
  <c r="Z70" i="3"/>
  <c r="V70" i="3"/>
  <c r="Z75" i="3"/>
  <c r="V75" i="3"/>
  <c r="Z128" i="3"/>
  <c r="V128" i="3"/>
  <c r="Z53" i="3"/>
  <c r="V53" i="3"/>
  <c r="W53" i="3" s="1"/>
  <c r="Y53" i="3" s="1"/>
  <c r="Z120" i="3"/>
  <c r="V120" i="3"/>
  <c r="V18" i="3"/>
  <c r="Z18" i="3"/>
  <c r="W71" i="3"/>
  <c r="Y71" i="3" s="1"/>
  <c r="W111" i="3"/>
  <c r="Y111" i="3" s="1"/>
  <c r="W137" i="3"/>
  <c r="Y137" i="3" s="1"/>
  <c r="Z141" i="3"/>
  <c r="V141" i="3"/>
  <c r="W141" i="3" s="1"/>
  <c r="Y141" i="3" s="1"/>
  <c r="Z125" i="3"/>
  <c r="V125" i="3"/>
  <c r="W125" i="3" s="1"/>
  <c r="Y125" i="3" s="1"/>
  <c r="Z45" i="3"/>
  <c r="V45" i="3"/>
  <c r="W45" i="3" s="1"/>
  <c r="Y45" i="3" s="1"/>
  <c r="Z74" i="3"/>
  <c r="V74" i="3"/>
  <c r="W74" i="3" s="1"/>
  <c r="Y74" i="3" s="1"/>
  <c r="W15" i="3"/>
  <c r="Y15" i="3" s="1"/>
  <c r="W118" i="3"/>
  <c r="Y118" i="3" s="1"/>
  <c r="W37" i="3"/>
  <c r="Y37" i="3" s="1"/>
  <c r="W123" i="3"/>
  <c r="Y123" i="3" s="1"/>
  <c r="W122" i="3"/>
  <c r="Y122" i="3" s="1"/>
  <c r="Z40" i="3"/>
  <c r="V40" i="3"/>
  <c r="W29" i="3"/>
  <c r="Y29" i="3" s="1"/>
  <c r="W115" i="3"/>
  <c r="Y115" i="3" s="1"/>
  <c r="W38" i="3"/>
  <c r="Y38" i="3" s="1"/>
  <c r="W133" i="3"/>
  <c r="Y133" i="3" s="1"/>
  <c r="W26" i="3"/>
  <c r="Y26" i="3" s="1"/>
  <c r="W9" i="3"/>
  <c r="Y9" i="3" s="1"/>
  <c r="W27" i="3"/>
  <c r="Y27" i="3" s="1"/>
  <c r="Z25" i="3"/>
  <c r="V25" i="3"/>
  <c r="W25" i="3" s="1"/>
  <c r="Y25" i="3" s="1"/>
  <c r="W24" i="3"/>
  <c r="Y24" i="3" s="1"/>
  <c r="W94" i="3"/>
  <c r="Y94" i="3" s="1"/>
  <c r="W99" i="3"/>
  <c r="Y99" i="3" s="1"/>
  <c r="W47" i="3"/>
  <c r="Y47" i="3" s="1"/>
  <c r="W109" i="3"/>
  <c r="Y109" i="3" s="1"/>
  <c r="W78" i="3"/>
  <c r="Y78" i="3" s="1"/>
  <c r="W105" i="3"/>
  <c r="Y105" i="3" s="1"/>
  <c r="W83" i="3"/>
  <c r="Y83" i="3" s="1"/>
  <c r="W70" i="3"/>
  <c r="Y70" i="3" s="1"/>
  <c r="W75" i="3"/>
  <c r="Y75" i="3" s="1"/>
  <c r="W128" i="3"/>
  <c r="Y128" i="3" s="1"/>
  <c r="W120" i="3"/>
  <c r="Y120" i="3" s="1"/>
  <c r="W18" i="3"/>
  <c r="Y1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<sst xmlns="http://schemas.openxmlformats.org/spreadsheetml/2006/main" count="219" uniqueCount="189">
  <si>
    <t>February 2024</t>
  </si>
  <si>
    <t>March 2024</t>
  </si>
  <si>
    <t>April 2024</t>
  </si>
  <si>
    <t>May 2024</t>
  </si>
  <si>
    <t>June 2024</t>
  </si>
  <si>
    <t>July 2024</t>
  </si>
  <si>
    <t>August 2024</t>
  </si>
  <si>
    <t>Qty Ordered</t>
  </si>
  <si>
    <t>Untaxed Total</t>
  </si>
  <si>
    <t xml:space="preserve">     [15579] A4 Index Dividers 12 Pc Colored</t>
  </si>
  <si>
    <t xml:space="preserve">     [15513] A4 Rubber Paper Holder </t>
  </si>
  <si>
    <t xml:space="preserve">     [15769] A4 file folder with 30 plastic pockets</t>
  </si>
  <si>
    <t xml:space="preserve">     [14538] Abu Auf - Classic Instant Coffee 100gm </t>
  </si>
  <si>
    <t xml:space="preserve">     [14529] Abu Auf - Classic Instant Coffee 200gm</t>
  </si>
  <si>
    <t xml:space="preserve">     [14535] Abu Auf - Colombian Espresso - Medium Roast 100% Arabica 1kg</t>
  </si>
  <si>
    <t xml:space="preserve">     [14530] Abu Auf - Gold Instant Coffee 200gm</t>
  </si>
  <si>
    <t xml:space="preserve">     [14316] Abu Auf - Hazelnut Coffee 250gm</t>
  </si>
  <si>
    <t xml:space="preserve">     [14540] Abu Auf - Hot Chocolate - 150gm </t>
  </si>
  <si>
    <t xml:space="preserve">     [14533] Abu Auf - Instant Coffee 2 in 1 - 24 Sachets  </t>
  </si>
  <si>
    <t xml:space="preserve">     [14319] Abu Auf - Instant Coffee 3 in 1 - 12 Sachets </t>
  </si>
  <si>
    <t xml:space="preserve">     [14341] Abu Auf - Roasted Turkish Coffee - Dark blended - 200g</t>
  </si>
  <si>
    <t xml:space="preserve">     [14345] Abu Auf - Roasted Turkish Coffee - Dark plain - 200g</t>
  </si>
  <si>
    <t xml:space="preserve">     [14342] Abu Auf - Roasted Turkish Coffee - Light blended - 200g</t>
  </si>
  <si>
    <t xml:space="preserve">     [14344] Abu Auf - Roasted Turkish Coffee - Light plain - 200g</t>
  </si>
  <si>
    <t xml:space="preserve">     [14318] Abu Auf - Roasted Turkish Coffee - Medium blended - 200g</t>
  </si>
  <si>
    <t xml:space="preserve">     [14343] Abu Auf - Roasted Turkish Coffee - Medium plain - 200g</t>
  </si>
  <si>
    <t xml:space="preserve">     [17100] Abu Auf - Wadi Dates El Qafila - 625 gm</t>
  </si>
  <si>
    <t xml:space="preserve">     [17134] Abu Auf Protein Bar Cocoa Coffee &amp; Chocolate - 70 gm Pack of 12 </t>
  </si>
  <si>
    <t xml:space="preserve">     [17132] Abu Auf Protein Bar Cranberries &amp; Coconut - 70 gm Pack of 12</t>
  </si>
  <si>
    <t xml:space="preserve">     [17135] Abu Auf Protein Bar Hazelnuts - 70 gm Pack of 12</t>
  </si>
  <si>
    <t xml:space="preserve">     [15514] Acrylic Sign Holder A4 </t>
  </si>
  <si>
    <t xml:space="preserve">     [15604] Aficio MP C3002 same toner set 4 Colors ( Black - Red - Yellow - Blue )</t>
  </si>
  <si>
    <t xml:space="preserve">     [14209] Ahmad Tea - English Breakfast - 100 Foil Envelope</t>
  </si>
  <si>
    <t xml:space="preserve">     [14213] Ahmad Tea - English Breakfast - 100 Tagged Tea bags</t>
  </si>
  <si>
    <t xml:space="preserve">     [14234] Ahmad Tea - English Breakfast, Without label - 100 Tea bags </t>
  </si>
  <si>
    <t xml:space="preserve">     [14048] Ahmad Tea - English Tea No.1 - 100 Foil Envelope</t>
  </si>
  <si>
    <t xml:space="preserve">     [14218] Ahmad Tea - Fruit selection - 20 Foil Envelope</t>
  </si>
  <si>
    <t xml:space="preserve">     [14240] Ahmad Tea - Green Tea - 25 Tagged Tea bags</t>
  </si>
  <si>
    <t xml:space="preserve">     [14227] Ahmad Tea - Green Tea Mint - 100 Foil Envelope</t>
  </si>
  <si>
    <t xml:space="preserve">     [14211] Ahmad Tea - Green Tea Mint - 100 Tagged Tea bags</t>
  </si>
  <si>
    <t xml:space="preserve">     [14210] Ahmad Tea - Green Tea Pure - 100 Foil Envelope </t>
  </si>
  <si>
    <t xml:space="preserve">     [14226] Ahmad Tea - Green Tea Pure - 100 Tagged Tea bags</t>
  </si>
  <si>
    <t xml:space="preserve">     [14237] Ahmad Tea - Green Tea Pure - 20 Foil </t>
  </si>
  <si>
    <t xml:space="preserve">     [14241] Ahmad Tea - London Blend - 200gm  </t>
  </si>
  <si>
    <t xml:space="preserve">     [14222] Ahmad Tea - London Blend - 400gm </t>
  </si>
  <si>
    <t xml:space="preserve">     [14451] Al Arosa Green Tea - 100 bags </t>
  </si>
  <si>
    <t xml:space="preserve">     [14228] Al Arosa Tea (Economy) - 100 bags</t>
  </si>
  <si>
    <t xml:space="preserve">     [14215] Al Arosa Tea - 100 Foil</t>
  </si>
  <si>
    <t xml:space="preserve">     [14231] Al Arosa Tea Beads - 250g </t>
  </si>
  <si>
    <t xml:space="preserve">     [14203] Al Arosa Tea Soft - 250g</t>
  </si>
  <si>
    <t xml:space="preserve">     [17203] Al Duha - Cinnamon - 65gm</t>
  </si>
  <si>
    <t xml:space="preserve">     [17205] Al Duha - Cloves - 40gm</t>
  </si>
  <si>
    <t xml:space="preserve">     [17206] Al Duha Ginger - 70 gram</t>
  </si>
  <si>
    <t xml:space="preserve">     [14403] Al Marai - Full Cream Milk 1L - Pack of 12</t>
  </si>
  <si>
    <t xml:space="preserve">     [14409] Al Marai - Skimmed Milk 1 Liter - Pack of 12</t>
  </si>
  <si>
    <t xml:space="preserve">     [14044] Al-Yemeni Roasted Coffee - Dark Blended - 200gm</t>
  </si>
  <si>
    <t xml:space="preserve">     [14041] Al-Yemeni Roasted Coffee - Dark Plain - 200gm</t>
  </si>
  <si>
    <t xml:space="preserve">     [14067] Al-Yemeni Roasted Coffee - Light Blended - 100gm  </t>
  </si>
  <si>
    <t xml:space="preserve">     [14040] Al-Yemeni Roasted Coffee - Light Blended - 200gm</t>
  </si>
  <si>
    <t xml:space="preserve">     [14046] Al-Yemeni Roasted Coffee - Light Plain - 100gm </t>
  </si>
  <si>
    <t xml:space="preserve">     [14043] Al-Yemeni Roasted Coffee - Light Plain - 200gm</t>
  </si>
  <si>
    <t xml:space="preserve">     [14045] Al-Yemeni Roasted Coffee - Medium Blended - 200gm</t>
  </si>
  <si>
    <t xml:space="preserve">     [14042] Al-Yemeni Roasted Coffee - Medium Plain - 200gm</t>
  </si>
  <si>
    <t xml:space="preserve">     [15564] Alfa - Hanging Carton  File - Pack of 50</t>
  </si>
  <si>
    <t xml:space="preserve">     [15715] All Purpose Kitchen Tissues Pack of 12</t>
  </si>
  <si>
    <t xml:space="preserve">     [13904] Aqua Fortis Nitric Acid - 500ml</t>
  </si>
  <si>
    <t xml:space="preserve">     [14505] Aquafina Water Gallon - 19L</t>
  </si>
  <si>
    <t xml:space="preserve">     [15108] Archive File Box  8cm</t>
  </si>
  <si>
    <t xml:space="preserve">     [15109] Archive File Box 8cm - 50 Pc</t>
  </si>
  <si>
    <t xml:space="preserve">     [13420] Ariel - Automatic 3in1 Laundry Detergent Pods - 15 Capsule
</t>
  </si>
  <si>
    <t xml:space="preserve">     [15022] Azhar A4 Copy Paper 80 gm - Box of 5 Reams</t>
  </si>
  <si>
    <t xml:space="preserve">     [15006] Back Bag </t>
  </si>
  <si>
    <t xml:space="preserve">     [14534] Baraka Water 600ml - Pack Of 20</t>
  </si>
  <si>
    <t xml:space="preserve">     [15903] Bean Bag Waterproof - Medium Size - Multicolor </t>
  </si>
  <si>
    <t xml:space="preserve">     [15814] Binder Clips 19mm 12pcs </t>
  </si>
  <si>
    <t xml:space="preserve">     [15807] Binder clips 32mm - 12 Pcs </t>
  </si>
  <si>
    <t xml:space="preserve">     [17121] Bisco Datto Jumbo Date Biscuit Bars 2 Biscuits</t>
  </si>
  <si>
    <t xml:space="preserve">     [17123] Bisco Misr Max Tea Biscuits - Set of 12 box</t>
  </si>
  <si>
    <t xml:space="preserve">     [14024] Black Disposable Drinking Straws - 100 pcs Wrapped
</t>
  </si>
  <si>
    <t xml:space="preserve">     [14348] Blend - Roasted Turkish Coffee - Light Plain - 200gm</t>
  </si>
  <si>
    <t xml:space="preserve">     [14347] Blend - Roasted Turkish Coffee - Light blended - 200gm</t>
  </si>
  <si>
    <t xml:space="preserve">     [14520] Bonjorno - Coffee Mix 2x1 - 12 Sachets </t>
  </si>
  <si>
    <t xml:space="preserve">     [15713] Bravo Black Pen - 1.0mm - Pack of 10  </t>
  </si>
  <si>
    <t xml:space="preserve">     [15710] Bravo Blue Pen - 1.0mm - Pack of 10</t>
  </si>
  <si>
    <t xml:space="preserve">     [12028] Bubble Wrap Roll 1m x 100m </t>
  </si>
  <si>
    <t xml:space="preserve">     [15560] CQC Stainless Steel Shutter Lock (5 Keys)</t>
  </si>
  <si>
    <t xml:space="preserve">     [15804] Calculator Casine CD-259</t>
  </si>
  <si>
    <t xml:space="preserve">     [15812] Calculator Casio - FX991ES PLUS, New Edition Original </t>
  </si>
  <si>
    <t xml:space="preserve">     [15603] Canon Toner Cartridge 725 - Black - high Copy</t>
  </si>
  <si>
    <t xml:space="preserve">     [12022] Carton Box (60*40*40) 3 Layers</t>
  </si>
  <si>
    <t xml:space="preserve">     [15021] Chamex A4 Paper 80g - 5 Of 500 sheet</t>
  </si>
  <si>
    <t xml:space="preserve">     [15002] Chamex A4 Paper 80g - Pack of 5 Reams
</t>
  </si>
  <si>
    <t xml:space="preserve">     [T-S001] Chevrolet 2024 T-Series - Pick-Up Truck</t>
  </si>
  <si>
    <t xml:space="preserve">     [13602] Cleano - Drain Cleaner 50 gm</t>
  </si>
  <si>
    <t xml:space="preserve">     [13407] Clorel - Antibacterial - 1 Liter</t>
  </si>
  <si>
    <t xml:space="preserve">     [13400] Clorel - Antibacterial Bleach - 4 kg</t>
  </si>
  <si>
    <t xml:space="preserve">     [13401] Clorel - Floral Antibacterial Bleach - 4 kg</t>
  </si>
  <si>
    <t xml:space="preserve">     [13410] Clorel - Lavender Antibacterial Bleach - 4 kg</t>
  </si>
  <si>
    <t xml:space="preserve">     [13403] Clorel - Lemon Antibacterial Bleach - 4 kg</t>
  </si>
  <si>
    <t xml:space="preserve">     [13414] Clorox - Colors Antibacterial Bleach - 1 Liter</t>
  </si>
  <si>
    <t xml:space="preserve">     [13412] Clorox - Original Antibacterial Bleach - 1 Liter </t>
  </si>
  <si>
    <t xml:space="preserve">     [14522] Coffee Break - Hazelnut Cappuccino - 8 Sachets   </t>
  </si>
  <si>
    <t xml:space="preserve">     [14536] Coffee Break - Mocha Cappuccino - 8 Sachets  </t>
  </si>
  <si>
    <t xml:space="preserve">     [14524] Coffee Break - Vanilla Cappuccino - 8 Sachets </t>
  </si>
  <si>
    <t xml:space="preserve">     [14723] Coffee Pot - Size 1</t>
  </si>
  <si>
    <t xml:space="preserve">     [14722] Coffee Pot - Size 2</t>
  </si>
  <si>
    <t xml:space="preserve">     [14721] Coffee Pot - Size 5</t>
  </si>
  <si>
    <t xml:space="preserve">     [14035] Coffee cup set of 6 Pieces with plate</t>
  </si>
  <si>
    <t xml:space="preserve">     [15012] Cork Board, Aluminum Frame - 60x90cm</t>
  </si>
  <si>
    <t xml:space="preserve">     [14537] Corona Chocolate Powder - 60gm</t>
  </si>
  <si>
    <t xml:space="preserve">     [13711] Cotton Floor Towel 100x50 cm</t>
  </si>
  <si>
    <t xml:space="preserve">     [13714] Cotton Towel Multi-use 60x50 cm</t>
  </si>
  <si>
    <t xml:space="preserve">     [12029] Crystal tape - 100 Yard - Pack of 72</t>
  </si>
  <si>
    <t xml:space="preserve">     [15412] Crystal tape - 50 Yard - pack of 6</t>
  </si>
  <si>
    <t xml:space="preserve">     [15407] Crystal tape - pack of 12 - small size</t>
  </si>
  <si>
    <t xml:space="preserve">     [Arc12027] Dettol - Soap Bar Original - 115gm</t>
  </si>
  <si>
    <t xml:space="preserve">     [12717] Dettol - Soap Bar Original - 165gm</t>
  </si>
  <si>
    <t xml:space="preserve">     [12025] Dettol - Soap Bar Skin Care - 165gm</t>
  </si>
  <si>
    <t xml:space="preserve">     [13140] Dettol Crisp Breeze Antibacterial All in One Disinfectant Spray - 450ml</t>
  </si>
  <si>
    <t xml:space="preserve">     [13104] Dettol Liquid Disinfectant - All Purposes Antiseptic &amp; Germ Killer - 950ml</t>
  </si>
  <si>
    <t xml:space="preserve">     [12008] Dettol Re-Energize Soap Bar - 165gm</t>
  </si>
  <si>
    <t xml:space="preserve">     [12024] Dettol Skin Care Soap Bar Cool - 115gm</t>
  </si>
  <si>
    <t xml:space="preserve">     [15576] Digital Loose Leaf A4 Binder - 4 Ring 8cm  </t>
  </si>
  <si>
    <t xml:space="preserve">     [13701] Dish Washing Sponge Mega Size</t>
  </si>
  <si>
    <t xml:space="preserve">     [13700] Dish washing Sponge - set of 3</t>
  </si>
  <si>
    <t xml:space="preserve">     [13110] Disinfectant Phenique &amp; Cleaner</t>
  </si>
  <si>
    <t xml:space="preserve">     [11019] Dispenser for C-Fold Tissues</t>
  </si>
  <si>
    <t xml:space="preserve">     [11021] Dispenser for Hand Soap 0.5 L</t>
  </si>
  <si>
    <t xml:space="preserve">     [11020] Dispenser for Kitchen Roll Tissues</t>
  </si>
  <si>
    <t xml:space="preserve">     [11022] Dispenser for Toilet Roll Tissues</t>
  </si>
  <si>
    <t xml:space="preserve">     [14038] Disposable - Black Plastic Fork large - 50 pcs</t>
  </si>
  <si>
    <t xml:space="preserve">     [14036] Disposable - Plastic fork large - 50 pcs</t>
  </si>
  <si>
    <t xml:space="preserve">     [14037] Disposable - Plastic spoon large - 50 pcs</t>
  </si>
  <si>
    <t xml:space="preserve">     [14013] Disposable Drinking Straws - 60 pcs</t>
  </si>
  <si>
    <t xml:space="preserve">     [14015] Disposable Juice Cup 12oz with cover - 50 pcs</t>
  </si>
  <si>
    <t xml:space="preserve">     [14051] Disposable Juice Cup 14oz with cover - 50 pcs</t>
  </si>
  <si>
    <t xml:space="preserve">     [15609] Eco Archive Box </t>
  </si>
  <si>
    <t xml:space="preserve">     [14107] Eco Paper Cups 9oz - 1000 pcs </t>
  </si>
  <si>
    <t xml:space="preserve">     [14410] Ecoco - Plastic Cup Holder For Dispenser, Double</t>
  </si>
  <si>
    <t xml:space="preserve">     [14408] Eden Bakery, Mix Box - 1.5 Kg</t>
  </si>
  <si>
    <t xml:space="preserve">     [14450] Eden Bakery, Mix Kahk Box - 1Kg</t>
  </si>
  <si>
    <t xml:space="preserve">     [14526] Elano Water 1.5 L - Pack of 12</t>
  </si>
  <si>
    <t xml:space="preserve">     [14532] Elano Water 330ml - Pack of 20 </t>
  </si>
  <si>
    <t xml:space="preserve">     [14523] Elano Water 600ml - Pack of 20</t>
  </si>
  <si>
    <t xml:space="preserve">     [14503] Elano Water Gallon - 18.9L </t>
  </si>
  <si>
    <t xml:space="preserve">     [16024] Electric Stainless Turkish Coffee Machine 0.5L</t>
  </si>
  <si>
    <t xml:space="preserve">     [15500] Eveready Heavy Duty Battery AA R6 - 1 Pack 2 Batteries</t>
  </si>
  <si>
    <t xml:space="preserve">     [15501] Eveready Heavy Duty Battery AA R6 - 10 Packs 20 Batteries</t>
  </si>
  <si>
    <t xml:space="preserve">     [15502] Eveready Heavy Duty Battery AAA R03 - 1 Pack 2 Batteries</t>
  </si>
  <si>
    <t xml:space="preserve">     [15503] Eveready Heavy Duty Battery AAA R03 - 10 Packs 20 Batteries</t>
  </si>
  <si>
    <t>Leadtime for each product</t>
  </si>
  <si>
    <t>5 Days</t>
  </si>
  <si>
    <t>Replenishment Type</t>
  </si>
  <si>
    <t>MTS</t>
  </si>
  <si>
    <t>MTO</t>
  </si>
  <si>
    <t>Product Name Like:</t>
  </si>
  <si>
    <t>Number of orders</t>
  </si>
  <si>
    <t>QOH</t>
  </si>
  <si>
    <t>moving avg</t>
  </si>
  <si>
    <t>Unique product names</t>
  </si>
  <si>
    <t>August2024 QTY ordered</t>
  </si>
  <si>
    <t>july2024 QTY ordered</t>
  </si>
  <si>
    <t>June2024 QTY ordered</t>
  </si>
  <si>
    <t>May2024 QTY ordered</t>
  </si>
  <si>
    <t>April2024 QTY ordered</t>
  </si>
  <si>
    <t>March2024 QTY ordered</t>
  </si>
  <si>
    <t>Feb2024 QTY ordered</t>
  </si>
  <si>
    <t>January2024 QTY ordered</t>
  </si>
  <si>
    <t>Moving AVG (N =4 , no of weeks per month)</t>
  </si>
  <si>
    <t xml:space="preserve">Exponiential smooth  </t>
  </si>
  <si>
    <t>ALPHA</t>
  </si>
  <si>
    <t>Forecasting for septemper</t>
  </si>
  <si>
    <t>forecasting for August (Test)</t>
  </si>
  <si>
    <t>MSE MV</t>
  </si>
  <si>
    <t>MSE ES</t>
  </si>
  <si>
    <t>MSE MV avg</t>
  </si>
  <si>
    <t>MSE ES avg</t>
  </si>
  <si>
    <t>Aug avg</t>
  </si>
  <si>
    <t>Given Data</t>
  </si>
  <si>
    <t>20 Days/month ~ (0.71 month)</t>
  </si>
  <si>
    <t>z=service level factor</t>
  </si>
  <si>
    <t>L=Lead time per month</t>
  </si>
  <si>
    <t>SD</t>
  </si>
  <si>
    <t>safty stock=Z * σ * √L</t>
  </si>
  <si>
    <t>ROP= ( AVG Demand * L) + Safety Stock</t>
  </si>
  <si>
    <t xml:space="preserve"> AVG Demand </t>
  </si>
  <si>
    <t>(available stock)QOH</t>
  </si>
  <si>
    <r>
      <rPr>
        <b/>
        <sz val="11"/>
        <color theme="1"/>
        <rFont val="Calibri"/>
        <family val="2"/>
        <scheme val="minor"/>
      </rPr>
      <t xml:space="preserve"> Calculate Replenishment Quantity</t>
    </r>
    <r>
      <rPr>
        <sz val="11"/>
        <color theme="1"/>
        <rFont val="Calibri"/>
        <family val="2"/>
        <scheme val="minor"/>
      </rPr>
      <t>=IF(Quantity_On_Hand &lt; ROP, Forecasted_Monthly_Demand - Quantity_On_Hand, 0)</t>
    </r>
  </si>
  <si>
    <r>
      <rPr>
        <b/>
        <sz val="11"/>
        <color theme="1"/>
        <rFont val="Calibri"/>
        <family val="2"/>
        <scheme val="minor"/>
      </rPr>
      <t>MTS: Products with consistent demand  • MTO: Products with sporadic demand</t>
    </r>
    <r>
      <rPr>
        <sz val="11"/>
        <color theme="1"/>
        <rFont val="Calibri"/>
        <family val="2"/>
        <scheme val="minor"/>
      </rPr>
      <t xml:space="preserve">
=IF(STDEV/AVERAGE &lt; 0.5, "MTS", "MTO")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</si>
</sst>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EGP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2" borderId="0" xfId="0" applyNumberFormat="1" applyFill="1"/>
    <xf numFmtId="164" fontId="1" fillId="2" borderId="0" xfId="0" applyNumberFormat="1" applyFont="1" applyFill="1"/>
    <xf numFmtId="164" fontId="1" fillId="0" borderId="0" xfId="0" applyNumberFormat="1" applyFont="1"/>
    <xf numFmtId="164" fontId="0" fillId="0" borderId="0" xfId="0" applyNumberFormat="1"/>
    <xf numFmtId="1" fontId="0" fillId="2" borderId="0" xfId="0" applyNumberFormat="1" applyFill="1"/>
    <xf numFmtId="1" fontId="1" fillId="2" borderId="0" xfId="0" applyNumberFormat="1" applyFont="1" applyFill="1"/>
    <xf numFmtId="1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/>
    </xf>
    <xf numFmtId="17" fontId="0" fillId="2" borderId="0" xfId="0" applyNumberFormat="1" applyFill="1"/>
    <xf numFmtId="2" fontId="0" fillId="0" borderId="2" xfId="0" applyNumberFormat="1" applyBorder="1"/>
    <xf numFmtId="2" fontId="0" fillId="4" borderId="5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" fillId="4" borderId="4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2" fontId="3" fillId="0" borderId="2" xfId="0" applyNumberFormat="1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2" fontId="2" fillId="5" borderId="1" xfId="0" applyNumberFormat="1" applyFont="1" applyFill="1" applyBorder="1" applyAlignment="1">
      <alignment horizontal="left" vertical="center"/>
    </xf>
    <xf numFmtId="2" fontId="2" fillId="5" borderId="8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1" fontId="1" fillId="0" borderId="0" xfId="0" applyNumberFormat="1" applyFont="1" applyAlignment="1">
      <alignment horizontal="left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3"/>
  <sheetViews>
    <sheetView topLeftCell="U114" zoomScale="69" zoomScaleNormal="59" workbookViewId="0">
      <selection activeCell="AC2" sqref="AC2:AC143"/>
    </sheetView>
  </sheetViews>
  <sheetFormatPr defaultRowHeight="15" x14ac:dyDescent="0.25"/>
  <cols>
    <col min="1" max="1" width="63.42578125" customWidth="1"/>
    <col min="2" max="26" width="16.7109375" customWidth="1"/>
    <col min="27" max="27" width="16.7109375" style="15" customWidth="1"/>
    <col min="28" max="28" width="21.28515625" style="11" bestFit="1" customWidth="1"/>
    <col min="29" max="29" width="16.7109375" style="15" customWidth="1"/>
    <col min="31" max="31" width="14" customWidth="1"/>
    <col min="32" max="32" width="11.28515625" bestFit="1" customWidth="1"/>
  </cols>
  <sheetData>
    <row r="1" spans="1:31" x14ac:dyDescent="0.25">
      <c r="A1" s="1"/>
      <c r="B1" s="18">
        <v>45292</v>
      </c>
      <c r="C1" s="1"/>
      <c r="D1" s="1"/>
      <c r="E1" s="1" t="s">
        <v>0</v>
      </c>
      <c r="F1" s="1"/>
      <c r="G1" s="1"/>
      <c r="H1" s="1" t="s">
        <v>1</v>
      </c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 t="s">
        <v>5</v>
      </c>
      <c r="U1" s="1"/>
      <c r="V1" s="1"/>
      <c r="W1" s="1" t="s">
        <v>6</v>
      </c>
      <c r="X1" s="1"/>
      <c r="Y1" s="1"/>
      <c r="Z1" s="1"/>
      <c r="AA1" s="12"/>
      <c r="AB1" s="8"/>
      <c r="AC1" s="12"/>
    </row>
    <row r="2" spans="1:31" x14ac:dyDescent="0.25">
      <c r="A2" s="1"/>
      <c r="B2" s="2" t="s">
        <v>156</v>
      </c>
      <c r="C2" s="1" t="s">
        <v>7</v>
      </c>
      <c r="D2" s="1" t="s">
        <v>8</v>
      </c>
      <c r="E2" s="2" t="s">
        <v>156</v>
      </c>
      <c r="F2" s="1" t="s">
        <v>7</v>
      </c>
      <c r="G2" s="1" t="s">
        <v>8</v>
      </c>
      <c r="H2" s="2" t="s">
        <v>156</v>
      </c>
      <c r="I2" s="1" t="s">
        <v>7</v>
      </c>
      <c r="J2" s="1" t="s">
        <v>8</v>
      </c>
      <c r="K2" s="2" t="s">
        <v>156</v>
      </c>
      <c r="L2" s="1" t="s">
        <v>7</v>
      </c>
      <c r="M2" s="1" t="s">
        <v>8</v>
      </c>
      <c r="N2" s="2" t="s">
        <v>156</v>
      </c>
      <c r="O2" s="1" t="s">
        <v>7</v>
      </c>
      <c r="P2" s="1" t="s">
        <v>8</v>
      </c>
      <c r="Q2" s="2" t="s">
        <v>156</v>
      </c>
      <c r="R2" s="1" t="s">
        <v>7</v>
      </c>
      <c r="S2" s="1" t="s">
        <v>8</v>
      </c>
      <c r="T2" s="2" t="s">
        <v>156</v>
      </c>
      <c r="U2" s="1" t="s">
        <v>7</v>
      </c>
      <c r="V2" s="1" t="s">
        <v>8</v>
      </c>
      <c r="W2" s="2" t="s">
        <v>156</v>
      </c>
      <c r="X2" s="1" t="s">
        <v>7</v>
      </c>
      <c r="Y2" s="1" t="s">
        <v>8</v>
      </c>
      <c r="Z2" s="2" t="s">
        <v>156</v>
      </c>
      <c r="AA2" s="13" t="s">
        <v>7</v>
      </c>
      <c r="AB2" s="9" t="s">
        <v>8</v>
      </c>
      <c r="AC2" s="13" t="s">
        <v>157</v>
      </c>
      <c r="AE2" t="s">
        <v>158</v>
      </c>
    </row>
    <row r="3" spans="1:31" x14ac:dyDescent="0.25">
      <c r="A3" s="1" t="s">
        <v>9</v>
      </c>
      <c r="Q3">
        <v>1</v>
      </c>
      <c r="R3">
        <v>10</v>
      </c>
      <c r="S3">
        <v>311.10000000000002</v>
      </c>
      <c r="Z3" s="3">
        <v>1</v>
      </c>
      <c r="AA3" s="14">
        <v>10</v>
      </c>
      <c r="AB3" s="10">
        <v>311.10000000000002</v>
      </c>
      <c r="AC3" s="14">
        <v>10</v>
      </c>
      <c r="AE3" s="16">
        <f>AVERAGE(C4,F4,I4,L4,O4,R4,U4,X4)</f>
        <v>4.5</v>
      </c>
    </row>
    <row r="4" spans="1:31" x14ac:dyDescent="0.25">
      <c r="A4" s="1" t="s">
        <v>10</v>
      </c>
      <c r="B4">
        <v>1</v>
      </c>
      <c r="C4">
        <v>4</v>
      </c>
      <c r="D4">
        <v>241.2</v>
      </c>
      <c r="E4">
        <v>1</v>
      </c>
      <c r="F4">
        <v>5</v>
      </c>
      <c r="G4">
        <v>301.5</v>
      </c>
      <c r="Z4" s="3">
        <v>2</v>
      </c>
      <c r="AA4" s="14">
        <v>9</v>
      </c>
      <c r="AB4" s="10">
        <v>542.70000000000005</v>
      </c>
      <c r="AC4" s="14">
        <v>4</v>
      </c>
      <c r="AE4" s="16">
        <f t="shared" ref="AE4:AE67" si="0">AVERAGE(C5,F5,I5,L5,O5,R5,U5,X5)</f>
        <v>1</v>
      </c>
    </row>
    <row r="5" spans="1:31" x14ac:dyDescent="0.25">
      <c r="A5" s="1" t="s">
        <v>11</v>
      </c>
      <c r="T5">
        <v>1</v>
      </c>
      <c r="U5">
        <v>1</v>
      </c>
      <c r="V5">
        <v>73.33</v>
      </c>
      <c r="Z5" s="3">
        <v>2</v>
      </c>
      <c r="AA5" s="14">
        <v>26</v>
      </c>
      <c r="AB5" s="10">
        <v>1906.58</v>
      </c>
      <c r="AC5" s="14">
        <v>0</v>
      </c>
      <c r="AE5" s="16">
        <f t="shared" si="0"/>
        <v>86.857142857142861</v>
      </c>
    </row>
    <row r="6" spans="1:31" x14ac:dyDescent="0.25">
      <c r="A6" s="1" t="s">
        <v>12</v>
      </c>
      <c r="E6">
        <v>1</v>
      </c>
      <c r="F6">
        <v>4</v>
      </c>
      <c r="G6">
        <v>399.84</v>
      </c>
      <c r="H6">
        <v>6</v>
      </c>
      <c r="I6">
        <v>46</v>
      </c>
      <c r="J6">
        <v>4524.72</v>
      </c>
      <c r="K6">
        <v>5</v>
      </c>
      <c r="L6">
        <v>142</v>
      </c>
      <c r="M6">
        <v>14194.32</v>
      </c>
      <c r="N6">
        <v>9</v>
      </c>
      <c r="O6">
        <v>167</v>
      </c>
      <c r="P6">
        <v>17152.900000000001</v>
      </c>
      <c r="Q6">
        <v>9</v>
      </c>
      <c r="R6">
        <v>148</v>
      </c>
      <c r="S6">
        <v>16448.62</v>
      </c>
      <c r="T6">
        <v>6</v>
      </c>
      <c r="U6">
        <v>60</v>
      </c>
      <c r="V6">
        <v>6744.68</v>
      </c>
      <c r="W6">
        <v>2</v>
      </c>
      <c r="X6">
        <v>41</v>
      </c>
      <c r="Y6">
        <v>4877.95</v>
      </c>
      <c r="Z6" s="3">
        <v>42</v>
      </c>
      <c r="AA6" s="14">
        <v>725</v>
      </c>
      <c r="AB6" s="10">
        <v>79010.899999999994</v>
      </c>
      <c r="AC6" s="14">
        <v>4</v>
      </c>
      <c r="AE6" s="16">
        <f t="shared" si="0"/>
        <v>58.666666666666664</v>
      </c>
    </row>
    <row r="7" spans="1:31" x14ac:dyDescent="0.25">
      <c r="A7" s="1" t="s">
        <v>13</v>
      </c>
      <c r="B7">
        <v>25</v>
      </c>
      <c r="C7">
        <v>82</v>
      </c>
      <c r="D7">
        <v>14064</v>
      </c>
      <c r="E7">
        <v>18</v>
      </c>
      <c r="F7">
        <v>69</v>
      </c>
      <c r="G7">
        <v>12056.94</v>
      </c>
      <c r="H7">
        <v>3</v>
      </c>
      <c r="I7">
        <v>25</v>
      </c>
      <c r="J7">
        <v>4386</v>
      </c>
      <c r="Z7" s="3">
        <v>46</v>
      </c>
      <c r="AA7" s="14">
        <v>176</v>
      </c>
      <c r="AB7" s="10">
        <v>30506.94</v>
      </c>
      <c r="AC7" s="14">
        <v>25</v>
      </c>
      <c r="AE7" s="16">
        <f t="shared" si="0"/>
        <v>7.875</v>
      </c>
    </row>
    <row r="8" spans="1:31" x14ac:dyDescent="0.25">
      <c r="A8" s="1" t="s">
        <v>14</v>
      </c>
      <c r="B8">
        <v>2</v>
      </c>
      <c r="C8">
        <v>6</v>
      </c>
      <c r="D8">
        <v>4020</v>
      </c>
      <c r="E8">
        <v>1</v>
      </c>
      <c r="F8">
        <v>5</v>
      </c>
      <c r="G8">
        <v>4298.25</v>
      </c>
      <c r="H8">
        <v>1</v>
      </c>
      <c r="I8">
        <v>7</v>
      </c>
      <c r="J8">
        <v>6017.55</v>
      </c>
      <c r="K8">
        <v>3</v>
      </c>
      <c r="L8">
        <v>11</v>
      </c>
      <c r="M8">
        <v>9456.15</v>
      </c>
      <c r="N8">
        <v>1</v>
      </c>
      <c r="O8">
        <v>6</v>
      </c>
      <c r="P8">
        <v>6061.2</v>
      </c>
      <c r="Q8">
        <v>1</v>
      </c>
      <c r="R8">
        <v>5</v>
      </c>
      <c r="S8">
        <v>5051</v>
      </c>
      <c r="T8">
        <v>2</v>
      </c>
      <c r="U8">
        <v>18</v>
      </c>
      <c r="V8">
        <v>18183.599999999999</v>
      </c>
      <c r="W8">
        <v>1</v>
      </c>
      <c r="X8">
        <v>5</v>
      </c>
      <c r="Y8">
        <v>5051</v>
      </c>
      <c r="Z8" s="3">
        <v>14</v>
      </c>
      <c r="AA8" s="14">
        <v>63</v>
      </c>
      <c r="AB8" s="10">
        <v>58138.75</v>
      </c>
      <c r="AC8" s="14">
        <v>5</v>
      </c>
      <c r="AE8" s="16">
        <f t="shared" si="0"/>
        <v>13</v>
      </c>
    </row>
    <row r="9" spans="1:31" x14ac:dyDescent="0.25">
      <c r="A9" s="1" t="s">
        <v>15</v>
      </c>
      <c r="B9">
        <v>9</v>
      </c>
      <c r="C9">
        <v>32</v>
      </c>
      <c r="D9">
        <v>5760.35</v>
      </c>
      <c r="E9">
        <v>1</v>
      </c>
      <c r="F9">
        <v>2</v>
      </c>
      <c r="G9">
        <v>543.86</v>
      </c>
      <c r="H9">
        <v>1</v>
      </c>
      <c r="I9">
        <v>2</v>
      </c>
      <c r="J9">
        <v>543.86</v>
      </c>
      <c r="K9">
        <v>2</v>
      </c>
      <c r="L9">
        <v>10</v>
      </c>
      <c r="M9">
        <v>2424.64</v>
      </c>
      <c r="N9">
        <v>2</v>
      </c>
      <c r="O9">
        <v>14</v>
      </c>
      <c r="P9">
        <v>3057.04</v>
      </c>
      <c r="Q9">
        <v>5</v>
      </c>
      <c r="R9">
        <v>21</v>
      </c>
      <c r="S9">
        <v>4630.16</v>
      </c>
      <c r="T9">
        <v>6</v>
      </c>
      <c r="U9">
        <v>16</v>
      </c>
      <c r="V9">
        <v>3516.06</v>
      </c>
      <c r="W9">
        <v>4</v>
      </c>
      <c r="X9">
        <v>7</v>
      </c>
      <c r="Y9">
        <v>1550.82</v>
      </c>
      <c r="Z9" s="3">
        <v>34</v>
      </c>
      <c r="AA9" s="14">
        <v>126</v>
      </c>
      <c r="AB9" s="10">
        <v>26884.23</v>
      </c>
      <c r="AC9" s="14">
        <v>0</v>
      </c>
      <c r="AE9" s="16">
        <f t="shared" si="0"/>
        <v>10.333333333333334</v>
      </c>
    </row>
    <row r="10" spans="1:31" x14ac:dyDescent="0.25">
      <c r="A10" s="1" t="s">
        <v>16</v>
      </c>
      <c r="N10">
        <v>1</v>
      </c>
      <c r="O10">
        <v>12</v>
      </c>
      <c r="P10">
        <v>1775.88</v>
      </c>
      <c r="T10">
        <v>1</v>
      </c>
      <c r="U10">
        <v>1</v>
      </c>
      <c r="V10">
        <v>145.03</v>
      </c>
      <c r="W10">
        <v>1</v>
      </c>
      <c r="X10">
        <v>18</v>
      </c>
      <c r="Y10">
        <v>4851.18</v>
      </c>
      <c r="Z10" s="3">
        <v>4</v>
      </c>
      <c r="AA10" s="14">
        <v>32</v>
      </c>
      <c r="AB10" s="10">
        <v>7047.1</v>
      </c>
      <c r="AC10" s="14">
        <v>0</v>
      </c>
      <c r="AE10" s="16">
        <f t="shared" si="0"/>
        <v>12.142857142857142</v>
      </c>
    </row>
    <row r="11" spans="1:31" x14ac:dyDescent="0.25">
      <c r="A11" s="1" t="s">
        <v>17</v>
      </c>
      <c r="B11">
        <v>6</v>
      </c>
      <c r="C11">
        <v>14</v>
      </c>
      <c r="D11">
        <v>1111</v>
      </c>
      <c r="E11">
        <v>3</v>
      </c>
      <c r="F11">
        <v>15</v>
      </c>
      <c r="G11">
        <v>858.15</v>
      </c>
      <c r="K11">
        <v>2</v>
      </c>
      <c r="L11">
        <v>14</v>
      </c>
      <c r="M11">
        <v>842.8</v>
      </c>
      <c r="N11">
        <v>4</v>
      </c>
      <c r="O11">
        <v>22</v>
      </c>
      <c r="P11">
        <v>1323.3</v>
      </c>
      <c r="Q11">
        <v>4</v>
      </c>
      <c r="R11">
        <v>11</v>
      </c>
      <c r="S11">
        <v>661.65</v>
      </c>
      <c r="T11">
        <v>2</v>
      </c>
      <c r="U11">
        <v>9</v>
      </c>
      <c r="V11">
        <v>535.41</v>
      </c>
      <c r="W11">
        <v>1</v>
      </c>
      <c r="X11">
        <v>0</v>
      </c>
      <c r="Y11">
        <v>0</v>
      </c>
      <c r="Z11" s="3">
        <v>23</v>
      </c>
      <c r="AA11" s="14">
        <v>85</v>
      </c>
      <c r="AB11" s="10">
        <v>5332.31</v>
      </c>
      <c r="AC11" s="14">
        <v>0</v>
      </c>
      <c r="AE11" s="16">
        <f t="shared" si="0"/>
        <v>9.4</v>
      </c>
    </row>
    <row r="12" spans="1:31" x14ac:dyDescent="0.25">
      <c r="A12" s="1" t="s">
        <v>18</v>
      </c>
      <c r="H12">
        <v>2</v>
      </c>
      <c r="I12">
        <v>18</v>
      </c>
      <c r="J12">
        <v>1973.7</v>
      </c>
      <c r="K12">
        <v>2</v>
      </c>
      <c r="L12">
        <v>14</v>
      </c>
      <c r="M12">
        <v>1535.1</v>
      </c>
      <c r="Q12">
        <v>1</v>
      </c>
      <c r="R12">
        <v>2</v>
      </c>
      <c r="S12">
        <v>198.44</v>
      </c>
      <c r="T12">
        <v>3</v>
      </c>
      <c r="U12">
        <v>5</v>
      </c>
      <c r="V12">
        <v>495.28</v>
      </c>
      <c r="W12">
        <v>1</v>
      </c>
      <c r="X12">
        <v>8</v>
      </c>
      <c r="Y12">
        <v>777.92</v>
      </c>
      <c r="Z12" s="3">
        <v>9</v>
      </c>
      <c r="AA12" s="14">
        <v>47</v>
      </c>
      <c r="AB12" s="10">
        <v>4980.4399999999996</v>
      </c>
      <c r="AC12" s="14">
        <v>0</v>
      </c>
      <c r="AE12" s="16">
        <f t="shared" si="0"/>
        <v>78.375</v>
      </c>
    </row>
    <row r="13" spans="1:31" x14ac:dyDescent="0.25">
      <c r="A13" s="1" t="s">
        <v>19</v>
      </c>
      <c r="B13">
        <v>2</v>
      </c>
      <c r="C13">
        <v>5</v>
      </c>
      <c r="D13">
        <v>350</v>
      </c>
      <c r="E13">
        <v>3</v>
      </c>
      <c r="F13">
        <v>14</v>
      </c>
      <c r="G13">
        <v>921.06</v>
      </c>
      <c r="H13">
        <v>2</v>
      </c>
      <c r="I13">
        <v>14</v>
      </c>
      <c r="J13">
        <v>921.06</v>
      </c>
      <c r="K13">
        <v>3</v>
      </c>
      <c r="L13">
        <v>16</v>
      </c>
      <c r="M13">
        <v>1053</v>
      </c>
      <c r="N13">
        <v>6</v>
      </c>
      <c r="O13">
        <v>252</v>
      </c>
      <c r="P13">
        <v>16594.2</v>
      </c>
      <c r="Q13">
        <v>3</v>
      </c>
      <c r="R13">
        <v>15</v>
      </c>
      <c r="S13">
        <v>987.75</v>
      </c>
      <c r="T13">
        <v>5</v>
      </c>
      <c r="U13">
        <v>190</v>
      </c>
      <c r="V13">
        <v>12511.5</v>
      </c>
      <c r="W13">
        <v>4</v>
      </c>
      <c r="X13">
        <v>121</v>
      </c>
      <c r="Y13">
        <v>7967.85</v>
      </c>
      <c r="Z13" s="3">
        <v>29</v>
      </c>
      <c r="AA13" s="14">
        <v>634</v>
      </c>
      <c r="AB13" s="10">
        <v>41767.370000000003</v>
      </c>
      <c r="AC13" s="14">
        <v>5</v>
      </c>
      <c r="AE13" s="16">
        <f t="shared" si="0"/>
        <v>20</v>
      </c>
    </row>
    <row r="14" spans="1:31" x14ac:dyDescent="0.25">
      <c r="A14" s="1" t="s">
        <v>20</v>
      </c>
      <c r="T14">
        <v>1</v>
      </c>
      <c r="U14">
        <v>20</v>
      </c>
      <c r="V14">
        <v>3641</v>
      </c>
      <c r="Z14" s="3">
        <v>1</v>
      </c>
      <c r="AA14" s="14">
        <v>20</v>
      </c>
      <c r="AB14" s="10">
        <v>3641</v>
      </c>
      <c r="AC14" s="14">
        <v>20</v>
      </c>
      <c r="AE14" s="16">
        <f t="shared" si="0"/>
        <v>9.2857142857142865</v>
      </c>
    </row>
    <row r="15" spans="1:31" x14ac:dyDescent="0.25">
      <c r="A15" s="1" t="s">
        <v>21</v>
      </c>
      <c r="E15">
        <v>2</v>
      </c>
      <c r="F15">
        <v>2</v>
      </c>
      <c r="G15">
        <v>320</v>
      </c>
      <c r="H15">
        <v>1</v>
      </c>
      <c r="I15">
        <v>21</v>
      </c>
      <c r="J15">
        <v>3360</v>
      </c>
      <c r="K15">
        <v>2</v>
      </c>
      <c r="L15">
        <v>2</v>
      </c>
      <c r="M15">
        <v>320</v>
      </c>
      <c r="N15">
        <v>1</v>
      </c>
      <c r="O15">
        <v>2</v>
      </c>
      <c r="P15">
        <v>291.77999999999997</v>
      </c>
      <c r="Q15">
        <v>3</v>
      </c>
      <c r="R15">
        <v>8</v>
      </c>
      <c r="S15">
        <v>1164.2</v>
      </c>
      <c r="T15">
        <v>2</v>
      </c>
      <c r="U15">
        <v>11</v>
      </c>
      <c r="V15">
        <v>1587.27</v>
      </c>
      <c r="W15">
        <v>5</v>
      </c>
      <c r="X15">
        <v>19</v>
      </c>
      <c r="Y15">
        <v>3009.18</v>
      </c>
      <c r="Z15" s="3">
        <v>19</v>
      </c>
      <c r="AA15" s="14">
        <v>77</v>
      </c>
      <c r="AB15" s="10">
        <v>12099.28</v>
      </c>
      <c r="AC15" s="14">
        <v>0</v>
      </c>
      <c r="AE15" s="16">
        <f t="shared" si="0"/>
        <v>70.375</v>
      </c>
    </row>
    <row r="16" spans="1:31" x14ac:dyDescent="0.25">
      <c r="A16" s="1" t="s">
        <v>22</v>
      </c>
      <c r="B16">
        <v>8</v>
      </c>
      <c r="C16">
        <v>36</v>
      </c>
      <c r="D16">
        <v>4358.88</v>
      </c>
      <c r="E16">
        <v>5</v>
      </c>
      <c r="F16">
        <v>21</v>
      </c>
      <c r="G16">
        <v>3990</v>
      </c>
      <c r="H16">
        <v>7</v>
      </c>
      <c r="I16">
        <v>33</v>
      </c>
      <c r="J16">
        <v>6163.5</v>
      </c>
      <c r="K16">
        <v>10</v>
      </c>
      <c r="L16">
        <v>95</v>
      </c>
      <c r="M16">
        <v>17512.990000000002</v>
      </c>
      <c r="N16">
        <v>9</v>
      </c>
      <c r="O16">
        <v>115</v>
      </c>
      <c r="P16">
        <v>21326.35</v>
      </c>
      <c r="Q16">
        <v>10</v>
      </c>
      <c r="R16">
        <v>82</v>
      </c>
      <c r="S16">
        <v>15184.78</v>
      </c>
      <c r="T16">
        <v>8</v>
      </c>
      <c r="U16">
        <v>73</v>
      </c>
      <c r="V16">
        <v>13471.93</v>
      </c>
      <c r="W16">
        <v>8</v>
      </c>
      <c r="X16">
        <v>108</v>
      </c>
      <c r="Y16">
        <v>20240.66</v>
      </c>
      <c r="Z16" s="3">
        <v>73</v>
      </c>
      <c r="AA16" s="14">
        <v>666</v>
      </c>
      <c r="AB16" s="10">
        <v>124318.8</v>
      </c>
      <c r="AC16" s="14">
        <v>21</v>
      </c>
      <c r="AE16" s="16">
        <f t="shared" si="0"/>
        <v>143.625</v>
      </c>
    </row>
    <row r="17" spans="1:31" x14ac:dyDescent="0.25">
      <c r="A17" s="1" t="s">
        <v>23</v>
      </c>
      <c r="B17">
        <v>8</v>
      </c>
      <c r="C17">
        <v>124</v>
      </c>
      <c r="D17">
        <v>12400</v>
      </c>
      <c r="E17">
        <v>10</v>
      </c>
      <c r="F17">
        <v>138</v>
      </c>
      <c r="G17">
        <v>21675</v>
      </c>
      <c r="H17">
        <v>8</v>
      </c>
      <c r="I17">
        <v>66</v>
      </c>
      <c r="J17">
        <v>10560</v>
      </c>
      <c r="K17">
        <v>11</v>
      </c>
      <c r="L17">
        <v>102</v>
      </c>
      <c r="M17">
        <v>15756.8</v>
      </c>
      <c r="N17">
        <v>14</v>
      </c>
      <c r="O17">
        <v>152</v>
      </c>
      <c r="P17">
        <v>22169.439999999999</v>
      </c>
      <c r="Q17">
        <v>14</v>
      </c>
      <c r="R17">
        <v>147</v>
      </c>
      <c r="S17">
        <v>21393.27</v>
      </c>
      <c r="T17">
        <v>16</v>
      </c>
      <c r="U17">
        <v>188</v>
      </c>
      <c r="V17">
        <v>27295.919999999998</v>
      </c>
      <c r="W17">
        <v>16</v>
      </c>
      <c r="X17">
        <v>232</v>
      </c>
      <c r="Y17">
        <v>33744.28</v>
      </c>
      <c r="Z17" s="3">
        <v>106</v>
      </c>
      <c r="AA17" s="14">
        <v>1322</v>
      </c>
      <c r="AB17" s="10">
        <v>191129.23</v>
      </c>
      <c r="AC17" s="14">
        <v>66</v>
      </c>
      <c r="AE17" s="16">
        <f t="shared" si="0"/>
        <v>23</v>
      </c>
    </row>
    <row r="18" spans="1:31" x14ac:dyDescent="0.25">
      <c r="A18" s="1" t="s">
        <v>24</v>
      </c>
      <c r="B18">
        <v>3</v>
      </c>
      <c r="C18">
        <v>18</v>
      </c>
      <c r="D18">
        <v>2170.8000000000002</v>
      </c>
      <c r="E18">
        <v>3</v>
      </c>
      <c r="F18">
        <v>21</v>
      </c>
      <c r="G18">
        <v>3607.24</v>
      </c>
      <c r="H18">
        <v>4</v>
      </c>
      <c r="I18">
        <v>21</v>
      </c>
      <c r="J18">
        <v>3990</v>
      </c>
      <c r="K18">
        <v>6</v>
      </c>
      <c r="L18">
        <v>35</v>
      </c>
      <c r="M18">
        <v>6509.87</v>
      </c>
      <c r="N18">
        <v>6</v>
      </c>
      <c r="O18">
        <v>21</v>
      </c>
      <c r="P18">
        <v>3871.41</v>
      </c>
      <c r="Q18">
        <v>3</v>
      </c>
      <c r="R18">
        <v>23</v>
      </c>
      <c r="S18">
        <v>4242.95</v>
      </c>
      <c r="T18">
        <v>3</v>
      </c>
      <c r="U18">
        <v>24</v>
      </c>
      <c r="V18">
        <v>4458.4799999999996</v>
      </c>
      <c r="W18">
        <v>3</v>
      </c>
      <c r="X18">
        <v>21</v>
      </c>
      <c r="Y18">
        <v>4298.3900000000003</v>
      </c>
      <c r="Z18" s="3">
        <v>32</v>
      </c>
      <c r="AA18" s="14">
        <v>185</v>
      </c>
      <c r="AB18" s="10">
        <v>33354.69</v>
      </c>
      <c r="AC18" s="14">
        <v>18</v>
      </c>
      <c r="AE18" s="16">
        <f t="shared" si="0"/>
        <v>12.833333333333334</v>
      </c>
    </row>
    <row r="19" spans="1:31" x14ac:dyDescent="0.25">
      <c r="A19" s="1" t="s">
        <v>25</v>
      </c>
      <c r="B19">
        <v>2</v>
      </c>
      <c r="C19">
        <v>10</v>
      </c>
      <c r="D19">
        <v>1000</v>
      </c>
      <c r="E19">
        <v>1</v>
      </c>
      <c r="F19">
        <v>6</v>
      </c>
      <c r="G19">
        <v>960</v>
      </c>
      <c r="K19">
        <v>2</v>
      </c>
      <c r="L19">
        <v>8</v>
      </c>
      <c r="M19">
        <v>1251.78</v>
      </c>
      <c r="Q19">
        <v>2</v>
      </c>
      <c r="R19">
        <v>6</v>
      </c>
      <c r="S19">
        <v>872.42</v>
      </c>
      <c r="T19">
        <v>7</v>
      </c>
      <c r="U19">
        <v>29</v>
      </c>
      <c r="V19">
        <v>4154.8900000000003</v>
      </c>
      <c r="W19">
        <v>3</v>
      </c>
      <c r="X19">
        <v>18</v>
      </c>
      <c r="Y19">
        <v>2573.46</v>
      </c>
      <c r="Z19" s="3">
        <v>23</v>
      </c>
      <c r="AA19" s="14">
        <v>116</v>
      </c>
      <c r="AB19" s="10">
        <v>17466.990000000002</v>
      </c>
      <c r="AC19" s="14">
        <v>6</v>
      </c>
      <c r="AE19" s="16">
        <f t="shared" si="0"/>
        <v>192</v>
      </c>
    </row>
    <row r="20" spans="1:31" x14ac:dyDescent="0.25">
      <c r="A20" s="1" t="s">
        <v>26</v>
      </c>
      <c r="H20">
        <v>1</v>
      </c>
      <c r="I20">
        <v>192</v>
      </c>
      <c r="J20">
        <v>0</v>
      </c>
      <c r="Z20" s="3">
        <v>1</v>
      </c>
      <c r="AA20" s="14">
        <v>192</v>
      </c>
      <c r="AB20" s="10">
        <v>0</v>
      </c>
      <c r="AC20" s="14">
        <v>192</v>
      </c>
      <c r="AE20" s="16">
        <f t="shared" si="0"/>
        <v>1</v>
      </c>
    </row>
    <row r="21" spans="1:31" x14ac:dyDescent="0.25">
      <c r="A21" s="1" t="s">
        <v>27</v>
      </c>
      <c r="T21">
        <v>1</v>
      </c>
      <c r="U21">
        <v>0</v>
      </c>
      <c r="V21">
        <v>0</v>
      </c>
      <c r="W21">
        <v>1</v>
      </c>
      <c r="X21">
        <v>2</v>
      </c>
      <c r="Y21">
        <v>994.56</v>
      </c>
      <c r="Z21" s="3">
        <v>2</v>
      </c>
      <c r="AA21" s="14">
        <v>2</v>
      </c>
      <c r="AB21" s="10">
        <v>994.56</v>
      </c>
      <c r="AC21" s="14">
        <v>0</v>
      </c>
      <c r="AE21" s="16">
        <f t="shared" si="0"/>
        <v>2</v>
      </c>
    </row>
    <row r="22" spans="1:31" x14ac:dyDescent="0.25">
      <c r="A22" s="1" t="s">
        <v>28</v>
      </c>
      <c r="W22">
        <v>1</v>
      </c>
      <c r="X22">
        <v>2</v>
      </c>
      <c r="Y22">
        <v>994.56</v>
      </c>
      <c r="Z22" s="3">
        <v>1</v>
      </c>
      <c r="AA22" s="14">
        <v>2</v>
      </c>
      <c r="AB22" s="10">
        <v>994.56</v>
      </c>
      <c r="AC22" s="14">
        <v>0</v>
      </c>
      <c r="AE22" s="16">
        <f t="shared" si="0"/>
        <v>2</v>
      </c>
    </row>
    <row r="23" spans="1:31" x14ac:dyDescent="0.25">
      <c r="A23" s="1" t="s">
        <v>29</v>
      </c>
      <c r="W23">
        <v>1</v>
      </c>
      <c r="X23">
        <v>2</v>
      </c>
      <c r="Y23">
        <v>994.56</v>
      </c>
      <c r="Z23" s="3">
        <v>1</v>
      </c>
      <c r="AA23" s="14">
        <v>2</v>
      </c>
      <c r="AB23" s="10">
        <v>994.56</v>
      </c>
      <c r="AC23" s="14">
        <v>0</v>
      </c>
      <c r="AE23" s="16">
        <f t="shared" si="0"/>
        <v>17</v>
      </c>
    </row>
    <row r="24" spans="1:31" x14ac:dyDescent="0.25">
      <c r="A24" s="1" t="s">
        <v>30</v>
      </c>
      <c r="B24">
        <v>1</v>
      </c>
      <c r="C24">
        <v>34</v>
      </c>
      <c r="D24">
        <v>9316</v>
      </c>
      <c r="Q24">
        <v>1</v>
      </c>
      <c r="R24">
        <v>0</v>
      </c>
      <c r="S24">
        <v>0</v>
      </c>
      <c r="Z24" s="3">
        <v>3</v>
      </c>
      <c r="AA24" s="14">
        <v>35</v>
      </c>
      <c r="AB24" s="10">
        <v>9590</v>
      </c>
      <c r="AC24" s="14">
        <v>0</v>
      </c>
      <c r="AE24" s="16">
        <f t="shared" si="0"/>
        <v>1</v>
      </c>
    </row>
    <row r="25" spans="1:31" x14ac:dyDescent="0.25">
      <c r="A25" s="1" t="s">
        <v>31</v>
      </c>
      <c r="N25">
        <v>1</v>
      </c>
      <c r="O25">
        <v>1</v>
      </c>
      <c r="P25">
        <v>7910</v>
      </c>
      <c r="Z25" s="3">
        <v>1</v>
      </c>
      <c r="AA25" s="14">
        <v>1</v>
      </c>
      <c r="AB25" s="10">
        <v>7910</v>
      </c>
      <c r="AC25" s="14">
        <v>0</v>
      </c>
      <c r="AE25" s="16">
        <f t="shared" si="0"/>
        <v>14.285714285714286</v>
      </c>
    </row>
    <row r="26" spans="1:31" x14ac:dyDescent="0.25">
      <c r="A26" s="1" t="s">
        <v>32</v>
      </c>
      <c r="B26">
        <v>2</v>
      </c>
      <c r="C26">
        <v>4</v>
      </c>
      <c r="D26">
        <v>1017.52</v>
      </c>
      <c r="E26">
        <v>3</v>
      </c>
      <c r="F26">
        <v>3</v>
      </c>
      <c r="G26">
        <v>1009.5</v>
      </c>
      <c r="K26">
        <v>6</v>
      </c>
      <c r="L26">
        <v>10</v>
      </c>
      <c r="M26">
        <v>3306.27</v>
      </c>
      <c r="N26">
        <v>6</v>
      </c>
      <c r="O26">
        <v>29</v>
      </c>
      <c r="P26">
        <v>8055.33</v>
      </c>
      <c r="Q26">
        <v>5</v>
      </c>
      <c r="R26">
        <v>9</v>
      </c>
      <c r="S26">
        <v>2516.94</v>
      </c>
      <c r="T26">
        <v>7</v>
      </c>
      <c r="U26">
        <v>26</v>
      </c>
      <c r="V26">
        <v>7222.02</v>
      </c>
      <c r="W26">
        <v>5</v>
      </c>
      <c r="X26">
        <v>19</v>
      </c>
      <c r="Y26">
        <v>5716.49</v>
      </c>
      <c r="Z26" s="3">
        <v>35</v>
      </c>
      <c r="AA26" s="14">
        <v>101</v>
      </c>
      <c r="AB26" s="10">
        <v>29144.58</v>
      </c>
      <c r="AC26" s="14">
        <v>0</v>
      </c>
      <c r="AE26" s="16">
        <f t="shared" si="0"/>
        <v>24.25</v>
      </c>
    </row>
    <row r="27" spans="1:31" x14ac:dyDescent="0.25">
      <c r="A27" s="1" t="s">
        <v>33</v>
      </c>
      <c r="B27">
        <v>6</v>
      </c>
      <c r="C27">
        <v>16</v>
      </c>
      <c r="D27">
        <v>2585</v>
      </c>
      <c r="E27">
        <v>10</v>
      </c>
      <c r="F27">
        <v>26</v>
      </c>
      <c r="G27">
        <v>4742.3</v>
      </c>
      <c r="H27">
        <v>5</v>
      </c>
      <c r="I27">
        <v>15</v>
      </c>
      <c r="J27">
        <v>2953.5</v>
      </c>
      <c r="K27">
        <v>10</v>
      </c>
      <c r="L27">
        <v>22</v>
      </c>
      <c r="M27">
        <v>4350.99</v>
      </c>
      <c r="N27">
        <v>7</v>
      </c>
      <c r="O27">
        <v>32</v>
      </c>
      <c r="P27">
        <v>6258.08</v>
      </c>
      <c r="Q27">
        <v>4</v>
      </c>
      <c r="R27">
        <v>15</v>
      </c>
      <c r="S27">
        <v>2933.23</v>
      </c>
      <c r="T27">
        <v>9</v>
      </c>
      <c r="U27">
        <v>41</v>
      </c>
      <c r="V27">
        <v>7898.85</v>
      </c>
      <c r="W27">
        <v>6</v>
      </c>
      <c r="X27">
        <v>27</v>
      </c>
      <c r="Y27">
        <v>5375.76</v>
      </c>
      <c r="Z27" s="3">
        <v>60</v>
      </c>
      <c r="AA27" s="14">
        <v>213</v>
      </c>
      <c r="AB27" s="10">
        <v>40889.79</v>
      </c>
      <c r="AC27" s="14">
        <v>15</v>
      </c>
      <c r="AE27" s="16">
        <f t="shared" si="0"/>
        <v>3</v>
      </c>
    </row>
    <row r="28" spans="1:31" x14ac:dyDescent="0.25">
      <c r="A28" s="1" t="s">
        <v>34</v>
      </c>
      <c r="E28">
        <v>1</v>
      </c>
      <c r="F28">
        <v>3</v>
      </c>
      <c r="G28">
        <v>462.75</v>
      </c>
      <c r="Z28" s="3">
        <v>1</v>
      </c>
      <c r="AA28" s="14">
        <v>3</v>
      </c>
      <c r="AB28" s="10">
        <v>462.75</v>
      </c>
      <c r="AC28" s="14">
        <v>0</v>
      </c>
      <c r="AE28" s="16">
        <f t="shared" si="0"/>
        <v>1.3333333333333333</v>
      </c>
    </row>
    <row r="29" spans="1:31" x14ac:dyDescent="0.25">
      <c r="A29" s="1" t="s">
        <v>35</v>
      </c>
      <c r="B29">
        <v>2</v>
      </c>
      <c r="C29">
        <v>4</v>
      </c>
      <c r="D29">
        <v>1017.52</v>
      </c>
      <c r="E29">
        <v>2</v>
      </c>
      <c r="F29">
        <v>0</v>
      </c>
      <c r="G29">
        <v>0</v>
      </c>
      <c r="N29">
        <v>1</v>
      </c>
      <c r="O29">
        <v>0</v>
      </c>
      <c r="P29">
        <v>0</v>
      </c>
      <c r="Z29" s="3">
        <v>6</v>
      </c>
      <c r="AA29" s="14">
        <v>5</v>
      </c>
      <c r="AB29" s="10">
        <v>1318.03</v>
      </c>
      <c r="AC29" s="14">
        <v>0</v>
      </c>
      <c r="AE29" s="16">
        <f t="shared" si="0"/>
        <v>3.1666666666666665</v>
      </c>
    </row>
    <row r="30" spans="1:31" x14ac:dyDescent="0.25">
      <c r="A30" s="1" t="s">
        <v>36</v>
      </c>
      <c r="B30">
        <v>1</v>
      </c>
      <c r="C30">
        <v>3</v>
      </c>
      <c r="D30">
        <v>199.29</v>
      </c>
      <c r="E30">
        <v>1</v>
      </c>
      <c r="F30">
        <v>5</v>
      </c>
      <c r="G30">
        <v>593.75</v>
      </c>
      <c r="H30">
        <v>1</v>
      </c>
      <c r="I30">
        <v>1</v>
      </c>
      <c r="J30">
        <v>50</v>
      </c>
      <c r="N30">
        <v>1</v>
      </c>
      <c r="O30">
        <v>1</v>
      </c>
      <c r="P30">
        <v>58.76</v>
      </c>
      <c r="T30">
        <v>2</v>
      </c>
      <c r="U30">
        <v>6</v>
      </c>
      <c r="V30">
        <v>559.98</v>
      </c>
      <c r="W30">
        <v>2</v>
      </c>
      <c r="X30">
        <v>3</v>
      </c>
      <c r="Y30">
        <v>272.02999999999997</v>
      </c>
      <c r="Z30" s="3">
        <v>8</v>
      </c>
      <c r="AA30" s="14">
        <v>19</v>
      </c>
      <c r="AB30" s="10">
        <v>1733.81</v>
      </c>
      <c r="AC30" s="14">
        <v>0</v>
      </c>
      <c r="AE30" s="16">
        <f t="shared" si="0"/>
        <v>8.5</v>
      </c>
    </row>
    <row r="31" spans="1:31" x14ac:dyDescent="0.25">
      <c r="A31" s="1" t="s">
        <v>37</v>
      </c>
      <c r="Q31">
        <v>2</v>
      </c>
      <c r="R31">
        <v>1</v>
      </c>
      <c r="S31">
        <v>47.14</v>
      </c>
      <c r="T31">
        <v>6</v>
      </c>
      <c r="U31">
        <v>16</v>
      </c>
      <c r="V31">
        <v>759.04</v>
      </c>
      <c r="Z31" s="3">
        <v>8</v>
      </c>
      <c r="AA31" s="14">
        <v>17</v>
      </c>
      <c r="AB31" s="10">
        <v>806.18</v>
      </c>
      <c r="AC31" s="14">
        <v>0</v>
      </c>
      <c r="AE31" s="16">
        <f t="shared" si="0"/>
        <v>2.2000000000000002</v>
      </c>
    </row>
    <row r="32" spans="1:31" x14ac:dyDescent="0.25">
      <c r="A32" s="1" t="s">
        <v>38</v>
      </c>
      <c r="E32">
        <v>1</v>
      </c>
      <c r="F32">
        <v>1</v>
      </c>
      <c r="G32">
        <v>274.12</v>
      </c>
      <c r="K32">
        <v>4</v>
      </c>
      <c r="L32">
        <v>6</v>
      </c>
      <c r="M32">
        <v>2023.5</v>
      </c>
      <c r="N32">
        <v>1</v>
      </c>
      <c r="O32">
        <v>1</v>
      </c>
      <c r="P32">
        <v>208.33</v>
      </c>
      <c r="T32">
        <v>1</v>
      </c>
      <c r="U32">
        <v>2</v>
      </c>
      <c r="V32">
        <v>555.54</v>
      </c>
      <c r="W32">
        <v>1</v>
      </c>
      <c r="X32">
        <v>1</v>
      </c>
      <c r="Y32">
        <v>260.41000000000003</v>
      </c>
      <c r="Z32" s="3">
        <v>8</v>
      </c>
      <c r="AA32" s="14">
        <v>11</v>
      </c>
      <c r="AB32" s="10">
        <v>3321.9</v>
      </c>
      <c r="AC32" s="14">
        <v>0</v>
      </c>
      <c r="AE32" s="16">
        <f t="shared" si="0"/>
        <v>6.7142857142857144</v>
      </c>
    </row>
    <row r="33" spans="1:31" x14ac:dyDescent="0.25">
      <c r="A33" s="1" t="s">
        <v>39</v>
      </c>
      <c r="B33">
        <v>2</v>
      </c>
      <c r="C33">
        <v>3</v>
      </c>
      <c r="D33">
        <v>556.67999999999995</v>
      </c>
      <c r="E33">
        <v>2</v>
      </c>
      <c r="F33">
        <v>5</v>
      </c>
      <c r="G33">
        <v>1127.5</v>
      </c>
      <c r="K33">
        <v>2</v>
      </c>
      <c r="L33">
        <v>2</v>
      </c>
      <c r="M33">
        <v>414.85</v>
      </c>
      <c r="N33">
        <v>5</v>
      </c>
      <c r="O33">
        <v>13</v>
      </c>
      <c r="P33">
        <v>2533.5500000000002</v>
      </c>
      <c r="Q33">
        <v>2</v>
      </c>
      <c r="R33">
        <v>2</v>
      </c>
      <c r="S33">
        <v>392.2</v>
      </c>
      <c r="T33">
        <v>3</v>
      </c>
      <c r="U33">
        <v>10</v>
      </c>
      <c r="V33">
        <v>1949.12</v>
      </c>
      <c r="W33">
        <v>2</v>
      </c>
      <c r="X33">
        <v>12</v>
      </c>
      <c r="Y33">
        <v>2376.96</v>
      </c>
      <c r="Z33" s="3">
        <v>18</v>
      </c>
      <c r="AA33" s="14">
        <v>47</v>
      </c>
      <c r="AB33" s="10">
        <v>9350.86</v>
      </c>
      <c r="AC33" s="14">
        <v>0</v>
      </c>
      <c r="AE33" s="16">
        <f t="shared" si="0"/>
        <v>6</v>
      </c>
    </row>
    <row r="34" spans="1:31" x14ac:dyDescent="0.25">
      <c r="A34" s="1" t="s">
        <v>40</v>
      </c>
      <c r="B34">
        <v>1</v>
      </c>
      <c r="C34">
        <v>0</v>
      </c>
      <c r="D34">
        <v>0</v>
      </c>
      <c r="W34">
        <v>1</v>
      </c>
      <c r="X34">
        <v>12</v>
      </c>
      <c r="Y34">
        <v>3105</v>
      </c>
      <c r="Z34" s="3">
        <v>3</v>
      </c>
      <c r="AA34" s="14">
        <v>12</v>
      </c>
      <c r="AB34" s="10">
        <v>3105</v>
      </c>
      <c r="AC34" s="14">
        <v>0</v>
      </c>
      <c r="AE34" s="16">
        <f t="shared" si="0"/>
        <v>2.8571428571428572</v>
      </c>
    </row>
    <row r="35" spans="1:31" x14ac:dyDescent="0.25">
      <c r="A35" s="1" t="s">
        <v>41</v>
      </c>
      <c r="B35">
        <v>2</v>
      </c>
      <c r="C35">
        <v>7</v>
      </c>
      <c r="D35">
        <v>1190</v>
      </c>
      <c r="E35">
        <v>1</v>
      </c>
      <c r="F35">
        <v>0</v>
      </c>
      <c r="G35">
        <v>0</v>
      </c>
      <c r="H35">
        <v>1</v>
      </c>
      <c r="I35">
        <v>2</v>
      </c>
      <c r="J35">
        <v>347.4</v>
      </c>
      <c r="K35">
        <v>1</v>
      </c>
      <c r="L35">
        <v>3</v>
      </c>
      <c r="M35">
        <v>521.1</v>
      </c>
      <c r="N35">
        <v>1</v>
      </c>
      <c r="O35">
        <v>1</v>
      </c>
      <c r="P35">
        <v>179.98</v>
      </c>
      <c r="T35">
        <v>1</v>
      </c>
      <c r="U35">
        <v>4</v>
      </c>
      <c r="V35">
        <v>734.6</v>
      </c>
      <c r="W35">
        <v>2</v>
      </c>
      <c r="X35">
        <v>3</v>
      </c>
      <c r="Y35">
        <v>550.95000000000005</v>
      </c>
      <c r="Z35" s="3">
        <v>9</v>
      </c>
      <c r="AA35" s="14">
        <v>20</v>
      </c>
      <c r="AB35" s="10">
        <v>3524.03</v>
      </c>
      <c r="AC35" s="14">
        <v>0</v>
      </c>
      <c r="AE35" s="16">
        <f t="shared" si="0"/>
        <v>46.857142857142854</v>
      </c>
    </row>
    <row r="36" spans="1:31" x14ac:dyDescent="0.25">
      <c r="A36" s="1" t="s">
        <v>42</v>
      </c>
      <c r="B36">
        <v>2</v>
      </c>
      <c r="C36">
        <v>8</v>
      </c>
      <c r="D36">
        <v>428</v>
      </c>
      <c r="E36">
        <v>2</v>
      </c>
      <c r="F36">
        <v>5</v>
      </c>
      <c r="G36">
        <v>388.95</v>
      </c>
      <c r="K36">
        <v>1</v>
      </c>
      <c r="L36">
        <v>25</v>
      </c>
      <c r="M36">
        <v>1944.75</v>
      </c>
      <c r="N36">
        <v>4</v>
      </c>
      <c r="O36">
        <v>148</v>
      </c>
      <c r="P36">
        <v>8336.84</v>
      </c>
      <c r="Q36">
        <v>2</v>
      </c>
      <c r="R36">
        <v>4</v>
      </c>
      <c r="S36">
        <v>238.29</v>
      </c>
      <c r="T36">
        <v>5</v>
      </c>
      <c r="U36">
        <v>118</v>
      </c>
      <c r="V36">
        <v>8177.4</v>
      </c>
      <c r="W36">
        <v>3</v>
      </c>
      <c r="X36">
        <v>20</v>
      </c>
      <c r="Y36">
        <v>1386</v>
      </c>
      <c r="Z36" s="3">
        <v>20</v>
      </c>
      <c r="AA36" s="14">
        <v>333</v>
      </c>
      <c r="AB36" s="10">
        <v>21255.43</v>
      </c>
      <c r="AC36" s="14">
        <v>4</v>
      </c>
      <c r="AE36" s="16">
        <f t="shared" si="0"/>
        <v>5.166666666666667</v>
      </c>
    </row>
    <row r="37" spans="1:31" x14ac:dyDescent="0.25">
      <c r="A37" s="1" t="s">
        <v>43</v>
      </c>
      <c r="B37">
        <v>1</v>
      </c>
      <c r="C37">
        <v>5</v>
      </c>
      <c r="D37">
        <v>348.25</v>
      </c>
      <c r="E37">
        <v>1</v>
      </c>
      <c r="F37">
        <v>2</v>
      </c>
      <c r="G37">
        <v>195</v>
      </c>
      <c r="H37">
        <v>1</v>
      </c>
      <c r="I37">
        <v>4</v>
      </c>
      <c r="J37">
        <v>390</v>
      </c>
      <c r="K37">
        <v>2</v>
      </c>
      <c r="L37">
        <v>10</v>
      </c>
      <c r="M37">
        <v>975</v>
      </c>
      <c r="N37">
        <v>1</v>
      </c>
      <c r="O37">
        <v>3</v>
      </c>
      <c r="P37">
        <v>309.3</v>
      </c>
      <c r="T37">
        <v>2</v>
      </c>
      <c r="U37">
        <v>7</v>
      </c>
      <c r="V37">
        <v>721.7</v>
      </c>
      <c r="Z37" s="3">
        <v>8</v>
      </c>
      <c r="AA37" s="14">
        <v>31</v>
      </c>
      <c r="AB37" s="10">
        <v>2939.25</v>
      </c>
      <c r="AC37" s="14">
        <v>0</v>
      </c>
      <c r="AE37" s="16">
        <f t="shared" si="0"/>
        <v>1</v>
      </c>
    </row>
    <row r="38" spans="1:31" x14ac:dyDescent="0.25">
      <c r="A38" s="1" t="s">
        <v>44</v>
      </c>
      <c r="B38">
        <v>1</v>
      </c>
      <c r="C38">
        <v>1</v>
      </c>
      <c r="D38">
        <v>101.22</v>
      </c>
      <c r="Z38" s="3">
        <v>1</v>
      </c>
      <c r="AA38" s="14">
        <v>1</v>
      </c>
      <c r="AB38" s="10">
        <v>101.22</v>
      </c>
      <c r="AC38" s="14">
        <v>0</v>
      </c>
      <c r="AE38" s="16">
        <f t="shared" si="0"/>
        <v>6</v>
      </c>
    </row>
    <row r="39" spans="1:31" x14ac:dyDescent="0.25">
      <c r="A39" s="1" t="s">
        <v>45</v>
      </c>
      <c r="K39">
        <v>1</v>
      </c>
      <c r="L39">
        <v>6</v>
      </c>
      <c r="M39">
        <v>435</v>
      </c>
      <c r="Z39" s="3">
        <v>1</v>
      </c>
      <c r="AA39" s="14">
        <v>6</v>
      </c>
      <c r="AB39" s="10">
        <v>435</v>
      </c>
      <c r="AC39" s="14">
        <v>6</v>
      </c>
      <c r="AE39" s="16">
        <f t="shared" si="0"/>
        <v>68.25</v>
      </c>
    </row>
    <row r="40" spans="1:31" x14ac:dyDescent="0.25">
      <c r="A40" s="1" t="s">
        <v>46</v>
      </c>
      <c r="B40">
        <v>23</v>
      </c>
      <c r="C40">
        <v>53</v>
      </c>
      <c r="D40">
        <v>3445</v>
      </c>
      <c r="E40">
        <v>11</v>
      </c>
      <c r="F40">
        <v>40</v>
      </c>
      <c r="G40">
        <v>2870</v>
      </c>
      <c r="H40">
        <v>8</v>
      </c>
      <c r="I40">
        <v>83</v>
      </c>
      <c r="J40">
        <v>6017.5</v>
      </c>
      <c r="K40">
        <v>19</v>
      </c>
      <c r="L40">
        <v>96</v>
      </c>
      <c r="M40">
        <v>6890.03</v>
      </c>
      <c r="N40">
        <v>13</v>
      </c>
      <c r="O40">
        <v>90</v>
      </c>
      <c r="P40">
        <v>6392.63</v>
      </c>
      <c r="Q40">
        <v>14</v>
      </c>
      <c r="R40">
        <v>109</v>
      </c>
      <c r="S40">
        <v>7722.34</v>
      </c>
      <c r="T40">
        <v>12</v>
      </c>
      <c r="U40">
        <v>59</v>
      </c>
      <c r="V40">
        <v>4179.3</v>
      </c>
      <c r="W40">
        <v>9</v>
      </c>
      <c r="X40">
        <v>16</v>
      </c>
      <c r="Y40">
        <v>1139.55</v>
      </c>
      <c r="Z40" s="3">
        <v>117</v>
      </c>
      <c r="AA40" s="14">
        <v>585</v>
      </c>
      <c r="AB40" s="10">
        <v>41438.74</v>
      </c>
      <c r="AC40" s="14">
        <v>16</v>
      </c>
      <c r="AE40" s="16">
        <f t="shared" si="0"/>
        <v>29.75</v>
      </c>
    </row>
    <row r="41" spans="1:31" x14ac:dyDescent="0.25">
      <c r="A41" s="1" t="s">
        <v>47</v>
      </c>
      <c r="B41">
        <v>10</v>
      </c>
      <c r="C41">
        <v>39</v>
      </c>
      <c r="D41">
        <v>2865.38</v>
      </c>
      <c r="E41">
        <v>5</v>
      </c>
      <c r="F41">
        <v>23</v>
      </c>
      <c r="G41">
        <v>2076.02</v>
      </c>
      <c r="H41">
        <v>6</v>
      </c>
      <c r="I41">
        <v>21</v>
      </c>
      <c r="J41">
        <v>2184.63</v>
      </c>
      <c r="K41">
        <v>3</v>
      </c>
      <c r="L41">
        <v>14</v>
      </c>
      <c r="M41">
        <v>1536.16</v>
      </c>
      <c r="N41">
        <v>8</v>
      </c>
      <c r="O41">
        <v>24</v>
      </c>
      <c r="P41">
        <v>2709.6</v>
      </c>
      <c r="Q41">
        <v>7</v>
      </c>
      <c r="R41">
        <v>42</v>
      </c>
      <c r="S41">
        <v>4755.4799999999996</v>
      </c>
      <c r="T41">
        <v>8</v>
      </c>
      <c r="U41">
        <v>26</v>
      </c>
      <c r="V41">
        <v>2928.56</v>
      </c>
      <c r="W41">
        <v>6</v>
      </c>
      <c r="X41">
        <v>49</v>
      </c>
      <c r="Y41">
        <v>5558.71</v>
      </c>
      <c r="Z41" s="3">
        <v>56</v>
      </c>
      <c r="AA41" s="14">
        <v>252</v>
      </c>
      <c r="AB41" s="10">
        <v>26179.599999999999</v>
      </c>
      <c r="AC41" s="14">
        <v>14</v>
      </c>
      <c r="AE41" s="16">
        <f t="shared" si="0"/>
        <v>9.6666666666666661</v>
      </c>
    </row>
    <row r="42" spans="1:31" x14ac:dyDescent="0.25">
      <c r="A42" s="1" t="s">
        <v>48</v>
      </c>
      <c r="B42">
        <v>1</v>
      </c>
      <c r="C42">
        <v>0</v>
      </c>
      <c r="D42">
        <v>0</v>
      </c>
      <c r="E42">
        <v>1</v>
      </c>
      <c r="F42">
        <v>5</v>
      </c>
      <c r="G42">
        <v>360</v>
      </c>
      <c r="K42">
        <v>1</v>
      </c>
      <c r="L42">
        <v>5</v>
      </c>
      <c r="M42">
        <v>374</v>
      </c>
      <c r="Q42">
        <v>6</v>
      </c>
      <c r="R42">
        <v>37</v>
      </c>
      <c r="S42">
        <v>2815.7</v>
      </c>
      <c r="T42">
        <v>4</v>
      </c>
      <c r="U42">
        <v>10</v>
      </c>
      <c r="V42">
        <v>761</v>
      </c>
      <c r="W42">
        <v>1</v>
      </c>
      <c r="X42">
        <v>1</v>
      </c>
      <c r="Y42">
        <v>109.76</v>
      </c>
      <c r="Z42" s="3">
        <v>15</v>
      </c>
      <c r="AA42" s="14">
        <v>62</v>
      </c>
      <c r="AB42" s="10">
        <v>4868.46</v>
      </c>
      <c r="AC42" s="14">
        <v>0</v>
      </c>
      <c r="AE42" s="16">
        <f t="shared" si="0"/>
        <v>145.875</v>
      </c>
    </row>
    <row r="43" spans="1:31" x14ac:dyDescent="0.25">
      <c r="A43" s="1" t="s">
        <v>49</v>
      </c>
      <c r="B43">
        <v>16</v>
      </c>
      <c r="C43">
        <v>70</v>
      </c>
      <c r="D43">
        <v>4375</v>
      </c>
      <c r="E43">
        <v>11</v>
      </c>
      <c r="F43">
        <v>105</v>
      </c>
      <c r="G43">
        <v>6738.9</v>
      </c>
      <c r="H43">
        <v>9</v>
      </c>
      <c r="I43">
        <v>226</v>
      </c>
      <c r="J43">
        <v>8514.4</v>
      </c>
      <c r="K43">
        <v>13</v>
      </c>
      <c r="L43">
        <v>186</v>
      </c>
      <c r="M43">
        <v>14108.92</v>
      </c>
      <c r="N43">
        <v>14</v>
      </c>
      <c r="O43">
        <v>168</v>
      </c>
      <c r="P43">
        <v>12302.22</v>
      </c>
      <c r="Q43">
        <v>10</v>
      </c>
      <c r="R43">
        <v>131</v>
      </c>
      <c r="S43">
        <v>9595.6200000000008</v>
      </c>
      <c r="T43">
        <v>17</v>
      </c>
      <c r="U43">
        <v>176</v>
      </c>
      <c r="V43">
        <v>12559.76</v>
      </c>
      <c r="W43">
        <v>18</v>
      </c>
      <c r="X43">
        <v>105</v>
      </c>
      <c r="Y43">
        <v>7645.2</v>
      </c>
      <c r="Z43" s="3">
        <v>116</v>
      </c>
      <c r="AA43" s="14">
        <v>1278</v>
      </c>
      <c r="AB43" s="10">
        <v>83982.74</v>
      </c>
      <c r="AC43" s="14">
        <v>70</v>
      </c>
      <c r="AE43" s="16">
        <f t="shared" si="0"/>
        <v>4.2</v>
      </c>
    </row>
    <row r="44" spans="1:31" x14ac:dyDescent="0.25">
      <c r="A44" s="1" t="s">
        <v>50</v>
      </c>
      <c r="B44">
        <v>1</v>
      </c>
      <c r="C44">
        <v>3</v>
      </c>
      <c r="D44">
        <v>150</v>
      </c>
      <c r="H44">
        <v>1</v>
      </c>
      <c r="I44">
        <v>3</v>
      </c>
      <c r="J44">
        <v>161.1</v>
      </c>
      <c r="K44">
        <v>1</v>
      </c>
      <c r="L44">
        <v>7</v>
      </c>
      <c r="M44">
        <v>375.9</v>
      </c>
      <c r="Q44">
        <v>1</v>
      </c>
      <c r="R44">
        <v>2</v>
      </c>
      <c r="S44">
        <v>125.54</v>
      </c>
      <c r="W44">
        <v>1</v>
      </c>
      <c r="X44">
        <v>6</v>
      </c>
      <c r="Y44">
        <v>589.86</v>
      </c>
      <c r="Z44" s="3">
        <v>5</v>
      </c>
      <c r="AA44" s="14">
        <v>21</v>
      </c>
      <c r="AB44" s="10">
        <v>1402.4</v>
      </c>
      <c r="AC44" s="14">
        <v>0</v>
      </c>
      <c r="AE44" s="16">
        <f t="shared" si="0"/>
        <v>2</v>
      </c>
    </row>
    <row r="45" spans="1:31" x14ac:dyDescent="0.25">
      <c r="A45" s="1" t="s">
        <v>51</v>
      </c>
      <c r="T45">
        <v>1</v>
      </c>
      <c r="U45">
        <v>2</v>
      </c>
      <c r="V45">
        <v>141.46</v>
      </c>
      <c r="Z45" s="3">
        <v>1</v>
      </c>
      <c r="AA45" s="14">
        <v>2</v>
      </c>
      <c r="AB45" s="10">
        <v>141.46</v>
      </c>
      <c r="AC45" s="14">
        <v>0</v>
      </c>
      <c r="AE45" s="16">
        <f t="shared" si="0"/>
        <v>4.125</v>
      </c>
    </row>
    <row r="46" spans="1:31" x14ac:dyDescent="0.25">
      <c r="A46" s="1" t="s">
        <v>52</v>
      </c>
      <c r="B46">
        <v>1</v>
      </c>
      <c r="C46">
        <v>2</v>
      </c>
      <c r="D46">
        <v>95</v>
      </c>
      <c r="E46">
        <v>1</v>
      </c>
      <c r="F46">
        <v>5</v>
      </c>
      <c r="G46">
        <v>237.5</v>
      </c>
      <c r="H46">
        <v>1</v>
      </c>
      <c r="I46">
        <v>1</v>
      </c>
      <c r="J46">
        <v>47.5</v>
      </c>
      <c r="K46">
        <v>2</v>
      </c>
      <c r="L46">
        <v>7</v>
      </c>
      <c r="M46">
        <v>332.5</v>
      </c>
      <c r="N46">
        <v>1</v>
      </c>
      <c r="O46">
        <v>0</v>
      </c>
      <c r="P46">
        <v>0</v>
      </c>
      <c r="Q46">
        <v>1</v>
      </c>
      <c r="R46">
        <v>2</v>
      </c>
      <c r="S46">
        <v>148.44</v>
      </c>
      <c r="T46">
        <v>2</v>
      </c>
      <c r="U46">
        <v>10</v>
      </c>
      <c r="V46">
        <v>727.4</v>
      </c>
      <c r="W46">
        <v>1</v>
      </c>
      <c r="X46">
        <v>6</v>
      </c>
      <c r="Y46">
        <v>445.32</v>
      </c>
      <c r="Z46" s="3">
        <v>10</v>
      </c>
      <c r="AA46" s="14">
        <v>33</v>
      </c>
      <c r="AB46" s="10">
        <v>2033.66</v>
      </c>
      <c r="AC46" s="14">
        <v>0</v>
      </c>
      <c r="AE46" s="16">
        <f t="shared" si="0"/>
        <v>14</v>
      </c>
    </row>
    <row r="47" spans="1:31" x14ac:dyDescent="0.25">
      <c r="A47" s="1" t="s">
        <v>53</v>
      </c>
      <c r="B47">
        <v>6</v>
      </c>
      <c r="C47">
        <v>14</v>
      </c>
      <c r="D47">
        <v>7744</v>
      </c>
      <c r="Z47" s="3">
        <v>6</v>
      </c>
      <c r="AA47" s="14">
        <v>14</v>
      </c>
      <c r="AB47" s="10">
        <v>7744</v>
      </c>
      <c r="AC47" s="14">
        <v>14</v>
      </c>
      <c r="AE47" s="16">
        <f t="shared" si="0"/>
        <v>6</v>
      </c>
    </row>
    <row r="48" spans="1:31" x14ac:dyDescent="0.25">
      <c r="A48" s="1" t="s">
        <v>54</v>
      </c>
      <c r="B48">
        <v>6</v>
      </c>
      <c r="C48">
        <v>12</v>
      </c>
      <c r="D48">
        <v>6668</v>
      </c>
      <c r="E48">
        <v>1</v>
      </c>
      <c r="F48">
        <v>0</v>
      </c>
      <c r="G48">
        <v>0</v>
      </c>
      <c r="Z48" s="3">
        <v>7</v>
      </c>
      <c r="AA48" s="14">
        <v>12</v>
      </c>
      <c r="AB48" s="10">
        <v>6668</v>
      </c>
      <c r="AC48" s="14">
        <v>0</v>
      </c>
      <c r="AE48" s="16">
        <f t="shared" si="0"/>
        <v>6.5</v>
      </c>
    </row>
    <row r="49" spans="1:31" x14ac:dyDescent="0.25">
      <c r="A49" s="1" t="s">
        <v>55</v>
      </c>
      <c r="B49">
        <v>2</v>
      </c>
      <c r="C49">
        <v>4</v>
      </c>
      <c r="D49">
        <v>490</v>
      </c>
      <c r="E49">
        <v>2</v>
      </c>
      <c r="F49">
        <v>12</v>
      </c>
      <c r="G49">
        <v>1559</v>
      </c>
      <c r="H49">
        <v>1</v>
      </c>
      <c r="I49">
        <v>2</v>
      </c>
      <c r="J49">
        <v>334</v>
      </c>
      <c r="K49">
        <v>2</v>
      </c>
      <c r="L49">
        <v>18</v>
      </c>
      <c r="M49">
        <v>3006</v>
      </c>
      <c r="N49">
        <v>1</v>
      </c>
      <c r="O49">
        <v>4</v>
      </c>
      <c r="P49">
        <v>663.96</v>
      </c>
      <c r="Q49">
        <v>2</v>
      </c>
      <c r="R49">
        <v>4</v>
      </c>
      <c r="S49">
        <v>663.96</v>
      </c>
      <c r="T49">
        <v>1</v>
      </c>
      <c r="U49">
        <v>1</v>
      </c>
      <c r="V49">
        <v>162.66999999999999</v>
      </c>
      <c r="W49">
        <v>2</v>
      </c>
      <c r="X49">
        <v>7</v>
      </c>
      <c r="Y49">
        <v>1161.93</v>
      </c>
      <c r="Z49" s="3">
        <v>13</v>
      </c>
      <c r="AA49" s="14">
        <v>52</v>
      </c>
      <c r="AB49" s="10">
        <v>8041.52</v>
      </c>
      <c r="AC49" s="14">
        <v>0</v>
      </c>
      <c r="AE49" s="16">
        <f t="shared" si="0"/>
        <v>13.75</v>
      </c>
    </row>
    <row r="50" spans="1:31" x14ac:dyDescent="0.25">
      <c r="A50" s="1" t="s">
        <v>56</v>
      </c>
      <c r="B50">
        <v>3</v>
      </c>
      <c r="C50">
        <v>10</v>
      </c>
      <c r="D50">
        <v>966</v>
      </c>
      <c r="E50">
        <v>2</v>
      </c>
      <c r="F50">
        <v>8</v>
      </c>
      <c r="G50">
        <v>1139.9000000000001</v>
      </c>
      <c r="H50">
        <v>1</v>
      </c>
      <c r="I50">
        <v>6</v>
      </c>
      <c r="J50">
        <v>936</v>
      </c>
      <c r="K50">
        <v>3</v>
      </c>
      <c r="L50">
        <v>15</v>
      </c>
      <c r="M50">
        <v>2292.2199999999998</v>
      </c>
      <c r="N50">
        <v>4</v>
      </c>
      <c r="O50">
        <v>12</v>
      </c>
      <c r="P50">
        <v>1481.25</v>
      </c>
      <c r="Q50">
        <v>3</v>
      </c>
      <c r="R50">
        <v>8</v>
      </c>
      <c r="S50">
        <v>983.28</v>
      </c>
      <c r="T50">
        <v>6</v>
      </c>
      <c r="U50">
        <v>31</v>
      </c>
      <c r="V50">
        <v>3890.3</v>
      </c>
      <c r="W50">
        <v>2</v>
      </c>
      <c r="X50">
        <v>20</v>
      </c>
      <c r="Y50">
        <v>2538.25</v>
      </c>
      <c r="Z50" s="3">
        <v>24</v>
      </c>
      <c r="AA50" s="14">
        <v>110</v>
      </c>
      <c r="AB50" s="10">
        <v>14227.2</v>
      </c>
      <c r="AC50" s="14">
        <v>6</v>
      </c>
      <c r="AE50" s="16">
        <f t="shared" si="0"/>
        <v>145</v>
      </c>
    </row>
    <row r="51" spans="1:31" x14ac:dyDescent="0.25">
      <c r="A51" s="1" t="s">
        <v>57</v>
      </c>
      <c r="N51">
        <v>5</v>
      </c>
      <c r="O51">
        <v>112</v>
      </c>
      <c r="P51">
        <v>9193.08</v>
      </c>
      <c r="Q51">
        <v>6</v>
      </c>
      <c r="R51">
        <v>178</v>
      </c>
      <c r="S51">
        <v>14669.42</v>
      </c>
      <c r="Z51" s="3">
        <v>11</v>
      </c>
      <c r="AA51" s="14">
        <v>290</v>
      </c>
      <c r="AB51" s="10">
        <v>23862.5</v>
      </c>
      <c r="AC51" s="14">
        <v>112</v>
      </c>
      <c r="AE51" s="16">
        <f t="shared" si="0"/>
        <v>94.625</v>
      </c>
    </row>
    <row r="52" spans="1:31" x14ac:dyDescent="0.25">
      <c r="A52" s="1" t="s">
        <v>58</v>
      </c>
      <c r="B52">
        <v>15</v>
      </c>
      <c r="C52">
        <v>166</v>
      </c>
      <c r="D52">
        <v>20677.5</v>
      </c>
      <c r="E52">
        <v>8</v>
      </c>
      <c r="F52">
        <v>78</v>
      </c>
      <c r="G52">
        <v>12736</v>
      </c>
      <c r="H52">
        <v>8</v>
      </c>
      <c r="I52">
        <v>127</v>
      </c>
      <c r="J52">
        <v>21209</v>
      </c>
      <c r="K52">
        <v>7</v>
      </c>
      <c r="L52">
        <v>34</v>
      </c>
      <c r="M52">
        <v>5686.34</v>
      </c>
      <c r="N52">
        <v>6</v>
      </c>
      <c r="O52">
        <v>55</v>
      </c>
      <c r="P52">
        <v>8427.5</v>
      </c>
      <c r="Q52">
        <v>4</v>
      </c>
      <c r="R52">
        <v>45</v>
      </c>
      <c r="S52">
        <v>7436.35</v>
      </c>
      <c r="T52">
        <v>9</v>
      </c>
      <c r="U52">
        <v>93</v>
      </c>
      <c r="V52">
        <v>15217.95</v>
      </c>
      <c r="W52">
        <v>7</v>
      </c>
      <c r="X52">
        <v>159</v>
      </c>
      <c r="Y52">
        <v>27477.01</v>
      </c>
      <c r="Z52" s="3">
        <v>67</v>
      </c>
      <c r="AA52" s="14">
        <v>760</v>
      </c>
      <c r="AB52" s="10">
        <v>119413.56</v>
      </c>
      <c r="AC52" s="14">
        <v>34</v>
      </c>
      <c r="AE52" s="16">
        <f t="shared" si="0"/>
        <v>40</v>
      </c>
    </row>
    <row r="53" spans="1:31" x14ac:dyDescent="0.25">
      <c r="A53" s="1" t="s">
        <v>59</v>
      </c>
      <c r="H53">
        <v>1</v>
      </c>
      <c r="I53">
        <v>20</v>
      </c>
      <c r="J53">
        <v>0</v>
      </c>
      <c r="K53">
        <v>3</v>
      </c>
      <c r="L53">
        <v>80</v>
      </c>
      <c r="M53">
        <v>6002.8</v>
      </c>
      <c r="Q53">
        <v>2</v>
      </c>
      <c r="R53">
        <v>20</v>
      </c>
      <c r="S53">
        <v>1441.4</v>
      </c>
      <c r="Z53" s="3">
        <v>7</v>
      </c>
      <c r="AA53" s="14">
        <v>130</v>
      </c>
      <c r="AB53" s="10">
        <v>8098.7</v>
      </c>
      <c r="AC53" s="14">
        <v>20</v>
      </c>
      <c r="AE53" s="16">
        <f t="shared" si="0"/>
        <v>81.75</v>
      </c>
    </row>
    <row r="54" spans="1:31" x14ac:dyDescent="0.25">
      <c r="A54" s="1" t="s">
        <v>60</v>
      </c>
      <c r="B54">
        <v>14</v>
      </c>
      <c r="C54">
        <v>102</v>
      </c>
      <c r="D54">
        <v>10023.6</v>
      </c>
      <c r="E54">
        <v>5</v>
      </c>
      <c r="F54">
        <v>55</v>
      </c>
      <c r="G54">
        <v>8580</v>
      </c>
      <c r="H54">
        <v>10</v>
      </c>
      <c r="I54">
        <v>75</v>
      </c>
      <c r="J54">
        <v>11700</v>
      </c>
      <c r="K54">
        <v>11</v>
      </c>
      <c r="L54">
        <v>65</v>
      </c>
      <c r="M54">
        <v>9339.07</v>
      </c>
      <c r="N54">
        <v>10</v>
      </c>
      <c r="O54">
        <v>100</v>
      </c>
      <c r="P54">
        <v>12484.97</v>
      </c>
      <c r="Q54">
        <v>13</v>
      </c>
      <c r="R54">
        <v>114</v>
      </c>
      <c r="S54">
        <v>14157.32</v>
      </c>
      <c r="T54">
        <v>7</v>
      </c>
      <c r="U54">
        <v>69</v>
      </c>
      <c r="V54">
        <v>8543.5400000000009</v>
      </c>
      <c r="W54">
        <v>8</v>
      </c>
      <c r="X54">
        <v>74</v>
      </c>
      <c r="Y54">
        <v>9255.98</v>
      </c>
      <c r="Z54" s="3">
        <v>82</v>
      </c>
      <c r="AA54" s="14">
        <v>815</v>
      </c>
      <c r="AB54" s="10">
        <v>104092.5</v>
      </c>
      <c r="AC54" s="14">
        <v>55</v>
      </c>
      <c r="AE54" s="16">
        <f t="shared" si="0"/>
        <v>8.25</v>
      </c>
    </row>
    <row r="55" spans="1:31" x14ac:dyDescent="0.25">
      <c r="A55" s="1" t="s">
        <v>61</v>
      </c>
      <c r="B55">
        <v>1</v>
      </c>
      <c r="C55">
        <v>2</v>
      </c>
      <c r="D55">
        <v>245</v>
      </c>
      <c r="E55">
        <v>1</v>
      </c>
      <c r="F55">
        <v>2</v>
      </c>
      <c r="G55">
        <v>334</v>
      </c>
      <c r="H55">
        <v>1</v>
      </c>
      <c r="I55">
        <v>3</v>
      </c>
      <c r="J55">
        <v>501</v>
      </c>
      <c r="K55">
        <v>1</v>
      </c>
      <c r="L55">
        <v>3</v>
      </c>
      <c r="M55">
        <v>501</v>
      </c>
      <c r="N55">
        <v>3</v>
      </c>
      <c r="O55">
        <v>29</v>
      </c>
      <c r="P55">
        <v>4724.07</v>
      </c>
      <c r="Q55">
        <v>2</v>
      </c>
      <c r="R55">
        <v>19</v>
      </c>
      <c r="S55">
        <v>3097.37</v>
      </c>
      <c r="T55">
        <v>1</v>
      </c>
      <c r="U55">
        <v>2</v>
      </c>
      <c r="V55">
        <v>331.98</v>
      </c>
      <c r="W55">
        <v>2</v>
      </c>
      <c r="X55">
        <v>6</v>
      </c>
      <c r="Y55">
        <v>1033.92</v>
      </c>
      <c r="Z55" s="3">
        <v>12</v>
      </c>
      <c r="AA55" s="14">
        <v>66</v>
      </c>
      <c r="AB55" s="10">
        <v>10768.34</v>
      </c>
      <c r="AC55" s="14">
        <v>0</v>
      </c>
      <c r="AE55" s="16">
        <f t="shared" si="0"/>
        <v>25.5</v>
      </c>
    </row>
    <row r="56" spans="1:31" x14ac:dyDescent="0.25">
      <c r="A56" s="1" t="s">
        <v>62</v>
      </c>
      <c r="B56">
        <v>5</v>
      </c>
      <c r="C56">
        <v>45</v>
      </c>
      <c r="D56">
        <v>4431</v>
      </c>
      <c r="E56">
        <v>2</v>
      </c>
      <c r="F56">
        <v>15</v>
      </c>
      <c r="G56">
        <v>2065</v>
      </c>
      <c r="H56">
        <v>2</v>
      </c>
      <c r="I56">
        <v>14</v>
      </c>
      <c r="J56">
        <v>2184</v>
      </c>
      <c r="K56">
        <v>3</v>
      </c>
      <c r="L56">
        <v>20</v>
      </c>
      <c r="M56">
        <v>3096.11</v>
      </c>
      <c r="N56">
        <v>2</v>
      </c>
      <c r="O56">
        <v>30</v>
      </c>
      <c r="P56">
        <v>3785.7</v>
      </c>
      <c r="Q56">
        <v>3</v>
      </c>
      <c r="R56">
        <v>50</v>
      </c>
      <c r="S56">
        <v>6145.5</v>
      </c>
      <c r="T56">
        <v>2</v>
      </c>
      <c r="U56">
        <v>30</v>
      </c>
      <c r="V56">
        <v>3687.3</v>
      </c>
      <c r="W56">
        <v>1</v>
      </c>
      <c r="X56">
        <v>0</v>
      </c>
      <c r="Y56">
        <v>0</v>
      </c>
      <c r="Z56" s="3">
        <v>21</v>
      </c>
      <c r="AA56" s="14">
        <v>205</v>
      </c>
      <c r="AB56" s="10">
        <v>25529.27</v>
      </c>
      <c r="AC56" s="14">
        <v>0</v>
      </c>
      <c r="AE56" s="16">
        <f t="shared" si="0"/>
        <v>5</v>
      </c>
    </row>
    <row r="57" spans="1:31" x14ac:dyDescent="0.25">
      <c r="A57" s="1" t="s">
        <v>63</v>
      </c>
      <c r="B57">
        <v>1</v>
      </c>
      <c r="C57">
        <v>10</v>
      </c>
      <c r="D57">
        <v>9900</v>
      </c>
      <c r="E57">
        <v>1</v>
      </c>
      <c r="F57">
        <v>2</v>
      </c>
      <c r="G57">
        <v>1980</v>
      </c>
      <c r="Q57">
        <v>1</v>
      </c>
      <c r="R57">
        <v>3</v>
      </c>
      <c r="S57">
        <v>3201.21</v>
      </c>
      <c r="Z57" s="3">
        <v>4</v>
      </c>
      <c r="AA57" s="14">
        <v>16</v>
      </c>
      <c r="AB57" s="10">
        <v>16148.28</v>
      </c>
      <c r="AC57" s="14">
        <v>0</v>
      </c>
      <c r="AE57" s="16">
        <f t="shared" si="0"/>
        <v>1</v>
      </c>
    </row>
    <row r="58" spans="1:31" x14ac:dyDescent="0.25">
      <c r="A58" s="1" t="s">
        <v>64</v>
      </c>
      <c r="H58">
        <v>1</v>
      </c>
      <c r="I58">
        <v>1</v>
      </c>
      <c r="J58">
        <v>78</v>
      </c>
      <c r="Z58" s="3">
        <v>1</v>
      </c>
      <c r="AA58" s="14">
        <v>1</v>
      </c>
      <c r="AB58" s="10">
        <v>78</v>
      </c>
      <c r="AC58" s="14">
        <v>0</v>
      </c>
      <c r="AE58" s="16">
        <f t="shared" si="0"/>
        <v>15</v>
      </c>
    </row>
    <row r="59" spans="1:31" x14ac:dyDescent="0.25">
      <c r="A59" s="1" t="s">
        <v>65</v>
      </c>
      <c r="B59">
        <v>2</v>
      </c>
      <c r="C59">
        <v>9</v>
      </c>
      <c r="D59">
        <v>348.39</v>
      </c>
      <c r="E59">
        <v>2</v>
      </c>
      <c r="F59">
        <v>12</v>
      </c>
      <c r="G59">
        <v>464.52</v>
      </c>
      <c r="H59">
        <v>1</v>
      </c>
      <c r="I59">
        <v>19</v>
      </c>
      <c r="J59">
        <v>735.49</v>
      </c>
      <c r="K59">
        <v>1</v>
      </c>
      <c r="L59">
        <v>6</v>
      </c>
      <c r="M59">
        <v>232.26</v>
      </c>
      <c r="N59">
        <v>3</v>
      </c>
      <c r="O59">
        <v>38</v>
      </c>
      <c r="P59">
        <v>1107.7</v>
      </c>
      <c r="Q59">
        <v>1</v>
      </c>
      <c r="R59">
        <v>12</v>
      </c>
      <c r="S59">
        <v>349.8</v>
      </c>
      <c r="T59">
        <v>1</v>
      </c>
      <c r="U59">
        <v>12</v>
      </c>
      <c r="V59">
        <v>349.8</v>
      </c>
      <c r="W59">
        <v>1</v>
      </c>
      <c r="X59">
        <v>12</v>
      </c>
      <c r="Y59">
        <v>349.8</v>
      </c>
      <c r="Z59" s="3">
        <v>12</v>
      </c>
      <c r="AA59" s="14">
        <v>120</v>
      </c>
      <c r="AB59" s="10">
        <v>3937.76</v>
      </c>
      <c r="AC59" s="14">
        <v>6</v>
      </c>
      <c r="AE59" s="16">
        <f t="shared" si="0"/>
        <v>275.75</v>
      </c>
    </row>
    <row r="60" spans="1:31" x14ac:dyDescent="0.25">
      <c r="A60" s="1" t="s">
        <v>66</v>
      </c>
      <c r="B60">
        <v>3</v>
      </c>
      <c r="C60">
        <v>45</v>
      </c>
      <c r="D60">
        <v>3082.5</v>
      </c>
      <c r="N60">
        <v>16</v>
      </c>
      <c r="O60">
        <v>420</v>
      </c>
      <c r="P60">
        <v>25298.82</v>
      </c>
      <c r="Q60">
        <v>12</v>
      </c>
      <c r="R60">
        <v>530</v>
      </c>
      <c r="S60">
        <v>33001.800000000003</v>
      </c>
      <c r="T60">
        <v>4</v>
      </c>
      <c r="U60">
        <v>108</v>
      </c>
      <c r="V60">
        <v>8214.1200000000008</v>
      </c>
      <c r="Z60" s="3">
        <v>35</v>
      </c>
      <c r="AA60" s="14">
        <v>1103</v>
      </c>
      <c r="AB60" s="10">
        <v>69597.240000000005</v>
      </c>
      <c r="AC60" s="14">
        <v>45</v>
      </c>
      <c r="AE60" s="16">
        <f t="shared" si="0"/>
        <v>33.6</v>
      </c>
    </row>
    <row r="61" spans="1:31" x14ac:dyDescent="0.25">
      <c r="A61" s="1" t="s">
        <v>67</v>
      </c>
      <c r="E61">
        <v>1</v>
      </c>
      <c r="F61">
        <v>40</v>
      </c>
      <c r="G61">
        <v>2566.8000000000002</v>
      </c>
      <c r="K61">
        <v>3</v>
      </c>
      <c r="L61">
        <v>52</v>
      </c>
      <c r="M61">
        <v>3092.08</v>
      </c>
      <c r="N61">
        <v>2</v>
      </c>
      <c r="O61">
        <v>7</v>
      </c>
      <c r="P61">
        <v>315.83999999999997</v>
      </c>
      <c r="Q61">
        <v>5</v>
      </c>
      <c r="R61">
        <v>67</v>
      </c>
      <c r="S61">
        <v>3141.76</v>
      </c>
      <c r="W61">
        <v>1</v>
      </c>
      <c r="X61">
        <v>2</v>
      </c>
      <c r="Y61">
        <v>90.24</v>
      </c>
      <c r="Z61" s="3">
        <v>12</v>
      </c>
      <c r="AA61" s="14">
        <v>168</v>
      </c>
      <c r="AB61" s="10">
        <v>9206.7199999999993</v>
      </c>
      <c r="AC61" s="14">
        <v>0</v>
      </c>
      <c r="AE61" s="16">
        <f t="shared" si="0"/>
        <v>1</v>
      </c>
    </row>
    <row r="62" spans="1:31" x14ac:dyDescent="0.25">
      <c r="A62" s="1" t="s">
        <v>68</v>
      </c>
      <c r="B62">
        <v>1</v>
      </c>
      <c r="C62">
        <v>1</v>
      </c>
      <c r="D62">
        <v>2450</v>
      </c>
      <c r="E62">
        <v>1</v>
      </c>
      <c r="F62">
        <v>1</v>
      </c>
      <c r="G62">
        <v>2850</v>
      </c>
      <c r="Q62">
        <v>1</v>
      </c>
      <c r="R62">
        <v>1</v>
      </c>
      <c r="S62">
        <v>2799.9</v>
      </c>
      <c r="Z62" s="3">
        <v>3</v>
      </c>
      <c r="AA62" s="14">
        <v>3</v>
      </c>
      <c r="AB62" s="10">
        <v>8099.9</v>
      </c>
      <c r="AC62" s="14">
        <v>0</v>
      </c>
      <c r="AE62" s="16">
        <f t="shared" si="0"/>
        <v>3</v>
      </c>
    </row>
    <row r="63" spans="1:31" x14ac:dyDescent="0.25">
      <c r="A63" s="1" t="s">
        <v>69</v>
      </c>
      <c r="B63">
        <v>1</v>
      </c>
      <c r="C63">
        <v>3</v>
      </c>
      <c r="D63">
        <v>105</v>
      </c>
      <c r="Z63" s="3">
        <v>1</v>
      </c>
      <c r="AA63" s="14">
        <v>3</v>
      </c>
      <c r="AB63" s="10">
        <v>105</v>
      </c>
      <c r="AC63" s="14">
        <v>0</v>
      </c>
      <c r="AE63" s="16">
        <f t="shared" si="0"/>
        <v>26.2</v>
      </c>
    </row>
    <row r="64" spans="1:31" x14ac:dyDescent="0.25">
      <c r="A64" s="1" t="s">
        <v>70</v>
      </c>
      <c r="K64">
        <v>2</v>
      </c>
      <c r="L64">
        <v>3</v>
      </c>
      <c r="M64">
        <v>2250</v>
      </c>
      <c r="N64">
        <v>1</v>
      </c>
      <c r="O64">
        <v>38</v>
      </c>
      <c r="P64">
        <v>27930</v>
      </c>
      <c r="Q64">
        <v>2</v>
      </c>
      <c r="R64">
        <v>5</v>
      </c>
      <c r="S64">
        <v>3690</v>
      </c>
      <c r="T64">
        <v>6</v>
      </c>
      <c r="U64">
        <v>7</v>
      </c>
      <c r="V64">
        <v>5145</v>
      </c>
      <c r="W64">
        <v>1</v>
      </c>
      <c r="X64">
        <v>78</v>
      </c>
      <c r="Y64">
        <v>57330</v>
      </c>
      <c r="Z64" s="3">
        <v>16</v>
      </c>
      <c r="AA64" s="14">
        <v>138</v>
      </c>
      <c r="AB64" s="10">
        <v>101490</v>
      </c>
      <c r="AC64" s="14">
        <v>0</v>
      </c>
      <c r="AE64" s="16">
        <f t="shared" si="0"/>
        <v>25</v>
      </c>
    </row>
    <row r="65" spans="1:31" x14ac:dyDescent="0.25">
      <c r="A65" s="1" t="s">
        <v>71</v>
      </c>
      <c r="B65">
        <v>1</v>
      </c>
      <c r="C65">
        <v>0</v>
      </c>
      <c r="D65">
        <v>0</v>
      </c>
      <c r="E65">
        <v>1</v>
      </c>
      <c r="F65">
        <v>50</v>
      </c>
      <c r="G65">
        <v>22000</v>
      </c>
      <c r="Z65" s="3">
        <v>2</v>
      </c>
      <c r="AA65" s="14">
        <v>50</v>
      </c>
      <c r="AB65" s="10">
        <v>22000</v>
      </c>
      <c r="AC65" s="14">
        <v>0</v>
      </c>
      <c r="AE65" s="16">
        <f t="shared" si="0"/>
        <v>9</v>
      </c>
    </row>
    <row r="66" spans="1:31" x14ac:dyDescent="0.25">
      <c r="A66" s="1" t="s">
        <v>72</v>
      </c>
      <c r="B66">
        <v>2</v>
      </c>
      <c r="C66">
        <v>8</v>
      </c>
      <c r="D66">
        <v>428</v>
      </c>
      <c r="E66">
        <v>3</v>
      </c>
      <c r="F66">
        <v>10</v>
      </c>
      <c r="G66">
        <v>535</v>
      </c>
      <c r="Z66" s="3">
        <v>5</v>
      </c>
      <c r="AA66" s="14">
        <v>18</v>
      </c>
      <c r="AB66" s="10">
        <v>963</v>
      </c>
      <c r="AC66" s="14">
        <v>8</v>
      </c>
      <c r="AE66" s="16">
        <f t="shared" si="0"/>
        <v>7.5</v>
      </c>
    </row>
    <row r="67" spans="1:31" x14ac:dyDescent="0.25">
      <c r="A67" s="1" t="s">
        <v>73</v>
      </c>
      <c r="E67">
        <v>2</v>
      </c>
      <c r="F67">
        <v>12</v>
      </c>
      <c r="G67">
        <v>9300</v>
      </c>
      <c r="T67">
        <v>1</v>
      </c>
      <c r="U67">
        <v>3</v>
      </c>
      <c r="V67">
        <v>2823.51</v>
      </c>
      <c r="Z67" s="3">
        <v>3</v>
      </c>
      <c r="AA67" s="14">
        <v>15</v>
      </c>
      <c r="AB67" s="10">
        <v>12123.51</v>
      </c>
      <c r="AC67" s="14">
        <v>0</v>
      </c>
      <c r="AE67" s="16">
        <f t="shared" si="0"/>
        <v>6</v>
      </c>
    </row>
    <row r="68" spans="1:31" x14ac:dyDescent="0.25">
      <c r="A68" s="1" t="s">
        <v>74</v>
      </c>
      <c r="T68">
        <v>1</v>
      </c>
      <c r="U68">
        <v>11</v>
      </c>
      <c r="V68">
        <v>139.69999999999999</v>
      </c>
      <c r="W68">
        <v>1</v>
      </c>
      <c r="X68">
        <v>1</v>
      </c>
      <c r="Y68">
        <v>12.7</v>
      </c>
      <c r="Z68" s="3">
        <v>2</v>
      </c>
      <c r="AA68" s="14">
        <v>12</v>
      </c>
      <c r="AB68" s="10">
        <v>152.4</v>
      </c>
      <c r="AC68" s="14">
        <v>0</v>
      </c>
      <c r="AE68" s="16">
        <f t="shared" ref="AE68:AE131" si="1">AVERAGE(C69,F69,I69,L69,O69,R69,U69,X69)</f>
        <v>2.25</v>
      </c>
    </row>
    <row r="69" spans="1:31" x14ac:dyDescent="0.25">
      <c r="A69" s="1" t="s">
        <v>75</v>
      </c>
      <c r="B69">
        <v>1</v>
      </c>
      <c r="C69">
        <v>3</v>
      </c>
      <c r="D69">
        <v>120</v>
      </c>
      <c r="E69">
        <v>1</v>
      </c>
      <c r="F69">
        <v>1</v>
      </c>
      <c r="G69">
        <v>40</v>
      </c>
      <c r="K69">
        <v>1</v>
      </c>
      <c r="L69">
        <v>3</v>
      </c>
      <c r="M69">
        <v>112.02</v>
      </c>
      <c r="Q69">
        <v>2</v>
      </c>
      <c r="R69">
        <v>2</v>
      </c>
      <c r="S69">
        <v>73.930000000000007</v>
      </c>
      <c r="Z69" s="3">
        <v>5</v>
      </c>
      <c r="AA69" s="14">
        <v>9</v>
      </c>
      <c r="AB69" s="10">
        <v>345.95</v>
      </c>
      <c r="AC69" s="14">
        <v>0</v>
      </c>
      <c r="AE69" s="16">
        <f t="shared" si="1"/>
        <v>1</v>
      </c>
    </row>
    <row r="70" spans="1:31" x14ac:dyDescent="0.25">
      <c r="A70" s="1" t="s">
        <v>76</v>
      </c>
      <c r="K70">
        <v>1</v>
      </c>
      <c r="L70">
        <v>1</v>
      </c>
      <c r="M70">
        <v>290</v>
      </c>
      <c r="Z70" s="3">
        <v>3</v>
      </c>
      <c r="AA70" s="14">
        <v>8</v>
      </c>
      <c r="AB70" s="10">
        <v>531.91</v>
      </c>
      <c r="AC70" s="14">
        <v>0</v>
      </c>
      <c r="AE70" s="16">
        <f t="shared" si="1"/>
        <v>1</v>
      </c>
    </row>
    <row r="71" spans="1:31" x14ac:dyDescent="0.25">
      <c r="A71" s="1" t="s">
        <v>77</v>
      </c>
      <c r="E71">
        <v>1</v>
      </c>
      <c r="F71">
        <v>1</v>
      </c>
      <c r="G71">
        <v>478.07</v>
      </c>
      <c r="N71">
        <v>1</v>
      </c>
      <c r="O71">
        <v>1</v>
      </c>
      <c r="P71">
        <v>321.67</v>
      </c>
      <c r="W71">
        <v>1</v>
      </c>
      <c r="X71">
        <v>1</v>
      </c>
      <c r="Y71">
        <v>50.61</v>
      </c>
      <c r="Z71" s="3">
        <v>5</v>
      </c>
      <c r="AA71" s="14">
        <v>11</v>
      </c>
      <c r="AB71" s="10">
        <v>1260.55</v>
      </c>
      <c r="AC71" s="14">
        <v>0</v>
      </c>
      <c r="AE71" s="16">
        <f t="shared" si="1"/>
        <v>2</v>
      </c>
    </row>
    <row r="72" spans="1:31" x14ac:dyDescent="0.25">
      <c r="A72" s="1" t="s">
        <v>78</v>
      </c>
      <c r="T72">
        <v>1</v>
      </c>
      <c r="U72">
        <v>2</v>
      </c>
      <c r="V72">
        <v>73.180000000000007</v>
      </c>
      <c r="Z72" s="3">
        <v>3</v>
      </c>
      <c r="AA72" s="14">
        <v>32</v>
      </c>
      <c r="AB72" s="10">
        <v>1178.3800000000001</v>
      </c>
      <c r="AC72" s="14">
        <v>0</v>
      </c>
      <c r="AE72" s="16">
        <f t="shared" si="1"/>
        <v>1.5</v>
      </c>
    </row>
    <row r="73" spans="1:31" x14ac:dyDescent="0.25">
      <c r="A73" s="1" t="s">
        <v>79</v>
      </c>
      <c r="Q73">
        <v>1</v>
      </c>
      <c r="R73">
        <v>0</v>
      </c>
      <c r="S73">
        <v>0</v>
      </c>
      <c r="W73">
        <v>1</v>
      </c>
      <c r="X73">
        <v>3</v>
      </c>
      <c r="Y73">
        <v>402.45</v>
      </c>
      <c r="Z73" s="3">
        <v>2</v>
      </c>
      <c r="AA73" s="14">
        <v>3</v>
      </c>
      <c r="AB73" s="10">
        <v>402.45</v>
      </c>
      <c r="AC73" s="14">
        <v>0</v>
      </c>
      <c r="AE73" s="16">
        <f t="shared" si="1"/>
        <v>3</v>
      </c>
    </row>
    <row r="74" spans="1:31" x14ac:dyDescent="0.25">
      <c r="A74" s="1" t="s">
        <v>80</v>
      </c>
      <c r="Q74">
        <v>1</v>
      </c>
      <c r="R74">
        <v>0</v>
      </c>
      <c r="S74">
        <v>0</v>
      </c>
      <c r="T74">
        <v>1</v>
      </c>
      <c r="U74">
        <v>1</v>
      </c>
      <c r="V74">
        <v>152.44</v>
      </c>
      <c r="W74">
        <v>2</v>
      </c>
      <c r="X74">
        <v>8</v>
      </c>
      <c r="Y74">
        <v>1219.52</v>
      </c>
      <c r="Z74" s="3">
        <v>4</v>
      </c>
      <c r="AA74" s="14">
        <v>9</v>
      </c>
      <c r="AB74" s="10">
        <v>1371.96</v>
      </c>
      <c r="AC74" s="14">
        <v>0</v>
      </c>
      <c r="AE74" s="16">
        <f t="shared" si="1"/>
        <v>5.5</v>
      </c>
    </row>
    <row r="75" spans="1:31" x14ac:dyDescent="0.25">
      <c r="A75" s="1" t="s">
        <v>81</v>
      </c>
      <c r="B75">
        <v>2</v>
      </c>
      <c r="C75">
        <v>6</v>
      </c>
      <c r="D75">
        <v>333.87</v>
      </c>
      <c r="E75">
        <v>3</v>
      </c>
      <c r="F75">
        <v>6</v>
      </c>
      <c r="G75">
        <v>338.04</v>
      </c>
      <c r="H75">
        <v>3</v>
      </c>
      <c r="I75">
        <v>13</v>
      </c>
      <c r="J75">
        <v>732.42</v>
      </c>
      <c r="K75">
        <v>5</v>
      </c>
      <c r="L75">
        <v>6</v>
      </c>
      <c r="M75">
        <v>311.07</v>
      </c>
      <c r="N75">
        <v>4</v>
      </c>
      <c r="O75">
        <v>1</v>
      </c>
      <c r="P75">
        <v>48.83</v>
      </c>
      <c r="Q75">
        <v>2</v>
      </c>
      <c r="R75">
        <v>3</v>
      </c>
      <c r="S75">
        <v>149.49</v>
      </c>
      <c r="T75">
        <v>1</v>
      </c>
      <c r="U75">
        <v>0</v>
      </c>
      <c r="V75">
        <v>0</v>
      </c>
      <c r="W75">
        <v>4</v>
      </c>
      <c r="X75">
        <v>9</v>
      </c>
      <c r="Y75">
        <v>527.84</v>
      </c>
      <c r="Z75" s="3">
        <v>25</v>
      </c>
      <c r="AA75" s="14">
        <v>44</v>
      </c>
      <c r="AB75" s="10">
        <v>2441.56</v>
      </c>
      <c r="AC75" s="14">
        <v>0</v>
      </c>
      <c r="AE75" s="16">
        <f t="shared" si="1"/>
        <v>1</v>
      </c>
    </row>
    <row r="76" spans="1:31" x14ac:dyDescent="0.25">
      <c r="A76" s="1" t="s">
        <v>82</v>
      </c>
      <c r="W76">
        <v>1</v>
      </c>
      <c r="X76">
        <v>1</v>
      </c>
      <c r="Y76">
        <v>36.590000000000003</v>
      </c>
      <c r="Z76" s="3">
        <v>1</v>
      </c>
      <c r="AA76" s="14">
        <v>1</v>
      </c>
      <c r="AB76" s="10">
        <v>36.590000000000003</v>
      </c>
      <c r="AC76" s="14">
        <v>0</v>
      </c>
      <c r="AE76" s="16">
        <f t="shared" si="1"/>
        <v>4</v>
      </c>
    </row>
    <row r="77" spans="1:31" x14ac:dyDescent="0.25">
      <c r="A77" s="1" t="s">
        <v>83</v>
      </c>
      <c r="H77">
        <v>1</v>
      </c>
      <c r="I77">
        <v>2</v>
      </c>
      <c r="J77">
        <v>80</v>
      </c>
      <c r="N77">
        <v>1</v>
      </c>
      <c r="O77">
        <v>3</v>
      </c>
      <c r="P77">
        <v>112.02</v>
      </c>
      <c r="Q77">
        <v>3</v>
      </c>
      <c r="R77">
        <v>6</v>
      </c>
      <c r="S77">
        <v>223.72</v>
      </c>
      <c r="T77">
        <v>1</v>
      </c>
      <c r="U77">
        <v>1</v>
      </c>
      <c r="V77">
        <v>36.590000000000003</v>
      </c>
      <c r="W77">
        <v>2</v>
      </c>
      <c r="X77">
        <v>8</v>
      </c>
      <c r="Y77">
        <v>292.72000000000003</v>
      </c>
      <c r="Z77" s="3">
        <v>8</v>
      </c>
      <c r="AA77" s="14">
        <v>20</v>
      </c>
      <c r="AB77" s="10">
        <v>745.05</v>
      </c>
      <c r="AC77" s="14">
        <v>0</v>
      </c>
      <c r="AE77" s="16">
        <f t="shared" si="1"/>
        <v>10</v>
      </c>
    </row>
    <row r="78" spans="1:31" x14ac:dyDescent="0.25">
      <c r="A78" s="1" t="s">
        <v>84</v>
      </c>
      <c r="K78">
        <v>1</v>
      </c>
      <c r="L78">
        <v>10</v>
      </c>
      <c r="M78">
        <v>3000</v>
      </c>
      <c r="Z78" s="3">
        <v>1</v>
      </c>
      <c r="AA78" s="14">
        <v>10</v>
      </c>
      <c r="AB78" s="10">
        <v>3000</v>
      </c>
      <c r="AC78" s="14">
        <v>10</v>
      </c>
      <c r="AE78" s="16">
        <f t="shared" si="1"/>
        <v>5</v>
      </c>
    </row>
    <row r="79" spans="1:31" x14ac:dyDescent="0.25">
      <c r="A79" s="1" t="s">
        <v>85</v>
      </c>
      <c r="T79">
        <v>1</v>
      </c>
      <c r="U79">
        <v>5</v>
      </c>
      <c r="V79">
        <v>1625</v>
      </c>
      <c r="Z79" s="3">
        <v>1</v>
      </c>
      <c r="AA79" s="14">
        <v>5</v>
      </c>
      <c r="AB79" s="10">
        <v>1625</v>
      </c>
      <c r="AC79" s="14">
        <v>5</v>
      </c>
      <c r="AE79" s="16">
        <f t="shared" si="1"/>
        <v>1.6666666666666667</v>
      </c>
    </row>
    <row r="80" spans="1:31" x14ac:dyDescent="0.25">
      <c r="A80" s="1" t="s">
        <v>86</v>
      </c>
      <c r="E80">
        <v>1</v>
      </c>
      <c r="F80">
        <v>3</v>
      </c>
      <c r="G80">
        <v>600</v>
      </c>
      <c r="Q80">
        <v>1</v>
      </c>
      <c r="R80">
        <v>1</v>
      </c>
      <c r="S80">
        <v>205.39</v>
      </c>
      <c r="T80">
        <v>1</v>
      </c>
      <c r="U80">
        <v>1</v>
      </c>
      <c r="V80">
        <v>199.1</v>
      </c>
      <c r="Z80" s="3">
        <v>3</v>
      </c>
      <c r="AA80" s="14">
        <v>5</v>
      </c>
      <c r="AB80" s="10">
        <v>1004.49</v>
      </c>
      <c r="AC80" s="14">
        <v>0</v>
      </c>
      <c r="AE80" s="16">
        <f t="shared" si="1"/>
        <v>1</v>
      </c>
    </row>
    <row r="81" spans="1:31" x14ac:dyDescent="0.25">
      <c r="A81" s="1" t="s">
        <v>87</v>
      </c>
      <c r="K81">
        <v>1</v>
      </c>
      <c r="L81">
        <v>1</v>
      </c>
      <c r="M81">
        <v>1467</v>
      </c>
      <c r="Z81" s="3">
        <v>1</v>
      </c>
      <c r="AA81" s="14">
        <v>1</v>
      </c>
      <c r="AB81" s="10">
        <v>1467</v>
      </c>
      <c r="AC81" s="14">
        <v>0</v>
      </c>
      <c r="AE81" s="16">
        <f t="shared" si="1"/>
        <v>1</v>
      </c>
    </row>
    <row r="82" spans="1:31" x14ac:dyDescent="0.25">
      <c r="A82" s="1" t="s">
        <v>88</v>
      </c>
      <c r="N82">
        <v>1</v>
      </c>
      <c r="O82">
        <v>1</v>
      </c>
      <c r="P82">
        <v>373.32</v>
      </c>
      <c r="T82">
        <v>1</v>
      </c>
      <c r="U82">
        <v>1</v>
      </c>
      <c r="V82">
        <v>373.32</v>
      </c>
      <c r="Z82" s="3">
        <v>2</v>
      </c>
      <c r="AA82" s="14">
        <v>2</v>
      </c>
      <c r="AB82" s="10">
        <v>746.64</v>
      </c>
      <c r="AC82" s="14">
        <v>0</v>
      </c>
      <c r="AE82" s="16">
        <f t="shared" si="1"/>
        <v>50</v>
      </c>
    </row>
    <row r="83" spans="1:31" x14ac:dyDescent="0.25">
      <c r="A83" s="1" t="s">
        <v>89</v>
      </c>
      <c r="K83">
        <v>1</v>
      </c>
      <c r="L83">
        <v>50</v>
      </c>
      <c r="M83">
        <v>1750</v>
      </c>
      <c r="Z83" s="3">
        <v>1</v>
      </c>
      <c r="AA83" s="14">
        <v>50</v>
      </c>
      <c r="AB83" s="10">
        <v>1750</v>
      </c>
      <c r="AC83" s="14">
        <v>50</v>
      </c>
      <c r="AE83" s="16">
        <f t="shared" si="1"/>
        <v>2</v>
      </c>
    </row>
    <row r="84" spans="1:31" x14ac:dyDescent="0.25">
      <c r="A84" s="1" t="s">
        <v>90</v>
      </c>
      <c r="H84">
        <v>1</v>
      </c>
      <c r="I84">
        <v>2</v>
      </c>
      <c r="J84">
        <v>1900</v>
      </c>
      <c r="Z84" s="3">
        <v>1</v>
      </c>
      <c r="AA84" s="14">
        <v>2</v>
      </c>
      <c r="AB84" s="10">
        <v>1900</v>
      </c>
      <c r="AC84" s="14">
        <v>0</v>
      </c>
      <c r="AE84" s="16">
        <f t="shared" si="1"/>
        <v>5.666666666666667</v>
      </c>
    </row>
    <row r="85" spans="1:31" x14ac:dyDescent="0.25">
      <c r="A85" s="1" t="s">
        <v>91</v>
      </c>
      <c r="E85">
        <v>1</v>
      </c>
      <c r="F85">
        <v>6</v>
      </c>
      <c r="G85">
        <v>5940</v>
      </c>
      <c r="K85">
        <v>2</v>
      </c>
      <c r="L85">
        <v>11</v>
      </c>
      <c r="M85">
        <v>9440</v>
      </c>
      <c r="Q85">
        <v>1</v>
      </c>
      <c r="R85">
        <v>0</v>
      </c>
      <c r="S85">
        <v>0</v>
      </c>
      <c r="Z85" s="3">
        <v>4</v>
      </c>
      <c r="AA85" s="14">
        <v>17</v>
      </c>
      <c r="AB85" s="10">
        <v>15380</v>
      </c>
      <c r="AC85" s="14">
        <v>0</v>
      </c>
      <c r="AE85" s="16">
        <f t="shared" si="1"/>
        <v>4</v>
      </c>
    </row>
    <row r="86" spans="1:31" x14ac:dyDescent="0.25">
      <c r="A86" s="1" t="s">
        <v>92</v>
      </c>
      <c r="H86">
        <v>1</v>
      </c>
      <c r="I86">
        <v>4</v>
      </c>
      <c r="J86">
        <v>7000</v>
      </c>
      <c r="Z86" s="3">
        <v>1</v>
      </c>
      <c r="AA86" s="14">
        <v>4</v>
      </c>
      <c r="AB86" s="10">
        <v>7000</v>
      </c>
      <c r="AC86" s="14">
        <v>4</v>
      </c>
      <c r="AE86" s="16">
        <f t="shared" si="1"/>
        <v>1</v>
      </c>
    </row>
    <row r="87" spans="1:31" x14ac:dyDescent="0.25">
      <c r="A87" s="1" t="s">
        <v>93</v>
      </c>
      <c r="B87">
        <v>1</v>
      </c>
      <c r="C87">
        <v>1</v>
      </c>
      <c r="D87">
        <v>20</v>
      </c>
      <c r="K87">
        <v>1</v>
      </c>
      <c r="L87">
        <v>1</v>
      </c>
      <c r="M87">
        <v>7.14</v>
      </c>
      <c r="W87">
        <v>1</v>
      </c>
      <c r="X87">
        <v>1</v>
      </c>
      <c r="Y87">
        <v>10</v>
      </c>
      <c r="Z87" s="3">
        <v>3</v>
      </c>
      <c r="AA87" s="14">
        <v>3</v>
      </c>
      <c r="AB87" s="10">
        <v>37.14</v>
      </c>
      <c r="AC87" s="14">
        <v>0</v>
      </c>
      <c r="AE87" s="16">
        <f t="shared" si="1"/>
        <v>23.5</v>
      </c>
    </row>
    <row r="88" spans="1:31" x14ac:dyDescent="0.25">
      <c r="A88" s="1" t="s">
        <v>94</v>
      </c>
      <c r="B88">
        <v>9</v>
      </c>
      <c r="C88">
        <v>24</v>
      </c>
      <c r="D88">
        <v>361.44</v>
      </c>
      <c r="E88">
        <v>8</v>
      </c>
      <c r="F88">
        <v>30</v>
      </c>
      <c r="G88">
        <v>451.8</v>
      </c>
      <c r="H88">
        <v>5</v>
      </c>
      <c r="I88">
        <v>15</v>
      </c>
      <c r="J88">
        <v>225.9</v>
      </c>
      <c r="K88">
        <v>9</v>
      </c>
      <c r="L88">
        <v>33</v>
      </c>
      <c r="M88">
        <v>470.76</v>
      </c>
      <c r="N88">
        <v>6</v>
      </c>
      <c r="O88">
        <v>31</v>
      </c>
      <c r="P88">
        <v>406.25</v>
      </c>
      <c r="Q88">
        <v>5</v>
      </c>
      <c r="R88">
        <v>25</v>
      </c>
      <c r="S88">
        <v>348.97</v>
      </c>
      <c r="T88">
        <v>4</v>
      </c>
      <c r="U88">
        <v>17</v>
      </c>
      <c r="V88">
        <v>248.37</v>
      </c>
      <c r="W88">
        <v>3</v>
      </c>
      <c r="X88">
        <v>13</v>
      </c>
      <c r="Y88">
        <v>189.93</v>
      </c>
      <c r="Z88" s="3">
        <v>51</v>
      </c>
      <c r="AA88" s="14">
        <v>195</v>
      </c>
      <c r="AB88" s="10">
        <v>2805.69</v>
      </c>
      <c r="AC88" s="14">
        <v>13</v>
      </c>
      <c r="AE88" s="16">
        <f t="shared" si="1"/>
        <v>4</v>
      </c>
    </row>
    <row r="89" spans="1:31" x14ac:dyDescent="0.25">
      <c r="A89" s="1" t="s">
        <v>95</v>
      </c>
      <c r="E89">
        <v>1</v>
      </c>
      <c r="F89">
        <v>1</v>
      </c>
      <c r="G89">
        <v>40.729999999999997</v>
      </c>
      <c r="H89">
        <v>3</v>
      </c>
      <c r="I89">
        <v>6</v>
      </c>
      <c r="J89">
        <v>244.38</v>
      </c>
      <c r="K89">
        <v>3</v>
      </c>
      <c r="L89">
        <v>4</v>
      </c>
      <c r="M89">
        <v>179.6</v>
      </c>
      <c r="N89">
        <v>2</v>
      </c>
      <c r="O89">
        <v>2</v>
      </c>
      <c r="P89">
        <v>87.5</v>
      </c>
      <c r="Q89">
        <v>2</v>
      </c>
      <c r="R89">
        <v>7</v>
      </c>
      <c r="S89">
        <v>374.08</v>
      </c>
      <c r="T89">
        <v>3</v>
      </c>
      <c r="U89">
        <v>6</v>
      </c>
      <c r="V89">
        <v>320.64</v>
      </c>
      <c r="W89">
        <v>1</v>
      </c>
      <c r="X89">
        <v>2</v>
      </c>
      <c r="Y89">
        <v>106.88</v>
      </c>
      <c r="Z89" s="3">
        <v>15</v>
      </c>
      <c r="AA89" s="14">
        <v>28</v>
      </c>
      <c r="AB89" s="10">
        <v>1353.81</v>
      </c>
      <c r="AC89" s="14">
        <v>0</v>
      </c>
      <c r="AE89" s="16">
        <f t="shared" si="1"/>
        <v>2.5</v>
      </c>
    </row>
    <row r="90" spans="1:31" x14ac:dyDescent="0.25">
      <c r="A90" s="1" t="s">
        <v>96</v>
      </c>
      <c r="B90">
        <v>1</v>
      </c>
      <c r="C90">
        <v>0</v>
      </c>
      <c r="D90">
        <v>0</v>
      </c>
      <c r="K90">
        <v>1</v>
      </c>
      <c r="L90">
        <v>6</v>
      </c>
      <c r="M90">
        <v>265.14</v>
      </c>
      <c r="N90">
        <v>2</v>
      </c>
      <c r="O90">
        <v>2</v>
      </c>
      <c r="P90">
        <v>87.5</v>
      </c>
      <c r="W90">
        <v>2</v>
      </c>
      <c r="X90">
        <v>2</v>
      </c>
      <c r="Y90">
        <v>87.5</v>
      </c>
      <c r="Z90" s="3">
        <v>6</v>
      </c>
      <c r="AA90" s="14">
        <v>10</v>
      </c>
      <c r="AB90" s="10">
        <v>440.14</v>
      </c>
      <c r="AC90" s="14">
        <v>0</v>
      </c>
      <c r="AE90" s="16">
        <f t="shared" si="1"/>
        <v>4.833333333333333</v>
      </c>
    </row>
    <row r="91" spans="1:31" x14ac:dyDescent="0.25">
      <c r="A91" s="1" t="s">
        <v>97</v>
      </c>
      <c r="B91">
        <v>4</v>
      </c>
      <c r="C91">
        <v>11</v>
      </c>
      <c r="D91">
        <v>456.92</v>
      </c>
      <c r="E91">
        <v>6</v>
      </c>
      <c r="F91">
        <v>12</v>
      </c>
      <c r="G91">
        <v>488.76</v>
      </c>
      <c r="H91">
        <v>2</v>
      </c>
      <c r="I91">
        <v>1</v>
      </c>
      <c r="J91">
        <v>40.729999999999997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W91">
        <v>2</v>
      </c>
      <c r="X91">
        <v>5</v>
      </c>
      <c r="Y91">
        <v>220.95</v>
      </c>
      <c r="Z91" s="3">
        <v>16</v>
      </c>
      <c r="AA91" s="14">
        <v>29</v>
      </c>
      <c r="AB91" s="10">
        <v>1207.3599999999999</v>
      </c>
      <c r="AC91" s="14">
        <v>0</v>
      </c>
      <c r="AE91" s="16">
        <f t="shared" si="1"/>
        <v>3.3333333333333335</v>
      </c>
    </row>
    <row r="92" spans="1:31" x14ac:dyDescent="0.25">
      <c r="A92" s="1" t="s">
        <v>98</v>
      </c>
      <c r="B92">
        <v>2</v>
      </c>
      <c r="C92">
        <v>6</v>
      </c>
      <c r="D92">
        <v>246.92</v>
      </c>
      <c r="E92">
        <v>1</v>
      </c>
      <c r="F92">
        <v>2</v>
      </c>
      <c r="G92">
        <v>81.459999999999994</v>
      </c>
      <c r="N92">
        <v>1</v>
      </c>
      <c r="O92">
        <v>2</v>
      </c>
      <c r="P92">
        <v>86.62</v>
      </c>
      <c r="Q92">
        <v>2</v>
      </c>
      <c r="R92">
        <v>2</v>
      </c>
      <c r="S92">
        <v>88.38</v>
      </c>
      <c r="T92">
        <v>1</v>
      </c>
      <c r="U92">
        <v>5</v>
      </c>
      <c r="V92">
        <v>216.55</v>
      </c>
      <c r="W92">
        <v>1</v>
      </c>
      <c r="X92">
        <v>3</v>
      </c>
      <c r="Y92">
        <v>132.57</v>
      </c>
      <c r="Z92" s="3">
        <v>8</v>
      </c>
      <c r="AA92" s="14">
        <v>20</v>
      </c>
      <c r="AB92" s="10">
        <v>852.5</v>
      </c>
      <c r="AC92" s="14">
        <v>0</v>
      </c>
      <c r="AE92" s="16">
        <f t="shared" si="1"/>
        <v>1.75</v>
      </c>
    </row>
    <row r="93" spans="1:31" x14ac:dyDescent="0.25">
      <c r="A93" s="1" t="s">
        <v>99</v>
      </c>
      <c r="B93">
        <v>3</v>
      </c>
      <c r="C93">
        <v>3</v>
      </c>
      <c r="D93">
        <v>97.6</v>
      </c>
      <c r="E93">
        <v>1</v>
      </c>
      <c r="F93">
        <v>0</v>
      </c>
      <c r="G93">
        <v>0</v>
      </c>
      <c r="K93">
        <v>1</v>
      </c>
      <c r="L93">
        <v>2</v>
      </c>
      <c r="M93">
        <v>62.6</v>
      </c>
      <c r="Q93">
        <v>1</v>
      </c>
      <c r="R93">
        <v>2</v>
      </c>
      <c r="S93">
        <v>85.46</v>
      </c>
      <c r="Z93" s="3">
        <v>7</v>
      </c>
      <c r="AA93" s="14">
        <v>12</v>
      </c>
      <c r="AB93" s="10">
        <v>463.66</v>
      </c>
      <c r="AC93" s="14">
        <v>0</v>
      </c>
      <c r="AE93" s="16">
        <f t="shared" si="1"/>
        <v>5.333333333333333</v>
      </c>
    </row>
    <row r="94" spans="1:31" x14ac:dyDescent="0.25">
      <c r="A94" s="1" t="s">
        <v>100</v>
      </c>
      <c r="B94">
        <v>5</v>
      </c>
      <c r="C94">
        <v>4</v>
      </c>
      <c r="D94">
        <v>100</v>
      </c>
      <c r="E94">
        <v>1</v>
      </c>
      <c r="F94">
        <v>2</v>
      </c>
      <c r="G94">
        <v>59.14</v>
      </c>
      <c r="H94">
        <v>2</v>
      </c>
      <c r="I94">
        <v>4</v>
      </c>
      <c r="J94">
        <v>118.28</v>
      </c>
      <c r="Q94">
        <v>2</v>
      </c>
      <c r="R94">
        <v>8</v>
      </c>
      <c r="S94">
        <v>238.72</v>
      </c>
      <c r="T94">
        <v>2</v>
      </c>
      <c r="U94">
        <v>10</v>
      </c>
      <c r="V94">
        <v>292.39999999999998</v>
      </c>
      <c r="W94">
        <v>2</v>
      </c>
      <c r="X94">
        <v>4</v>
      </c>
      <c r="Y94">
        <v>118.16</v>
      </c>
      <c r="Z94" s="3">
        <v>14</v>
      </c>
      <c r="AA94" s="14">
        <v>32</v>
      </c>
      <c r="AB94" s="10">
        <v>926.7</v>
      </c>
      <c r="AC94" s="14">
        <v>0</v>
      </c>
      <c r="AE94" s="16">
        <f t="shared" si="1"/>
        <v>1.5</v>
      </c>
    </row>
    <row r="95" spans="1:31" x14ac:dyDescent="0.25">
      <c r="A95" s="1" t="s">
        <v>101</v>
      </c>
      <c r="B95">
        <v>2</v>
      </c>
      <c r="C95">
        <v>3</v>
      </c>
      <c r="D95">
        <v>161.25</v>
      </c>
      <c r="H95">
        <v>1</v>
      </c>
      <c r="I95">
        <v>0</v>
      </c>
      <c r="J95">
        <v>0</v>
      </c>
      <c r="T95">
        <v>1</v>
      </c>
      <c r="U95">
        <v>1</v>
      </c>
      <c r="V95">
        <v>54.58</v>
      </c>
      <c r="W95">
        <v>2</v>
      </c>
      <c r="X95">
        <v>2</v>
      </c>
      <c r="Y95">
        <v>110.27</v>
      </c>
      <c r="Z95" s="3">
        <v>8</v>
      </c>
      <c r="AA95" s="14">
        <v>10</v>
      </c>
      <c r="AB95" s="10">
        <v>546.64</v>
      </c>
      <c r="AC95" s="14">
        <v>0</v>
      </c>
      <c r="AE95" s="16">
        <f t="shared" si="1"/>
        <v>1.8</v>
      </c>
    </row>
    <row r="96" spans="1:31" x14ac:dyDescent="0.25">
      <c r="A96" s="1" t="s">
        <v>102</v>
      </c>
      <c r="B96">
        <v>1</v>
      </c>
      <c r="C96">
        <v>3</v>
      </c>
      <c r="D96">
        <v>161.25</v>
      </c>
      <c r="H96">
        <v>1</v>
      </c>
      <c r="I96">
        <v>0</v>
      </c>
      <c r="J96">
        <v>0</v>
      </c>
      <c r="K96">
        <v>1</v>
      </c>
      <c r="L96">
        <v>3</v>
      </c>
      <c r="M96">
        <v>176.88</v>
      </c>
      <c r="T96">
        <v>1</v>
      </c>
      <c r="U96">
        <v>1</v>
      </c>
      <c r="V96">
        <v>63.65</v>
      </c>
      <c r="W96">
        <v>2</v>
      </c>
      <c r="X96">
        <v>2</v>
      </c>
      <c r="Y96">
        <v>128.6</v>
      </c>
      <c r="Z96" s="3">
        <v>6</v>
      </c>
      <c r="AA96" s="14">
        <v>9</v>
      </c>
      <c r="AB96" s="10">
        <v>530.38</v>
      </c>
      <c r="AC96" s="14">
        <v>0</v>
      </c>
      <c r="AE96" s="16">
        <f t="shared" si="1"/>
        <v>2.625</v>
      </c>
    </row>
    <row r="97" spans="1:31" x14ac:dyDescent="0.25">
      <c r="A97" s="1" t="s">
        <v>103</v>
      </c>
      <c r="B97">
        <v>2</v>
      </c>
      <c r="C97">
        <v>3</v>
      </c>
      <c r="D97">
        <v>161.25</v>
      </c>
      <c r="E97">
        <v>2</v>
      </c>
      <c r="F97">
        <v>2</v>
      </c>
      <c r="G97">
        <v>107.5</v>
      </c>
      <c r="H97">
        <v>1</v>
      </c>
      <c r="I97">
        <v>0</v>
      </c>
      <c r="J97">
        <v>0</v>
      </c>
      <c r="K97">
        <v>2</v>
      </c>
      <c r="L97">
        <v>4</v>
      </c>
      <c r="M97">
        <v>215</v>
      </c>
      <c r="N97">
        <v>2</v>
      </c>
      <c r="O97">
        <v>5</v>
      </c>
      <c r="P97">
        <v>278.45</v>
      </c>
      <c r="Q97">
        <v>1</v>
      </c>
      <c r="R97">
        <v>2</v>
      </c>
      <c r="S97">
        <v>111.38</v>
      </c>
      <c r="T97">
        <v>1</v>
      </c>
      <c r="U97">
        <v>2</v>
      </c>
      <c r="V97">
        <v>111.38</v>
      </c>
      <c r="W97">
        <v>2</v>
      </c>
      <c r="X97">
        <v>3</v>
      </c>
      <c r="Y97">
        <v>165.96</v>
      </c>
      <c r="Z97" s="3">
        <v>15</v>
      </c>
      <c r="AA97" s="14">
        <v>25</v>
      </c>
      <c r="AB97" s="10">
        <v>1371.46</v>
      </c>
      <c r="AC97" s="14">
        <v>0</v>
      </c>
      <c r="AE97" s="16">
        <f t="shared" si="1"/>
        <v>2</v>
      </c>
    </row>
    <row r="98" spans="1:31" x14ac:dyDescent="0.25">
      <c r="A98" s="1" t="s">
        <v>104</v>
      </c>
      <c r="K98">
        <v>1</v>
      </c>
      <c r="L98">
        <v>2</v>
      </c>
      <c r="M98">
        <v>238.58</v>
      </c>
      <c r="Z98" s="3">
        <v>1</v>
      </c>
      <c r="AA98" s="14">
        <v>2</v>
      </c>
      <c r="AB98" s="10">
        <v>238.58</v>
      </c>
      <c r="AC98" s="14">
        <v>0</v>
      </c>
      <c r="AE98" s="16">
        <f t="shared" si="1"/>
        <v>3</v>
      </c>
    </row>
    <row r="99" spans="1:31" x14ac:dyDescent="0.25">
      <c r="A99" s="1" t="s">
        <v>105</v>
      </c>
      <c r="K99">
        <v>1</v>
      </c>
      <c r="L99">
        <v>2</v>
      </c>
      <c r="M99">
        <v>219.9</v>
      </c>
      <c r="T99">
        <v>1</v>
      </c>
      <c r="U99">
        <v>4</v>
      </c>
      <c r="V99">
        <v>420</v>
      </c>
      <c r="Z99" s="3">
        <v>2</v>
      </c>
      <c r="AA99" s="14">
        <v>6</v>
      </c>
      <c r="AB99" s="10">
        <v>639.9</v>
      </c>
      <c r="AC99" s="14">
        <v>0</v>
      </c>
      <c r="AE99" s="16">
        <f t="shared" si="1"/>
        <v>1</v>
      </c>
    </row>
    <row r="100" spans="1:31" x14ac:dyDescent="0.25">
      <c r="A100" s="1" t="s">
        <v>106</v>
      </c>
      <c r="K100">
        <v>1</v>
      </c>
      <c r="L100">
        <v>1</v>
      </c>
      <c r="M100">
        <v>115.79</v>
      </c>
      <c r="Z100" s="3">
        <v>1</v>
      </c>
      <c r="AA100" s="14">
        <v>1</v>
      </c>
      <c r="AB100" s="10">
        <v>115.79</v>
      </c>
      <c r="AC100" s="14">
        <v>0</v>
      </c>
      <c r="AE100" s="16">
        <f t="shared" si="1"/>
        <v>0.5</v>
      </c>
    </row>
    <row r="101" spans="1:31" x14ac:dyDescent="0.25">
      <c r="A101" s="1" t="s">
        <v>107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480</v>
      </c>
      <c r="Z101" s="3">
        <v>2</v>
      </c>
      <c r="AA101" s="14">
        <v>1</v>
      </c>
      <c r="AB101" s="10">
        <v>480</v>
      </c>
      <c r="AC101" s="14">
        <v>0</v>
      </c>
      <c r="AE101" s="16">
        <f t="shared" si="1"/>
        <v>1.2</v>
      </c>
    </row>
    <row r="102" spans="1:31" x14ac:dyDescent="0.25">
      <c r="A102" s="1" t="s">
        <v>108</v>
      </c>
      <c r="K102">
        <v>1</v>
      </c>
      <c r="L102">
        <v>1</v>
      </c>
      <c r="M102">
        <v>592.34</v>
      </c>
      <c r="N102">
        <v>1</v>
      </c>
      <c r="O102">
        <v>2</v>
      </c>
      <c r="P102">
        <v>1184.68</v>
      </c>
      <c r="Q102">
        <v>1</v>
      </c>
      <c r="R102">
        <v>1</v>
      </c>
      <c r="S102">
        <v>592.34</v>
      </c>
      <c r="T102">
        <v>1</v>
      </c>
      <c r="U102">
        <v>1</v>
      </c>
      <c r="V102">
        <v>580.49</v>
      </c>
      <c r="W102">
        <v>1</v>
      </c>
      <c r="X102">
        <v>1</v>
      </c>
      <c r="Y102">
        <v>580.49</v>
      </c>
      <c r="Z102" s="3">
        <v>5</v>
      </c>
      <c r="AA102" s="14">
        <v>6</v>
      </c>
      <c r="AB102" s="10">
        <v>3530.34</v>
      </c>
      <c r="AC102" s="14">
        <v>0</v>
      </c>
      <c r="AE102" s="16">
        <f t="shared" si="1"/>
        <v>24.166666666666668</v>
      </c>
    </row>
    <row r="103" spans="1:31" x14ac:dyDescent="0.25">
      <c r="A103" s="1" t="s">
        <v>109</v>
      </c>
      <c r="E103">
        <v>1</v>
      </c>
      <c r="F103">
        <v>3</v>
      </c>
      <c r="G103">
        <v>45</v>
      </c>
      <c r="H103">
        <v>1</v>
      </c>
      <c r="I103">
        <v>15</v>
      </c>
      <c r="J103">
        <v>225</v>
      </c>
      <c r="N103">
        <v>2</v>
      </c>
      <c r="O103">
        <v>30</v>
      </c>
      <c r="P103">
        <v>418.5</v>
      </c>
      <c r="Q103">
        <v>2</v>
      </c>
      <c r="R103">
        <v>30</v>
      </c>
      <c r="S103">
        <v>418.5</v>
      </c>
      <c r="T103">
        <v>3</v>
      </c>
      <c r="U103">
        <v>36</v>
      </c>
      <c r="V103">
        <v>502.2</v>
      </c>
      <c r="W103">
        <v>3</v>
      </c>
      <c r="X103">
        <v>31</v>
      </c>
      <c r="Y103">
        <v>447.95</v>
      </c>
      <c r="Z103" s="3">
        <v>13</v>
      </c>
      <c r="AA103" s="14">
        <v>185</v>
      </c>
      <c r="AB103" s="10">
        <v>2635.15</v>
      </c>
      <c r="AC103" s="14">
        <v>0</v>
      </c>
      <c r="AE103" s="16">
        <f t="shared" si="1"/>
        <v>6.5</v>
      </c>
    </row>
    <row r="104" spans="1:31" x14ac:dyDescent="0.25">
      <c r="A104" s="1" t="s">
        <v>110</v>
      </c>
      <c r="B104">
        <v>3</v>
      </c>
      <c r="C104">
        <v>5</v>
      </c>
      <c r="D104">
        <v>150</v>
      </c>
      <c r="E104">
        <v>1</v>
      </c>
      <c r="F104">
        <v>5</v>
      </c>
      <c r="G104">
        <v>150</v>
      </c>
      <c r="H104">
        <v>2</v>
      </c>
      <c r="I104">
        <v>12</v>
      </c>
      <c r="J104">
        <v>360</v>
      </c>
      <c r="K104">
        <v>3</v>
      </c>
      <c r="L104">
        <v>14</v>
      </c>
      <c r="M104">
        <v>273.70999999999998</v>
      </c>
      <c r="N104">
        <v>1</v>
      </c>
      <c r="O104">
        <v>2</v>
      </c>
      <c r="P104">
        <v>33.340000000000003</v>
      </c>
      <c r="Q104">
        <v>3</v>
      </c>
      <c r="R104">
        <v>2</v>
      </c>
      <c r="S104">
        <v>33.68</v>
      </c>
      <c r="T104">
        <v>2</v>
      </c>
      <c r="U104">
        <v>9</v>
      </c>
      <c r="V104">
        <v>153.09</v>
      </c>
      <c r="W104">
        <v>1</v>
      </c>
      <c r="X104">
        <v>3</v>
      </c>
      <c r="Y104">
        <v>51.03</v>
      </c>
      <c r="Z104" s="3">
        <v>16</v>
      </c>
      <c r="AA104" s="14">
        <v>52</v>
      </c>
      <c r="AB104" s="10">
        <v>1204.8499999999999</v>
      </c>
      <c r="AC104" s="14">
        <v>0</v>
      </c>
      <c r="AE104" s="16">
        <f t="shared" si="1"/>
        <v>4.2</v>
      </c>
    </row>
    <row r="105" spans="1:31" x14ac:dyDescent="0.25">
      <c r="A105" s="1" t="s">
        <v>111</v>
      </c>
      <c r="B105">
        <v>2</v>
      </c>
      <c r="C105">
        <v>4</v>
      </c>
      <c r="D105">
        <v>160</v>
      </c>
      <c r="E105">
        <v>2</v>
      </c>
      <c r="F105">
        <v>3</v>
      </c>
      <c r="G105">
        <v>120</v>
      </c>
      <c r="H105">
        <v>1</v>
      </c>
      <c r="I105">
        <v>4</v>
      </c>
      <c r="J105">
        <v>160</v>
      </c>
      <c r="K105">
        <v>1</v>
      </c>
      <c r="L105">
        <v>3</v>
      </c>
      <c r="M105">
        <v>99.99</v>
      </c>
      <c r="T105">
        <v>3</v>
      </c>
      <c r="U105">
        <v>7</v>
      </c>
      <c r="V105">
        <v>237.39</v>
      </c>
      <c r="Z105" s="3">
        <v>9</v>
      </c>
      <c r="AA105" s="14">
        <v>21</v>
      </c>
      <c r="AB105" s="10">
        <v>777.38</v>
      </c>
      <c r="AC105" s="14">
        <v>0</v>
      </c>
      <c r="AE105" s="16">
        <f t="shared" si="1"/>
        <v>2</v>
      </c>
    </row>
    <row r="106" spans="1:31" x14ac:dyDescent="0.25">
      <c r="A106" s="1" t="s">
        <v>112</v>
      </c>
      <c r="K106">
        <v>1</v>
      </c>
      <c r="L106">
        <v>2</v>
      </c>
      <c r="M106">
        <v>1572</v>
      </c>
      <c r="T106">
        <v>2</v>
      </c>
      <c r="U106">
        <v>2</v>
      </c>
      <c r="V106">
        <v>1617.72</v>
      </c>
      <c r="Z106" s="3">
        <v>3</v>
      </c>
      <c r="AA106" s="14">
        <v>4</v>
      </c>
      <c r="AB106" s="10">
        <v>3189.72</v>
      </c>
      <c r="AC106" s="14">
        <v>0</v>
      </c>
      <c r="AE106" s="16">
        <f t="shared" si="1"/>
        <v>4.125</v>
      </c>
    </row>
    <row r="107" spans="1:31" x14ac:dyDescent="0.25">
      <c r="A107" s="1" t="s">
        <v>113</v>
      </c>
      <c r="B107">
        <v>2</v>
      </c>
      <c r="C107">
        <v>4</v>
      </c>
      <c r="D107">
        <v>184.6</v>
      </c>
      <c r="E107">
        <v>1</v>
      </c>
      <c r="F107">
        <v>1</v>
      </c>
      <c r="G107">
        <v>46.15</v>
      </c>
      <c r="H107">
        <v>1</v>
      </c>
      <c r="I107">
        <v>2</v>
      </c>
      <c r="J107">
        <v>92.3</v>
      </c>
      <c r="K107">
        <v>5</v>
      </c>
      <c r="L107">
        <v>10</v>
      </c>
      <c r="M107">
        <v>450.35</v>
      </c>
      <c r="N107">
        <v>4</v>
      </c>
      <c r="O107">
        <v>7</v>
      </c>
      <c r="P107">
        <v>252.57</v>
      </c>
      <c r="Q107">
        <v>1</v>
      </c>
      <c r="R107">
        <v>2</v>
      </c>
      <c r="S107">
        <v>72.58</v>
      </c>
      <c r="T107">
        <v>1</v>
      </c>
      <c r="U107">
        <v>1</v>
      </c>
      <c r="V107">
        <v>36.29</v>
      </c>
      <c r="W107">
        <v>5</v>
      </c>
      <c r="X107">
        <v>6</v>
      </c>
      <c r="Y107">
        <v>214.82</v>
      </c>
      <c r="Z107" s="3">
        <v>21</v>
      </c>
      <c r="AA107" s="14">
        <v>34</v>
      </c>
      <c r="AB107" s="10">
        <v>1385.22</v>
      </c>
      <c r="AC107" s="14">
        <v>0</v>
      </c>
      <c r="AE107" s="16">
        <f t="shared" si="1"/>
        <v>1.3333333333333333</v>
      </c>
    </row>
    <row r="108" spans="1:31" x14ac:dyDescent="0.25">
      <c r="A108" s="1" t="s">
        <v>114</v>
      </c>
      <c r="K108">
        <v>2</v>
      </c>
      <c r="L108">
        <v>2</v>
      </c>
      <c r="M108">
        <v>34.869999999999997</v>
      </c>
      <c r="Q108">
        <v>1</v>
      </c>
      <c r="R108">
        <v>1</v>
      </c>
      <c r="S108">
        <v>17.86</v>
      </c>
      <c r="T108">
        <v>2</v>
      </c>
      <c r="U108">
        <v>1</v>
      </c>
      <c r="V108">
        <v>16.670000000000002</v>
      </c>
      <c r="Z108" s="3">
        <v>5</v>
      </c>
      <c r="AA108" s="14">
        <v>4</v>
      </c>
      <c r="AB108" s="10">
        <v>69.400000000000006</v>
      </c>
      <c r="AC108" s="14">
        <v>0</v>
      </c>
      <c r="AE108" s="16">
        <f t="shared" si="1"/>
        <v>7</v>
      </c>
    </row>
    <row r="109" spans="1:31" x14ac:dyDescent="0.25">
      <c r="A109" s="1" t="s">
        <v>115</v>
      </c>
      <c r="E109">
        <v>2</v>
      </c>
      <c r="F109">
        <v>7</v>
      </c>
      <c r="G109">
        <v>108.5</v>
      </c>
      <c r="Z109" s="3">
        <v>2</v>
      </c>
      <c r="AA109" s="14">
        <v>7</v>
      </c>
      <c r="AB109" s="10">
        <v>108.5</v>
      </c>
      <c r="AC109" s="14">
        <v>7</v>
      </c>
      <c r="AE109" s="16">
        <f t="shared" si="1"/>
        <v>8.5714285714285712</v>
      </c>
    </row>
    <row r="110" spans="1:31" x14ac:dyDescent="0.25">
      <c r="A110" s="1" t="s">
        <v>116</v>
      </c>
      <c r="B110">
        <v>2</v>
      </c>
      <c r="C110">
        <v>8</v>
      </c>
      <c r="D110">
        <v>159.12</v>
      </c>
      <c r="E110">
        <v>1</v>
      </c>
      <c r="F110">
        <v>3</v>
      </c>
      <c r="G110">
        <v>62.49</v>
      </c>
      <c r="K110">
        <v>4</v>
      </c>
      <c r="L110">
        <v>21</v>
      </c>
      <c r="M110">
        <v>494.6</v>
      </c>
      <c r="N110">
        <v>1</v>
      </c>
      <c r="O110">
        <v>0</v>
      </c>
      <c r="P110">
        <v>0</v>
      </c>
      <c r="Q110">
        <v>2</v>
      </c>
      <c r="R110">
        <v>12</v>
      </c>
      <c r="S110">
        <v>276.12</v>
      </c>
      <c r="T110">
        <v>3</v>
      </c>
      <c r="U110">
        <v>5</v>
      </c>
      <c r="V110">
        <v>153.69999999999999</v>
      </c>
      <c r="W110">
        <v>3</v>
      </c>
      <c r="X110">
        <v>11</v>
      </c>
      <c r="Y110">
        <v>345.07</v>
      </c>
      <c r="Z110" s="3">
        <v>18</v>
      </c>
      <c r="AA110" s="14">
        <v>64</v>
      </c>
      <c r="AB110" s="10">
        <v>1619.91</v>
      </c>
      <c r="AC110" s="14">
        <v>0</v>
      </c>
      <c r="AE110" s="16">
        <f t="shared" si="1"/>
        <v>5</v>
      </c>
    </row>
    <row r="111" spans="1:31" x14ac:dyDescent="0.25">
      <c r="A111" s="1" t="s">
        <v>117</v>
      </c>
      <c r="N111">
        <v>1</v>
      </c>
      <c r="O111">
        <v>5</v>
      </c>
      <c r="P111">
        <v>117.4</v>
      </c>
      <c r="Z111" s="3">
        <v>1</v>
      </c>
      <c r="AA111" s="14">
        <v>5</v>
      </c>
      <c r="AB111" s="10">
        <v>117.4</v>
      </c>
      <c r="AC111" s="14">
        <v>5</v>
      </c>
      <c r="AE111" s="16">
        <f t="shared" si="1"/>
        <v>5</v>
      </c>
    </row>
    <row r="112" spans="1:31" x14ac:dyDescent="0.25">
      <c r="A112" s="1" t="s">
        <v>118</v>
      </c>
      <c r="K112">
        <v>1</v>
      </c>
      <c r="L112">
        <v>1</v>
      </c>
      <c r="M112">
        <v>157.31</v>
      </c>
      <c r="N112">
        <v>1</v>
      </c>
      <c r="O112">
        <v>9</v>
      </c>
      <c r="P112">
        <v>1354.41</v>
      </c>
      <c r="T112">
        <v>2</v>
      </c>
      <c r="U112">
        <v>3</v>
      </c>
      <c r="V112">
        <v>735.72</v>
      </c>
      <c r="W112">
        <v>2</v>
      </c>
      <c r="X112">
        <v>7</v>
      </c>
      <c r="Y112">
        <v>1746.68</v>
      </c>
      <c r="Z112" s="3">
        <v>7</v>
      </c>
      <c r="AA112" s="14">
        <v>21</v>
      </c>
      <c r="AB112" s="10">
        <v>4244.3599999999997</v>
      </c>
      <c r="AC112" s="14">
        <v>0</v>
      </c>
      <c r="AE112" s="16">
        <f t="shared" si="1"/>
        <v>36.25</v>
      </c>
    </row>
    <row r="113" spans="1:31" x14ac:dyDescent="0.25">
      <c r="A113" s="1" t="s">
        <v>119</v>
      </c>
      <c r="B113">
        <v>14</v>
      </c>
      <c r="C113">
        <v>50</v>
      </c>
      <c r="D113">
        <v>9250</v>
      </c>
      <c r="E113">
        <v>4</v>
      </c>
      <c r="F113">
        <v>11</v>
      </c>
      <c r="G113">
        <v>2178</v>
      </c>
      <c r="H113">
        <v>9</v>
      </c>
      <c r="I113">
        <v>28</v>
      </c>
      <c r="J113">
        <v>5538</v>
      </c>
      <c r="K113">
        <v>10</v>
      </c>
      <c r="L113">
        <v>35</v>
      </c>
      <c r="M113">
        <v>6973.76</v>
      </c>
      <c r="N113">
        <v>11</v>
      </c>
      <c r="O113">
        <v>52</v>
      </c>
      <c r="P113">
        <v>10406.76</v>
      </c>
      <c r="Q113">
        <v>6</v>
      </c>
      <c r="R113">
        <v>14</v>
      </c>
      <c r="S113">
        <v>2815.15</v>
      </c>
      <c r="T113">
        <v>13</v>
      </c>
      <c r="U113">
        <v>54</v>
      </c>
      <c r="V113">
        <v>12032.04</v>
      </c>
      <c r="W113">
        <v>15</v>
      </c>
      <c r="X113">
        <v>46</v>
      </c>
      <c r="Y113">
        <v>13524.58</v>
      </c>
      <c r="Z113" s="3">
        <v>86</v>
      </c>
      <c r="AA113" s="14">
        <v>304</v>
      </c>
      <c r="AB113" s="10">
        <v>66815.39</v>
      </c>
      <c r="AC113" s="14">
        <v>11</v>
      </c>
      <c r="AE113" s="16">
        <f t="shared" si="1"/>
        <v>1</v>
      </c>
    </row>
    <row r="114" spans="1:31" x14ac:dyDescent="0.25">
      <c r="A114" s="1" t="s">
        <v>120</v>
      </c>
      <c r="N114">
        <v>1</v>
      </c>
      <c r="O114">
        <v>1</v>
      </c>
      <c r="P114">
        <v>23.48</v>
      </c>
      <c r="Z114" s="3">
        <v>1</v>
      </c>
      <c r="AA114" s="14">
        <v>1</v>
      </c>
      <c r="AB114" s="10">
        <v>23.48</v>
      </c>
      <c r="AC114" s="14">
        <v>0</v>
      </c>
      <c r="AE114" s="16">
        <f t="shared" si="1"/>
        <v>16.5</v>
      </c>
    </row>
    <row r="115" spans="1:31" x14ac:dyDescent="0.25">
      <c r="A115" s="1" t="s">
        <v>121</v>
      </c>
      <c r="E115">
        <v>2</v>
      </c>
      <c r="F115">
        <v>7</v>
      </c>
      <c r="G115">
        <v>98</v>
      </c>
      <c r="N115">
        <v>2</v>
      </c>
      <c r="O115">
        <v>29</v>
      </c>
      <c r="P115">
        <v>356.7</v>
      </c>
      <c r="T115">
        <v>3</v>
      </c>
      <c r="U115">
        <v>23</v>
      </c>
      <c r="V115">
        <v>280.89999999999998</v>
      </c>
      <c r="W115">
        <v>3</v>
      </c>
      <c r="X115">
        <v>7</v>
      </c>
      <c r="Y115">
        <v>86.1</v>
      </c>
      <c r="Z115" s="3">
        <v>10</v>
      </c>
      <c r="AA115" s="14">
        <v>66</v>
      </c>
      <c r="AB115" s="10">
        <v>821.7</v>
      </c>
      <c r="AC115" s="14">
        <v>7</v>
      </c>
      <c r="AE115" s="16">
        <f t="shared" si="1"/>
        <v>10</v>
      </c>
    </row>
    <row r="116" spans="1:31" x14ac:dyDescent="0.25">
      <c r="A116" s="1" t="s">
        <v>122</v>
      </c>
      <c r="K116">
        <v>1</v>
      </c>
      <c r="L116">
        <v>10</v>
      </c>
      <c r="M116">
        <v>1350</v>
      </c>
      <c r="Z116" s="3">
        <v>1</v>
      </c>
      <c r="AA116" s="14">
        <v>10</v>
      </c>
      <c r="AB116" s="10">
        <v>1350</v>
      </c>
      <c r="AC116" s="14">
        <v>10</v>
      </c>
      <c r="AE116" s="16">
        <f t="shared" si="1"/>
        <v>8.1999999999999993</v>
      </c>
    </row>
    <row r="117" spans="1:31" x14ac:dyDescent="0.25">
      <c r="A117" s="1" t="s">
        <v>123</v>
      </c>
      <c r="H117">
        <v>1</v>
      </c>
      <c r="I117">
        <v>5</v>
      </c>
      <c r="J117">
        <v>67.5</v>
      </c>
      <c r="K117">
        <v>3</v>
      </c>
      <c r="L117">
        <v>15</v>
      </c>
      <c r="M117">
        <v>79.86</v>
      </c>
      <c r="N117">
        <v>6</v>
      </c>
      <c r="O117">
        <v>16</v>
      </c>
      <c r="P117">
        <v>84.92</v>
      </c>
      <c r="Q117">
        <v>1</v>
      </c>
      <c r="R117">
        <v>2</v>
      </c>
      <c r="S117">
        <v>10.56</v>
      </c>
      <c r="T117">
        <v>1</v>
      </c>
      <c r="U117">
        <v>3</v>
      </c>
      <c r="V117">
        <v>15.84</v>
      </c>
      <c r="Z117" s="3">
        <v>14</v>
      </c>
      <c r="AA117" s="14">
        <v>47</v>
      </c>
      <c r="AB117" s="10">
        <v>290.8</v>
      </c>
      <c r="AC117" s="14">
        <v>0</v>
      </c>
      <c r="AE117" s="16">
        <f t="shared" si="1"/>
        <v>24.625</v>
      </c>
    </row>
    <row r="118" spans="1:31" x14ac:dyDescent="0.25">
      <c r="A118" s="1" t="s">
        <v>124</v>
      </c>
      <c r="B118">
        <v>16</v>
      </c>
      <c r="C118">
        <v>35</v>
      </c>
      <c r="D118">
        <v>508.09</v>
      </c>
      <c r="E118">
        <v>13</v>
      </c>
      <c r="F118">
        <v>28</v>
      </c>
      <c r="G118">
        <v>395.08</v>
      </c>
      <c r="H118">
        <v>7</v>
      </c>
      <c r="I118">
        <v>12</v>
      </c>
      <c r="J118">
        <v>210</v>
      </c>
      <c r="K118">
        <v>12</v>
      </c>
      <c r="L118">
        <v>19</v>
      </c>
      <c r="M118">
        <v>355.04</v>
      </c>
      <c r="N118">
        <v>10</v>
      </c>
      <c r="O118">
        <v>23</v>
      </c>
      <c r="P118">
        <v>440.53</v>
      </c>
      <c r="Q118">
        <v>7</v>
      </c>
      <c r="R118">
        <v>22</v>
      </c>
      <c r="S118">
        <v>417.82</v>
      </c>
      <c r="T118">
        <v>13</v>
      </c>
      <c r="U118">
        <v>27</v>
      </c>
      <c r="V118">
        <v>514.24</v>
      </c>
      <c r="W118">
        <v>9</v>
      </c>
      <c r="X118">
        <v>31</v>
      </c>
      <c r="Y118">
        <v>586.95000000000005</v>
      </c>
      <c r="Z118" s="3">
        <v>87</v>
      </c>
      <c r="AA118" s="14">
        <v>197</v>
      </c>
      <c r="AB118" s="10">
        <v>3427.75</v>
      </c>
      <c r="AC118" s="14">
        <v>12</v>
      </c>
      <c r="AE118" s="16">
        <f t="shared" si="1"/>
        <v>11.375</v>
      </c>
    </row>
    <row r="119" spans="1:31" x14ac:dyDescent="0.25">
      <c r="A119" s="1" t="s">
        <v>125</v>
      </c>
      <c r="B119">
        <v>3</v>
      </c>
      <c r="C119">
        <v>9</v>
      </c>
      <c r="D119">
        <v>331.34</v>
      </c>
      <c r="E119">
        <v>2</v>
      </c>
      <c r="F119">
        <v>8</v>
      </c>
      <c r="G119">
        <v>297.83999999999997</v>
      </c>
      <c r="H119">
        <v>3</v>
      </c>
      <c r="I119">
        <v>9</v>
      </c>
      <c r="J119">
        <v>332.84</v>
      </c>
      <c r="K119">
        <v>1</v>
      </c>
      <c r="L119">
        <v>3</v>
      </c>
      <c r="M119">
        <v>96</v>
      </c>
      <c r="N119">
        <v>3</v>
      </c>
      <c r="O119">
        <v>19</v>
      </c>
      <c r="P119">
        <v>731.33</v>
      </c>
      <c r="Q119">
        <v>1</v>
      </c>
      <c r="R119">
        <v>10</v>
      </c>
      <c r="S119">
        <v>434.3</v>
      </c>
      <c r="T119">
        <v>3</v>
      </c>
      <c r="U119">
        <v>23</v>
      </c>
      <c r="V119">
        <v>1003</v>
      </c>
      <c r="W119">
        <v>1</v>
      </c>
      <c r="X119">
        <v>10</v>
      </c>
      <c r="Y119">
        <v>434.3</v>
      </c>
      <c r="Z119" s="3">
        <v>17</v>
      </c>
      <c r="AA119" s="14">
        <v>91</v>
      </c>
      <c r="AB119" s="10">
        <v>3660.95</v>
      </c>
      <c r="AC119" s="14">
        <v>0</v>
      </c>
      <c r="AE119" s="16">
        <f t="shared" si="1"/>
        <v>6.333333333333333</v>
      </c>
    </row>
    <row r="120" spans="1:31" x14ac:dyDescent="0.25">
      <c r="A120" s="1" t="s">
        <v>126</v>
      </c>
      <c r="B120">
        <v>2</v>
      </c>
      <c r="C120">
        <v>7</v>
      </c>
      <c r="D120">
        <v>2600</v>
      </c>
      <c r="K120">
        <v>1</v>
      </c>
      <c r="L120">
        <v>10</v>
      </c>
      <c r="M120">
        <v>4878</v>
      </c>
      <c r="T120">
        <v>1</v>
      </c>
      <c r="U120">
        <v>2</v>
      </c>
      <c r="V120">
        <v>926.82</v>
      </c>
      <c r="Z120" s="3">
        <v>4</v>
      </c>
      <c r="AA120" s="14">
        <v>19</v>
      </c>
      <c r="AB120" s="10">
        <v>8404.82</v>
      </c>
      <c r="AC120" s="14">
        <v>0</v>
      </c>
      <c r="AE120" s="16">
        <f t="shared" si="1"/>
        <v>8.5</v>
      </c>
    </row>
    <row r="121" spans="1:31" x14ac:dyDescent="0.25">
      <c r="A121" s="1" t="s">
        <v>127</v>
      </c>
      <c r="B121">
        <v>2</v>
      </c>
      <c r="C121">
        <v>9</v>
      </c>
      <c r="D121">
        <v>3090.15</v>
      </c>
      <c r="N121">
        <v>1</v>
      </c>
      <c r="O121">
        <v>8</v>
      </c>
      <c r="P121">
        <v>2567.44</v>
      </c>
      <c r="Z121" s="3">
        <v>3</v>
      </c>
      <c r="AA121" s="14">
        <v>17</v>
      </c>
      <c r="AB121" s="10">
        <v>5657.59</v>
      </c>
      <c r="AC121" s="14">
        <v>8</v>
      </c>
      <c r="AE121" s="16">
        <f t="shared" si="1"/>
        <v>3.5</v>
      </c>
    </row>
    <row r="122" spans="1:31" x14ac:dyDescent="0.25">
      <c r="A122" s="1" t="s">
        <v>128</v>
      </c>
      <c r="B122">
        <v>2</v>
      </c>
      <c r="C122">
        <v>3</v>
      </c>
      <c r="D122">
        <v>1835</v>
      </c>
      <c r="E122">
        <v>1</v>
      </c>
      <c r="F122">
        <v>4</v>
      </c>
      <c r="G122">
        <v>2960</v>
      </c>
      <c r="Z122" s="3">
        <v>3</v>
      </c>
      <c r="AA122" s="14">
        <v>7</v>
      </c>
      <c r="AB122" s="10">
        <v>4795</v>
      </c>
      <c r="AC122" s="14">
        <v>0</v>
      </c>
      <c r="AE122" s="16">
        <f t="shared" si="1"/>
        <v>6</v>
      </c>
    </row>
    <row r="123" spans="1:31" x14ac:dyDescent="0.25">
      <c r="A123" s="1" t="s">
        <v>129</v>
      </c>
      <c r="B123">
        <v>1</v>
      </c>
      <c r="C123">
        <v>6</v>
      </c>
      <c r="D123">
        <v>2373.12</v>
      </c>
      <c r="Z123" s="3">
        <v>1</v>
      </c>
      <c r="AA123" s="14">
        <v>6</v>
      </c>
      <c r="AB123" s="10">
        <v>2373.12</v>
      </c>
      <c r="AC123" s="14">
        <v>6</v>
      </c>
      <c r="AE123" s="16">
        <f t="shared" si="1"/>
        <v>12</v>
      </c>
    </row>
    <row r="124" spans="1:31" x14ac:dyDescent="0.25">
      <c r="A124" s="1" t="s">
        <v>130</v>
      </c>
      <c r="T124">
        <v>2</v>
      </c>
      <c r="U124">
        <v>22</v>
      </c>
      <c r="V124">
        <v>672.02</v>
      </c>
      <c r="W124">
        <v>2</v>
      </c>
      <c r="X124">
        <v>2</v>
      </c>
      <c r="Y124">
        <v>60.98</v>
      </c>
      <c r="Z124" s="3">
        <v>5</v>
      </c>
      <c r="AA124" s="14">
        <v>25</v>
      </c>
      <c r="AB124" s="10">
        <v>763.49</v>
      </c>
      <c r="AC124" s="14">
        <v>0</v>
      </c>
      <c r="AE124" s="16">
        <f t="shared" si="1"/>
        <v>6</v>
      </c>
    </row>
    <row r="125" spans="1:31" x14ac:dyDescent="0.25">
      <c r="A125" s="1" t="s">
        <v>131</v>
      </c>
      <c r="B125">
        <v>2</v>
      </c>
      <c r="C125">
        <v>4</v>
      </c>
      <c r="D125">
        <v>60.76</v>
      </c>
      <c r="E125">
        <v>3</v>
      </c>
      <c r="F125">
        <v>16</v>
      </c>
      <c r="G125">
        <v>246.08</v>
      </c>
      <c r="K125">
        <v>2</v>
      </c>
      <c r="L125">
        <v>5</v>
      </c>
      <c r="M125">
        <v>61.92</v>
      </c>
      <c r="N125">
        <v>3</v>
      </c>
      <c r="O125">
        <v>5</v>
      </c>
      <c r="P125">
        <v>61.65</v>
      </c>
      <c r="Q125">
        <v>2</v>
      </c>
      <c r="R125">
        <v>3</v>
      </c>
      <c r="S125">
        <v>36.94</v>
      </c>
      <c r="T125">
        <v>4</v>
      </c>
      <c r="U125">
        <v>2</v>
      </c>
      <c r="V125">
        <v>24.46</v>
      </c>
      <c r="W125">
        <v>5</v>
      </c>
      <c r="X125">
        <v>7</v>
      </c>
      <c r="Y125">
        <v>220.67</v>
      </c>
      <c r="Z125" s="3">
        <v>23</v>
      </c>
      <c r="AA125" s="14">
        <v>44</v>
      </c>
      <c r="AB125" s="10">
        <v>775.62</v>
      </c>
      <c r="AC125" s="14">
        <v>0</v>
      </c>
      <c r="AE125" s="16">
        <f t="shared" si="1"/>
        <v>7.2857142857142856</v>
      </c>
    </row>
    <row r="126" spans="1:31" x14ac:dyDescent="0.25">
      <c r="A126" s="1" t="s">
        <v>132</v>
      </c>
      <c r="B126">
        <v>1</v>
      </c>
      <c r="C126">
        <v>2</v>
      </c>
      <c r="D126">
        <v>70</v>
      </c>
      <c r="E126">
        <v>3</v>
      </c>
      <c r="F126">
        <v>8</v>
      </c>
      <c r="G126">
        <v>147.68</v>
      </c>
      <c r="K126">
        <v>3</v>
      </c>
      <c r="L126">
        <v>8</v>
      </c>
      <c r="M126">
        <v>113.35</v>
      </c>
      <c r="N126">
        <v>4</v>
      </c>
      <c r="O126">
        <v>6</v>
      </c>
      <c r="P126">
        <v>83.18</v>
      </c>
      <c r="Q126">
        <v>2</v>
      </c>
      <c r="R126">
        <v>6</v>
      </c>
      <c r="S126">
        <v>83.74</v>
      </c>
      <c r="T126">
        <v>10</v>
      </c>
      <c r="U126">
        <v>14</v>
      </c>
      <c r="V126">
        <v>359.45</v>
      </c>
      <c r="W126">
        <v>5</v>
      </c>
      <c r="X126">
        <v>7</v>
      </c>
      <c r="Y126">
        <v>264.81</v>
      </c>
      <c r="Z126" s="3">
        <v>30</v>
      </c>
      <c r="AA126" s="14">
        <v>53</v>
      </c>
      <c r="AB126" s="10">
        <v>1197.98</v>
      </c>
      <c r="AC126" s="14">
        <v>0</v>
      </c>
      <c r="AE126" s="16">
        <f t="shared" si="1"/>
        <v>4</v>
      </c>
    </row>
    <row r="127" spans="1:31" x14ac:dyDescent="0.25">
      <c r="A127" s="1" t="s">
        <v>133</v>
      </c>
      <c r="Q127">
        <v>2</v>
      </c>
      <c r="R127">
        <v>6</v>
      </c>
      <c r="S127">
        <v>146.22</v>
      </c>
      <c r="T127">
        <v>1</v>
      </c>
      <c r="U127">
        <v>2</v>
      </c>
      <c r="V127">
        <v>13.16</v>
      </c>
      <c r="Z127" s="3">
        <v>3</v>
      </c>
      <c r="AA127" s="14">
        <v>8</v>
      </c>
      <c r="AB127" s="10">
        <v>159.38</v>
      </c>
      <c r="AC127" s="14">
        <v>0</v>
      </c>
      <c r="AE127" s="16">
        <f t="shared" si="1"/>
        <v>15.666666666666666</v>
      </c>
    </row>
    <row r="128" spans="1:31" x14ac:dyDescent="0.25">
      <c r="A128" s="1" t="s">
        <v>134</v>
      </c>
      <c r="Q128">
        <v>2</v>
      </c>
      <c r="R128">
        <v>45</v>
      </c>
      <c r="S128">
        <v>2386</v>
      </c>
      <c r="T128">
        <v>1</v>
      </c>
      <c r="U128">
        <v>1</v>
      </c>
      <c r="V128">
        <v>52.08</v>
      </c>
      <c r="W128">
        <v>1</v>
      </c>
      <c r="X128">
        <v>1</v>
      </c>
      <c r="Y128">
        <v>86.03</v>
      </c>
      <c r="Z128" s="3">
        <v>5</v>
      </c>
      <c r="AA128" s="14">
        <v>57</v>
      </c>
      <c r="AB128" s="10">
        <v>3402.01</v>
      </c>
      <c r="AC128" s="14">
        <v>0</v>
      </c>
      <c r="AE128" s="16">
        <f t="shared" si="1"/>
        <v>5</v>
      </c>
    </row>
    <row r="129" spans="1:31" x14ac:dyDescent="0.25">
      <c r="A129" s="1" t="s">
        <v>135</v>
      </c>
      <c r="Q129">
        <v>1</v>
      </c>
      <c r="R129">
        <v>5</v>
      </c>
      <c r="S129">
        <v>427.65</v>
      </c>
      <c r="Z129" s="3">
        <v>1</v>
      </c>
      <c r="AA129" s="14">
        <v>5</v>
      </c>
      <c r="AB129" s="10">
        <v>427.65</v>
      </c>
      <c r="AC129" s="14">
        <v>5</v>
      </c>
      <c r="AE129" s="16">
        <f t="shared" si="1"/>
        <v>20</v>
      </c>
    </row>
    <row r="130" spans="1:31" x14ac:dyDescent="0.25">
      <c r="A130" s="1" t="s">
        <v>136</v>
      </c>
      <c r="H130">
        <v>1</v>
      </c>
      <c r="I130">
        <v>20</v>
      </c>
      <c r="J130">
        <v>560</v>
      </c>
      <c r="Z130" s="3">
        <v>1</v>
      </c>
      <c r="AA130" s="14">
        <v>20</v>
      </c>
      <c r="AB130" s="10">
        <v>560</v>
      </c>
      <c r="AC130" s="14">
        <v>20</v>
      </c>
      <c r="AE130" s="16">
        <f t="shared" si="1"/>
        <v>4</v>
      </c>
    </row>
    <row r="131" spans="1:31" x14ac:dyDescent="0.25">
      <c r="A131" s="1" t="s">
        <v>137</v>
      </c>
      <c r="Q131">
        <v>1</v>
      </c>
      <c r="R131">
        <v>4</v>
      </c>
      <c r="S131">
        <v>2436</v>
      </c>
      <c r="Z131" s="3">
        <v>1</v>
      </c>
      <c r="AA131" s="14">
        <v>4</v>
      </c>
      <c r="AB131" s="10">
        <v>2436</v>
      </c>
      <c r="AC131" s="14">
        <v>4</v>
      </c>
      <c r="AE131" s="16">
        <f t="shared" si="1"/>
        <v>1</v>
      </c>
    </row>
    <row r="132" spans="1:31" x14ac:dyDescent="0.25">
      <c r="A132" s="1" t="s">
        <v>138</v>
      </c>
      <c r="B132">
        <v>2</v>
      </c>
      <c r="C132">
        <v>2</v>
      </c>
      <c r="D132">
        <v>375</v>
      </c>
      <c r="E132">
        <v>1</v>
      </c>
      <c r="F132">
        <v>0</v>
      </c>
      <c r="G132">
        <v>0</v>
      </c>
      <c r="Z132" s="3">
        <v>3</v>
      </c>
      <c r="AA132" s="14">
        <v>2</v>
      </c>
      <c r="AB132" s="10">
        <v>375</v>
      </c>
      <c r="AC132" s="14">
        <v>0</v>
      </c>
      <c r="AE132" s="16">
        <f t="shared" ref="AE132:AE142" si="2">AVERAGE(C133,F133,I133,L133,O133,R133,U133,X133)</f>
        <v>7.5</v>
      </c>
    </row>
    <row r="133" spans="1:31" x14ac:dyDescent="0.25">
      <c r="A133" s="1" t="s">
        <v>139</v>
      </c>
      <c r="H133">
        <v>1</v>
      </c>
      <c r="I133">
        <v>15</v>
      </c>
      <c r="J133">
        <v>6513.15</v>
      </c>
      <c r="K133">
        <v>1</v>
      </c>
      <c r="L133">
        <v>0</v>
      </c>
      <c r="M133">
        <v>0</v>
      </c>
      <c r="Z133" s="3">
        <v>2</v>
      </c>
      <c r="AA133" s="14">
        <v>15</v>
      </c>
      <c r="AB133" s="10">
        <v>6513.15</v>
      </c>
      <c r="AC133" s="14">
        <v>0</v>
      </c>
      <c r="AE133" s="16">
        <f t="shared" si="2"/>
        <v>40</v>
      </c>
    </row>
    <row r="134" spans="1:31" x14ac:dyDescent="0.25">
      <c r="A134" s="1" t="s">
        <v>140</v>
      </c>
      <c r="H134">
        <v>1</v>
      </c>
      <c r="I134">
        <v>55</v>
      </c>
      <c r="J134">
        <v>17320.05</v>
      </c>
      <c r="K134">
        <v>1</v>
      </c>
      <c r="L134">
        <v>25</v>
      </c>
      <c r="M134">
        <v>7872.75</v>
      </c>
      <c r="Z134" s="3">
        <v>2</v>
      </c>
      <c r="AA134" s="14">
        <v>80</v>
      </c>
      <c r="AB134" s="10">
        <v>25192.799999999999</v>
      </c>
      <c r="AC134" s="14">
        <v>25</v>
      </c>
      <c r="AE134" s="16">
        <f t="shared" si="2"/>
        <v>15.75</v>
      </c>
    </row>
    <row r="135" spans="1:31" x14ac:dyDescent="0.25">
      <c r="A135" s="1" t="s">
        <v>141</v>
      </c>
      <c r="N135">
        <v>5</v>
      </c>
      <c r="O135">
        <v>31</v>
      </c>
      <c r="P135">
        <v>2134.86</v>
      </c>
      <c r="Q135">
        <v>3</v>
      </c>
      <c r="R135">
        <v>5</v>
      </c>
      <c r="S135">
        <v>350.54</v>
      </c>
      <c r="T135">
        <v>4</v>
      </c>
      <c r="U135">
        <v>18</v>
      </c>
      <c r="V135">
        <v>1273.02</v>
      </c>
      <c r="W135">
        <v>2</v>
      </c>
      <c r="X135">
        <v>9</v>
      </c>
      <c r="Y135">
        <v>691.9</v>
      </c>
      <c r="Z135" s="3">
        <v>16</v>
      </c>
      <c r="AA135" s="14">
        <v>69</v>
      </c>
      <c r="AB135" s="10">
        <v>4914.72</v>
      </c>
      <c r="AC135" s="14">
        <v>5</v>
      </c>
      <c r="AE135" s="16">
        <f t="shared" si="2"/>
        <v>34.166666666666664</v>
      </c>
    </row>
    <row r="136" spans="1:31" x14ac:dyDescent="0.25">
      <c r="A136" s="1" t="s">
        <v>142</v>
      </c>
      <c r="H136">
        <v>1</v>
      </c>
      <c r="I136">
        <v>2</v>
      </c>
      <c r="J136">
        <v>89.46</v>
      </c>
      <c r="K136">
        <v>8</v>
      </c>
      <c r="L136">
        <v>47</v>
      </c>
      <c r="M136">
        <v>2959.8</v>
      </c>
      <c r="N136">
        <v>8</v>
      </c>
      <c r="O136">
        <v>31</v>
      </c>
      <c r="P136">
        <v>1788.38</v>
      </c>
      <c r="Q136">
        <v>5</v>
      </c>
      <c r="R136">
        <v>44</v>
      </c>
      <c r="S136">
        <v>2811.7</v>
      </c>
      <c r="T136">
        <v>9</v>
      </c>
      <c r="U136">
        <v>44</v>
      </c>
      <c r="V136">
        <v>3016.9</v>
      </c>
      <c r="W136">
        <v>6</v>
      </c>
      <c r="X136">
        <v>37</v>
      </c>
      <c r="Y136">
        <v>2885.92</v>
      </c>
      <c r="Z136" s="3">
        <v>40</v>
      </c>
      <c r="AA136" s="14">
        <v>210</v>
      </c>
      <c r="AB136" s="10">
        <v>13943.9</v>
      </c>
      <c r="AC136" s="14">
        <v>0</v>
      </c>
      <c r="AE136" s="16">
        <f t="shared" si="2"/>
        <v>190.25</v>
      </c>
    </row>
    <row r="137" spans="1:31" x14ac:dyDescent="0.25">
      <c r="A137" s="1" t="s">
        <v>143</v>
      </c>
      <c r="B137">
        <v>13</v>
      </c>
      <c r="C137">
        <v>135</v>
      </c>
      <c r="D137">
        <v>7958.36</v>
      </c>
      <c r="E137">
        <v>6</v>
      </c>
      <c r="F137">
        <v>65</v>
      </c>
      <c r="G137">
        <v>3910.05</v>
      </c>
      <c r="H137">
        <v>6</v>
      </c>
      <c r="I137">
        <v>90</v>
      </c>
      <c r="J137">
        <v>5829.52</v>
      </c>
      <c r="K137">
        <v>17</v>
      </c>
      <c r="L137">
        <v>250</v>
      </c>
      <c r="M137">
        <v>17262.32</v>
      </c>
      <c r="N137">
        <v>18</v>
      </c>
      <c r="O137">
        <v>216</v>
      </c>
      <c r="P137">
        <v>14939.86</v>
      </c>
      <c r="Q137">
        <v>20</v>
      </c>
      <c r="R137">
        <v>282</v>
      </c>
      <c r="S137">
        <v>19628.82</v>
      </c>
      <c r="T137">
        <v>22</v>
      </c>
      <c r="U137">
        <v>266</v>
      </c>
      <c r="V137">
        <v>18671.88</v>
      </c>
      <c r="W137">
        <v>17</v>
      </c>
      <c r="X137">
        <v>218</v>
      </c>
      <c r="Y137">
        <v>17128.400000000001</v>
      </c>
      <c r="Z137" s="3">
        <v>126</v>
      </c>
      <c r="AA137" s="14">
        <v>1639</v>
      </c>
      <c r="AB137" s="10">
        <v>114691.87</v>
      </c>
      <c r="AC137" s="14">
        <v>65</v>
      </c>
      <c r="AE137" s="16">
        <f t="shared" si="2"/>
        <v>569.75</v>
      </c>
    </row>
    <row r="138" spans="1:31" x14ac:dyDescent="0.25">
      <c r="A138" s="1" t="s">
        <v>144</v>
      </c>
      <c r="B138">
        <v>27</v>
      </c>
      <c r="C138">
        <v>388</v>
      </c>
      <c r="D138">
        <v>21340</v>
      </c>
      <c r="E138">
        <v>18</v>
      </c>
      <c r="F138">
        <v>265</v>
      </c>
      <c r="G138">
        <v>14809</v>
      </c>
      <c r="H138">
        <v>10</v>
      </c>
      <c r="I138">
        <v>115</v>
      </c>
      <c r="J138">
        <v>7254.5</v>
      </c>
      <c r="K138">
        <v>41</v>
      </c>
      <c r="L138">
        <v>825</v>
      </c>
      <c r="M138">
        <v>54597.35</v>
      </c>
      <c r="N138">
        <v>36</v>
      </c>
      <c r="O138">
        <v>426</v>
      </c>
      <c r="P138">
        <v>28620.07</v>
      </c>
      <c r="Q138">
        <v>31</v>
      </c>
      <c r="R138">
        <v>791</v>
      </c>
      <c r="S138">
        <v>54633.85</v>
      </c>
      <c r="T138">
        <v>55</v>
      </c>
      <c r="U138">
        <v>1140</v>
      </c>
      <c r="V138">
        <v>82168.86</v>
      </c>
      <c r="W138">
        <v>38</v>
      </c>
      <c r="X138">
        <v>608</v>
      </c>
      <c r="Y138">
        <v>46940.44</v>
      </c>
      <c r="Z138" s="3">
        <v>277</v>
      </c>
      <c r="AA138" s="14">
        <v>5103</v>
      </c>
      <c r="AB138" s="10">
        <v>352269.25</v>
      </c>
      <c r="AC138" s="14">
        <v>115</v>
      </c>
      <c r="AE138" s="16">
        <f t="shared" si="2"/>
        <v>1.3333333333333333</v>
      </c>
    </row>
    <row r="139" spans="1:31" x14ac:dyDescent="0.25">
      <c r="A139" s="1" t="s">
        <v>145</v>
      </c>
      <c r="B139">
        <v>1</v>
      </c>
      <c r="C139">
        <v>1</v>
      </c>
      <c r="D139">
        <v>270</v>
      </c>
      <c r="K139">
        <v>1</v>
      </c>
      <c r="L139">
        <v>1</v>
      </c>
      <c r="M139">
        <v>270</v>
      </c>
      <c r="T139">
        <v>2</v>
      </c>
      <c r="U139">
        <v>2</v>
      </c>
      <c r="V139">
        <v>780.3</v>
      </c>
      <c r="Z139" s="3">
        <v>4</v>
      </c>
      <c r="AA139" s="14">
        <v>4</v>
      </c>
      <c r="AB139" s="10">
        <v>1320.3</v>
      </c>
      <c r="AC139" s="14">
        <v>0</v>
      </c>
      <c r="AE139" s="16">
        <f t="shared" si="2"/>
        <v>18</v>
      </c>
    </row>
    <row r="140" spans="1:31" x14ac:dyDescent="0.25">
      <c r="A140" s="1" t="s">
        <v>146</v>
      </c>
      <c r="B140">
        <v>2</v>
      </c>
      <c r="C140">
        <v>28</v>
      </c>
      <c r="D140">
        <v>560</v>
      </c>
      <c r="K140">
        <v>1</v>
      </c>
      <c r="L140">
        <v>2</v>
      </c>
      <c r="M140">
        <v>41.46</v>
      </c>
      <c r="T140">
        <v>4</v>
      </c>
      <c r="U140">
        <v>32</v>
      </c>
      <c r="V140">
        <v>673.44</v>
      </c>
      <c r="W140">
        <v>1</v>
      </c>
      <c r="X140">
        <v>10</v>
      </c>
      <c r="Y140">
        <v>211.5</v>
      </c>
      <c r="Z140" s="3">
        <v>8</v>
      </c>
      <c r="AA140" s="14">
        <v>72</v>
      </c>
      <c r="AB140" s="10">
        <v>1486.4</v>
      </c>
      <c r="AC140" s="14">
        <v>0</v>
      </c>
      <c r="AE140" s="16">
        <f t="shared" si="2"/>
        <v>3.625</v>
      </c>
    </row>
    <row r="141" spans="1:31" x14ac:dyDescent="0.25">
      <c r="A141" s="1" t="s">
        <v>147</v>
      </c>
      <c r="B141">
        <v>3</v>
      </c>
      <c r="C141">
        <v>4</v>
      </c>
      <c r="D141">
        <v>780</v>
      </c>
      <c r="E141">
        <v>3</v>
      </c>
      <c r="F141">
        <v>3</v>
      </c>
      <c r="G141">
        <v>573.67999999999995</v>
      </c>
      <c r="H141">
        <v>1</v>
      </c>
      <c r="I141">
        <v>1</v>
      </c>
      <c r="J141">
        <v>195</v>
      </c>
      <c r="K141">
        <v>5</v>
      </c>
      <c r="L141">
        <v>7</v>
      </c>
      <c r="M141">
        <v>1444.2</v>
      </c>
      <c r="N141">
        <v>1</v>
      </c>
      <c r="O141">
        <v>1</v>
      </c>
      <c r="P141">
        <v>207.32</v>
      </c>
      <c r="Q141">
        <v>3</v>
      </c>
      <c r="R141">
        <v>3</v>
      </c>
      <c r="S141">
        <v>626.19000000000005</v>
      </c>
      <c r="T141">
        <v>5</v>
      </c>
      <c r="U141">
        <v>7</v>
      </c>
      <c r="V141">
        <v>1451.24</v>
      </c>
      <c r="W141">
        <v>4</v>
      </c>
      <c r="X141">
        <v>3</v>
      </c>
      <c r="Y141">
        <v>621.96</v>
      </c>
      <c r="Z141" s="3">
        <v>28</v>
      </c>
      <c r="AA141" s="14">
        <v>33</v>
      </c>
      <c r="AB141" s="10">
        <v>6733.1</v>
      </c>
      <c r="AC141" s="14">
        <v>0</v>
      </c>
      <c r="AE141" s="16">
        <f t="shared" si="2"/>
        <v>17.833333333333332</v>
      </c>
    </row>
    <row r="142" spans="1:31" x14ac:dyDescent="0.25">
      <c r="A142" s="1" t="s">
        <v>148</v>
      </c>
      <c r="B142">
        <v>1</v>
      </c>
      <c r="C142">
        <v>25</v>
      </c>
      <c r="D142">
        <v>500</v>
      </c>
      <c r="K142">
        <v>1</v>
      </c>
      <c r="L142">
        <v>2</v>
      </c>
      <c r="M142">
        <v>40</v>
      </c>
      <c r="N142">
        <v>2</v>
      </c>
      <c r="O142">
        <v>40</v>
      </c>
      <c r="P142">
        <v>829.2</v>
      </c>
      <c r="Q142">
        <v>2</v>
      </c>
      <c r="R142">
        <v>12</v>
      </c>
      <c r="S142">
        <v>252.96</v>
      </c>
      <c r="T142">
        <v>3</v>
      </c>
      <c r="U142">
        <v>24</v>
      </c>
      <c r="V142">
        <v>507.6</v>
      </c>
      <c r="W142">
        <v>1</v>
      </c>
      <c r="X142">
        <v>4</v>
      </c>
      <c r="Y142">
        <v>82.92</v>
      </c>
      <c r="Z142" s="3">
        <v>10</v>
      </c>
      <c r="AA142" s="14">
        <v>107</v>
      </c>
      <c r="AB142" s="10">
        <v>2212.6799999999998</v>
      </c>
      <c r="AC142" s="14">
        <v>0</v>
      </c>
      <c r="AE142" s="16">
        <f t="shared" si="2"/>
        <v>4.375</v>
      </c>
    </row>
    <row r="143" spans="1:31" x14ac:dyDescent="0.25">
      <c r="A143" s="1" t="s">
        <v>149</v>
      </c>
      <c r="B143">
        <v>2</v>
      </c>
      <c r="C143">
        <v>2</v>
      </c>
      <c r="D143">
        <v>390</v>
      </c>
      <c r="E143">
        <v>2</v>
      </c>
      <c r="F143">
        <v>2</v>
      </c>
      <c r="G143">
        <v>344.74</v>
      </c>
      <c r="H143">
        <v>1</v>
      </c>
      <c r="I143">
        <v>1</v>
      </c>
      <c r="J143">
        <v>195</v>
      </c>
      <c r="K143">
        <v>6</v>
      </c>
      <c r="L143">
        <v>16</v>
      </c>
      <c r="M143">
        <v>3313.55</v>
      </c>
      <c r="N143">
        <v>3</v>
      </c>
      <c r="O143">
        <v>1</v>
      </c>
      <c r="P143">
        <v>207.32</v>
      </c>
      <c r="Q143">
        <v>3</v>
      </c>
      <c r="R143">
        <v>3</v>
      </c>
      <c r="S143">
        <v>626.19000000000005</v>
      </c>
      <c r="T143">
        <v>5</v>
      </c>
      <c r="U143">
        <v>4</v>
      </c>
      <c r="V143">
        <v>833.51</v>
      </c>
      <c r="W143">
        <v>5</v>
      </c>
      <c r="X143">
        <v>6</v>
      </c>
      <c r="Y143">
        <v>1243.92</v>
      </c>
      <c r="Z143" s="3">
        <v>29</v>
      </c>
      <c r="AA143" s="14">
        <v>38</v>
      </c>
      <c r="AB143" s="10">
        <v>7780.42</v>
      </c>
      <c r="AC143" s="14">
        <v>0</v>
      </c>
      <c r="AE143" s="16" t="e">
        <f>AVERAGE(C144,F144,I144,L144,O144,R144,U144,X144)</f>
        <v>#DIV/0!</v>
      </c>
    </row>
  </sheetData>
  <autoFilter ref="A2:AC14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B449-27B7-4632-A55B-6C90B541F014}">
  <dimension ref="A1:AA143"/>
  <sheetViews>
    <sheetView tabSelected="1" topLeftCell="V1" zoomScale="74" workbookViewId="0">
      <selection activeCell="AA3" sqref="AA3"/>
    </sheetView>
  </sheetViews>
  <sheetFormatPr defaultRowHeight="15" x14ac:dyDescent="0.25"/>
  <cols>
    <col min="1" max="1" width="76" style="17" bestFit="1" customWidth="1"/>
    <col min="2" max="2" width="31.140625" style="25" bestFit="1" customWidth="1"/>
    <col min="3" max="3" width="26.5703125" style="25" bestFit="1" customWidth="1"/>
    <col min="4" max="4" width="29.7109375" style="25" bestFit="1" customWidth="1"/>
    <col min="5" max="5" width="28" style="25" customWidth="1"/>
    <col min="6" max="6" width="27.42578125" style="25" bestFit="1" customWidth="1"/>
    <col min="7" max="7" width="27.5703125" style="25" bestFit="1" customWidth="1"/>
    <col min="8" max="8" width="26.5703125" style="25" bestFit="1" customWidth="1"/>
    <col min="9" max="9" width="30.5703125" style="25" bestFit="1" customWidth="1"/>
    <col min="10" max="10" width="52.140625" style="31" bestFit="1" customWidth="1"/>
    <col min="11" max="11" width="26.28515625" style="31" bestFit="1" customWidth="1"/>
    <col min="12" max="12" width="10.85546875" style="30" bestFit="1" customWidth="1"/>
    <col min="13" max="13" width="10.7109375" style="30" bestFit="1" customWidth="1"/>
    <col min="14" max="14" width="15.42578125" style="19" bestFit="1" customWidth="1"/>
    <col min="15" max="15" width="52.140625" style="31" bestFit="1" customWidth="1"/>
    <col min="16" max="16" width="26.28515625" style="31" bestFit="1" customWidth="1"/>
    <col min="17" max="17" width="9.140625" style="31"/>
    <col min="18" max="18" width="25.5703125" style="17" bestFit="1" customWidth="1"/>
    <col min="19" max="19" width="40.28515625" style="17" bestFit="1" customWidth="1"/>
    <col min="20" max="20" width="36" style="17" customWidth="1"/>
    <col min="21" max="21" width="9.140625" style="41"/>
    <col min="22" max="22" width="36.5703125" style="41" customWidth="1"/>
    <col min="23" max="23" width="66.5703125" style="17" bestFit="1" customWidth="1"/>
    <col min="24" max="24" width="36" style="25" bestFit="1" customWidth="1"/>
    <col min="25" max="25" width="21.42578125" customWidth="1"/>
    <col min="26" max="26" width="21.5703125" customWidth="1"/>
    <col min="27" max="27" width="8.7109375" bestFit="1" customWidth="1"/>
  </cols>
  <sheetData>
    <row r="1" spans="1:27" ht="105.75" thickBot="1" x14ac:dyDescent="0.3">
      <c r="B1" s="46" t="s">
        <v>178</v>
      </c>
      <c r="C1" s="47"/>
      <c r="D1" s="47"/>
      <c r="E1" s="47"/>
      <c r="F1" s="47"/>
      <c r="G1" s="47"/>
      <c r="H1" s="47"/>
      <c r="I1" s="48"/>
      <c r="J1" s="34" t="s">
        <v>172</v>
      </c>
      <c r="K1" s="34"/>
      <c r="L1" s="34"/>
      <c r="M1" s="34"/>
      <c r="N1" s="49"/>
      <c r="O1" s="34" t="s">
        <v>171</v>
      </c>
      <c r="P1" s="34"/>
      <c r="Q1" s="34"/>
      <c r="R1" s="36" t="s">
        <v>185</v>
      </c>
      <c r="S1" s="36" t="s">
        <v>181</v>
      </c>
      <c r="T1" s="36" t="s">
        <v>180</v>
      </c>
      <c r="U1" s="37" t="s">
        <v>182</v>
      </c>
      <c r="V1" s="38" t="s">
        <v>183</v>
      </c>
      <c r="W1" s="38" t="s">
        <v>184</v>
      </c>
      <c r="X1" s="38" t="s">
        <v>186</v>
      </c>
      <c r="Y1" s="45" t="s">
        <v>187</v>
      </c>
      <c r="Z1" s="44" t="s">
        <v>188</v>
      </c>
      <c r="AA1" s="52" t="s">
        <v>152</v>
      </c>
    </row>
    <row r="2" spans="1:27" ht="18.75" x14ac:dyDescent="0.3">
      <c r="A2" s="24" t="s">
        <v>159</v>
      </c>
      <c r="B2" s="26" t="s">
        <v>167</v>
      </c>
      <c r="C2" s="26" t="s">
        <v>166</v>
      </c>
      <c r="D2" s="26" t="s">
        <v>165</v>
      </c>
      <c r="E2" s="26" t="s">
        <v>164</v>
      </c>
      <c r="F2" s="26" t="s">
        <v>163</v>
      </c>
      <c r="G2" s="26" t="s">
        <v>162</v>
      </c>
      <c r="H2" s="26" t="s">
        <v>161</v>
      </c>
      <c r="I2" s="26" t="s">
        <v>160</v>
      </c>
      <c r="J2" s="27" t="s">
        <v>168</v>
      </c>
      <c r="K2" s="27" t="s">
        <v>169</v>
      </c>
      <c r="L2" s="28" t="s">
        <v>173</v>
      </c>
      <c r="M2" s="29" t="s">
        <v>174</v>
      </c>
      <c r="N2" s="23" t="s">
        <v>175</v>
      </c>
      <c r="O2" s="27" t="s">
        <v>168</v>
      </c>
      <c r="P2" s="27" t="s">
        <v>169</v>
      </c>
      <c r="Q2" s="27" t="s">
        <v>170</v>
      </c>
      <c r="R2" s="17">
        <f>AVERAGE(O3,B3:I3)</f>
        <v>1.25</v>
      </c>
      <c r="S2" s="39" t="s">
        <v>179</v>
      </c>
      <c r="T2" s="40">
        <v>1.65</v>
      </c>
      <c r="U2" s="41">
        <f>STDEV(O3,B3:I3)</f>
        <v>3.3071891388307382</v>
      </c>
      <c r="V2" s="41">
        <f>$T$2*U2*SQRT($S$3)</f>
        <v>4.5980337169816403</v>
      </c>
      <c r="W2" s="17">
        <f>(R2*$S$3)+V2</f>
        <v>5.4855337169816405</v>
      </c>
      <c r="X2" s="43">
        <v>10</v>
      </c>
      <c r="Y2" s="17">
        <f>IF(X2&lt;W2,O3-X2,0)</f>
        <v>0</v>
      </c>
      <c r="Z2" t="str">
        <f>IF(U2/R2&lt;0.5,"MTS","MTO")</f>
        <v>MTO</v>
      </c>
      <c r="AA2" s="52" t="s">
        <v>154</v>
      </c>
    </row>
    <row r="3" spans="1:27" ht="18.75" x14ac:dyDescent="0.25">
      <c r="A3" s="17" t="str" cm="1">
        <f t="array" ref="A3:A143">_xlfn.UNIQUE('Historical Sales Data'!A3:A143)</f>
        <v xml:space="preserve">     [15579] A4 Index Dividers 12 Pc Colored</v>
      </c>
      <c r="B3" s="25" cm="1">
        <f t="array" ref="B3:B143">'Historical Sales Data'!C3:C143</f>
        <v>0</v>
      </c>
      <c r="C3" s="25" cm="1">
        <f t="array" ref="C3:C143">'Historical Sales Data'!F3:F143</f>
        <v>0</v>
      </c>
      <c r="D3" s="25" cm="1">
        <f t="array" ref="D3:D143">'Historical Sales Data'!I3:I143</f>
        <v>0</v>
      </c>
      <c r="E3" s="25" cm="1">
        <f t="array" ref="E3:E143">'Historical Sales Data'!L3:L143</f>
        <v>0</v>
      </c>
      <c r="F3" s="25" cm="1">
        <f t="array" ref="F3:F143">'Historical Sales Data'!O3:O143</f>
        <v>0</v>
      </c>
      <c r="G3" s="25" cm="1">
        <f t="array" ref="G3:G143">'Historical Sales Data'!R3:R143</f>
        <v>10</v>
      </c>
      <c r="H3" s="25" cm="1">
        <f t="array" ref="H3:H143">'Historical Sales Data'!U3:U143</f>
        <v>0</v>
      </c>
      <c r="I3" s="25" cm="1">
        <f t="array" ref="I3:I143">'Historical Sales Data'!X3:X143</f>
        <v>0</v>
      </c>
      <c r="J3" s="30">
        <f>AVERAGE(B3:H3)</f>
        <v>1.4285714285714286</v>
      </c>
      <c r="K3" s="31">
        <v>1.43</v>
      </c>
      <c r="L3" s="30">
        <f>(J3-I3)^2</f>
        <v>2.0408163265306123</v>
      </c>
      <c r="M3" s="32">
        <f>(I3-K3)^2</f>
        <v>2.0448999999999997</v>
      </c>
      <c r="N3" s="20">
        <f>AVERAGE(L3:L143)</f>
        <v>484.80937907077742</v>
      </c>
      <c r="O3" s="31">
        <f>AVERAGE(B3:I3)</f>
        <v>1.25</v>
      </c>
      <c r="P3" s="31">
        <v>1.25</v>
      </c>
      <c r="Q3" s="31">
        <v>0.4</v>
      </c>
      <c r="R3" s="17">
        <f t="shared" ref="R3:R66" si="0">AVERAGE(O4,B4:I4)</f>
        <v>1.125</v>
      </c>
      <c r="S3" s="39">
        <v>0.71</v>
      </c>
      <c r="U3" s="41">
        <f>STDEV(O4,B4:I4)</f>
        <v>1.9645292056877139</v>
      </c>
      <c r="V3" s="41">
        <f t="shared" ref="V3:V66" si="1">$T$2*U3*SQRT($S$3)</f>
        <v>2.7313138579491372</v>
      </c>
      <c r="W3" s="17">
        <f t="shared" ref="W3:W66" si="2">(R3*$S$3)+V3</f>
        <v>3.5300638579491372</v>
      </c>
      <c r="X3" s="43">
        <v>4</v>
      </c>
      <c r="Y3" s="17">
        <f t="shared" ref="Y3:Y66" si="3">IF(X3&lt;W3,O4-X3,0)</f>
        <v>0</v>
      </c>
      <c r="Z3" t="str">
        <f t="shared" ref="Z3:Z66" si="4">IF(U3/R3&lt;0.5,"MTS","MTO")</f>
        <v>MTO</v>
      </c>
      <c r="AA3" t="s">
        <v>153</v>
      </c>
    </row>
    <row r="4" spans="1:27" x14ac:dyDescent="0.25">
      <c r="A4" s="17" t="str">
        <v xml:space="preserve">     [15513] A4 Rubber Paper Holder </v>
      </c>
      <c r="B4" s="25">
        <v>4</v>
      </c>
      <c r="C4" s="25">
        <v>5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30">
        <f t="shared" ref="J4:J67" si="5">AVERAGE(B4:H4)</f>
        <v>1.2857142857142858</v>
      </c>
      <c r="K4" s="30">
        <f>(H3*$Q$3)+((1-$Q$3)*K3)</f>
        <v>0.85799999999999998</v>
      </c>
      <c r="L4" s="30">
        <f t="shared" ref="L4:L67" si="6">(J4-I4)^2</f>
        <v>1.6530612244897962</v>
      </c>
      <c r="M4" s="30">
        <f t="shared" ref="M4:M67" si="7">(I4-K4)^2</f>
        <v>0.73616399999999993</v>
      </c>
      <c r="N4" s="21"/>
      <c r="O4" s="31">
        <f t="shared" ref="O4:O67" si="8">AVERAGE(B4:I4)</f>
        <v>1.125</v>
      </c>
      <c r="P4" s="30">
        <f t="shared" ref="P4:P35" si="9">(I3*$Q$3)+((1-$Q$3)*P3)</f>
        <v>0.75</v>
      </c>
      <c r="R4" s="17">
        <f t="shared" si="0"/>
        <v>0.125</v>
      </c>
      <c r="U4" s="41">
        <f t="shared" ref="U4:U67" si="10">STDEV(O5,B5:I5)</f>
        <v>0.33071891388307384</v>
      </c>
      <c r="V4" s="41">
        <f t="shared" si="1"/>
        <v>0.45980337169816399</v>
      </c>
      <c r="W4" s="17">
        <f t="shared" si="2"/>
        <v>0.54855337169816398</v>
      </c>
      <c r="X4" s="43">
        <v>0</v>
      </c>
      <c r="Y4" s="17">
        <f t="shared" si="3"/>
        <v>0.125</v>
      </c>
      <c r="Z4" t="str">
        <f t="shared" si="4"/>
        <v>MTO</v>
      </c>
    </row>
    <row r="5" spans="1:27" ht="15.75" thickBot="1" x14ac:dyDescent="0.3">
      <c r="A5" s="17" t="str">
        <v xml:space="preserve">     [15769] A4 file folder with 30 plastic pockets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1</v>
      </c>
      <c r="I5" s="25">
        <v>0</v>
      </c>
      <c r="J5" s="30">
        <f t="shared" si="5"/>
        <v>0.14285714285714285</v>
      </c>
      <c r="K5" s="30">
        <f t="shared" ref="K5:K68" si="11">(H4*$Q$3)+((1-$Q$3)*K4)</f>
        <v>0.51479999999999992</v>
      </c>
      <c r="L5" s="30">
        <f t="shared" si="6"/>
        <v>2.0408163265306121E-2</v>
      </c>
      <c r="M5" s="30">
        <f t="shared" si="7"/>
        <v>0.26501903999999993</v>
      </c>
      <c r="N5" s="21"/>
      <c r="O5" s="31">
        <f t="shared" si="8"/>
        <v>0.125</v>
      </c>
      <c r="P5" s="30">
        <f t="shared" si="9"/>
        <v>0.44999999999999996</v>
      </c>
      <c r="R5" s="17">
        <f t="shared" si="0"/>
        <v>76</v>
      </c>
      <c r="U5" s="41">
        <f t="shared" si="10"/>
        <v>62.411937960617756</v>
      </c>
      <c r="V5" s="41">
        <f t="shared" si="1"/>
        <v>86.772235586908778</v>
      </c>
      <c r="W5" s="17">
        <f t="shared" si="2"/>
        <v>140.73223558690876</v>
      </c>
      <c r="X5" s="43">
        <v>4</v>
      </c>
      <c r="Y5" s="17">
        <f t="shared" si="3"/>
        <v>72</v>
      </c>
      <c r="Z5" t="str">
        <f t="shared" si="4"/>
        <v>MTO</v>
      </c>
    </row>
    <row r="6" spans="1:27" ht="18.75" x14ac:dyDescent="0.25">
      <c r="A6" s="17" t="str">
        <v xml:space="preserve">     [14538] Abu Auf - Classic Instant Coffee 100gm </v>
      </c>
      <c r="B6" s="25">
        <v>0</v>
      </c>
      <c r="C6" s="25">
        <v>4</v>
      </c>
      <c r="D6" s="25">
        <v>46</v>
      </c>
      <c r="E6" s="25">
        <v>142</v>
      </c>
      <c r="F6" s="25">
        <v>167</v>
      </c>
      <c r="G6" s="25">
        <v>148</v>
      </c>
      <c r="H6" s="25">
        <v>60</v>
      </c>
      <c r="I6" s="25">
        <v>41</v>
      </c>
      <c r="J6" s="30">
        <f t="shared" si="5"/>
        <v>81</v>
      </c>
      <c r="K6" s="30">
        <f t="shared" si="11"/>
        <v>0.70887999999999995</v>
      </c>
      <c r="L6" s="30">
        <f t="shared" si="6"/>
        <v>1600</v>
      </c>
      <c r="M6" s="32">
        <f t="shared" si="7"/>
        <v>1623.3743508544001</v>
      </c>
      <c r="N6" s="23" t="s">
        <v>176</v>
      </c>
      <c r="O6" s="31">
        <f t="shared" si="8"/>
        <v>76</v>
      </c>
      <c r="P6" s="30">
        <f t="shared" si="9"/>
        <v>0.26999999999999996</v>
      </c>
      <c r="R6" s="17">
        <f t="shared" si="0"/>
        <v>22</v>
      </c>
      <c r="U6" s="41">
        <f t="shared" si="10"/>
        <v>32.089717979440081</v>
      </c>
      <c r="V6" s="41">
        <f t="shared" si="1"/>
        <v>44.614807029169135</v>
      </c>
      <c r="W6" s="17">
        <f t="shared" si="2"/>
        <v>60.234807029169133</v>
      </c>
      <c r="X6" s="43">
        <v>25</v>
      </c>
      <c r="Y6" s="17">
        <f t="shared" si="3"/>
        <v>-3</v>
      </c>
      <c r="Z6" t="str">
        <f t="shared" si="4"/>
        <v>MTO</v>
      </c>
    </row>
    <row r="7" spans="1:27" x14ac:dyDescent="0.25">
      <c r="A7" s="17" t="str">
        <v xml:space="preserve">     [14529] Abu Auf - Classic Instant Coffee 200gm</v>
      </c>
      <c r="B7" s="25">
        <v>82</v>
      </c>
      <c r="C7" s="25">
        <v>69</v>
      </c>
      <c r="D7" s="25">
        <v>25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30">
        <f t="shared" si="5"/>
        <v>25.142857142857142</v>
      </c>
      <c r="K7" s="30">
        <f t="shared" si="11"/>
        <v>24.425328</v>
      </c>
      <c r="L7" s="30">
        <f t="shared" si="6"/>
        <v>632.16326530612241</v>
      </c>
      <c r="M7" s="32">
        <f t="shared" si="7"/>
        <v>596.59664790758404</v>
      </c>
      <c r="N7" s="20">
        <f>AVERAGE(M3:M143)</f>
        <v>6066.5065476983291</v>
      </c>
      <c r="O7" s="31">
        <f t="shared" si="8"/>
        <v>22</v>
      </c>
      <c r="P7" s="30">
        <f t="shared" si="9"/>
        <v>16.562000000000001</v>
      </c>
      <c r="R7" s="17">
        <f t="shared" si="0"/>
        <v>7.875</v>
      </c>
      <c r="U7" s="41">
        <f t="shared" si="10"/>
        <v>4.2555111326373005</v>
      </c>
      <c r="V7" s="41">
        <f t="shared" si="1"/>
        <v>5.9164997372285066</v>
      </c>
      <c r="W7" s="17">
        <f t="shared" si="2"/>
        <v>11.507749737228506</v>
      </c>
      <c r="X7" s="43">
        <v>5</v>
      </c>
      <c r="Y7" s="17">
        <f t="shared" si="3"/>
        <v>2.875</v>
      </c>
      <c r="Z7" t="str">
        <f t="shared" si="4"/>
        <v>MTO</v>
      </c>
    </row>
    <row r="8" spans="1:27" x14ac:dyDescent="0.25">
      <c r="A8" s="17" t="str">
        <v xml:space="preserve">     [14535] Abu Auf - Colombian Espresso - Medium Roast 100% Arabica 1kg</v>
      </c>
      <c r="B8" s="25">
        <v>6</v>
      </c>
      <c r="C8" s="25">
        <v>5</v>
      </c>
      <c r="D8" s="25">
        <v>7</v>
      </c>
      <c r="E8" s="25">
        <v>11</v>
      </c>
      <c r="F8" s="25">
        <v>6</v>
      </c>
      <c r="G8" s="25">
        <v>5</v>
      </c>
      <c r="H8" s="25">
        <v>18</v>
      </c>
      <c r="I8" s="25">
        <v>5</v>
      </c>
      <c r="J8" s="30">
        <f t="shared" si="5"/>
        <v>8.2857142857142865</v>
      </c>
      <c r="K8" s="30">
        <f t="shared" si="11"/>
        <v>14.655196799999999</v>
      </c>
      <c r="L8" s="30">
        <f t="shared" si="6"/>
        <v>10.795918367346944</v>
      </c>
      <c r="M8" s="30">
        <f t="shared" si="7"/>
        <v>93.22282524673021</v>
      </c>
      <c r="N8" s="22"/>
      <c r="O8" s="31">
        <f t="shared" si="8"/>
        <v>7.875</v>
      </c>
      <c r="P8" s="30">
        <f t="shared" si="9"/>
        <v>9.9372000000000007</v>
      </c>
      <c r="R8" s="17">
        <f t="shared" si="0"/>
        <v>13</v>
      </c>
      <c r="S8" s="42"/>
      <c r="U8" s="41">
        <f t="shared" si="10"/>
        <v>9.5</v>
      </c>
      <c r="V8" s="41">
        <f t="shared" si="1"/>
        <v>13.20798976945394</v>
      </c>
      <c r="W8" s="17">
        <f t="shared" si="2"/>
        <v>22.437989769453942</v>
      </c>
      <c r="X8" s="43">
        <v>0</v>
      </c>
      <c r="Y8" s="17">
        <f t="shared" si="3"/>
        <v>13</v>
      </c>
      <c r="Z8" t="str">
        <f t="shared" si="4"/>
        <v>MTO</v>
      </c>
    </row>
    <row r="9" spans="1:27" ht="15.75" thickBot="1" x14ac:dyDescent="0.3">
      <c r="A9" s="17" t="str">
        <v xml:space="preserve">     [14530] Abu Auf - Gold Instant Coffee 200gm</v>
      </c>
      <c r="B9" s="25">
        <v>32</v>
      </c>
      <c r="C9" s="25">
        <v>2</v>
      </c>
      <c r="D9" s="25">
        <v>2</v>
      </c>
      <c r="E9" s="25">
        <v>10</v>
      </c>
      <c r="F9" s="25">
        <v>14</v>
      </c>
      <c r="G9" s="25">
        <v>21</v>
      </c>
      <c r="H9" s="25">
        <v>16</v>
      </c>
      <c r="I9" s="25">
        <v>7</v>
      </c>
      <c r="J9" s="30">
        <f t="shared" si="5"/>
        <v>13.857142857142858</v>
      </c>
      <c r="K9" s="30">
        <f t="shared" si="11"/>
        <v>15.993118079999999</v>
      </c>
      <c r="L9" s="30">
        <f t="shared" si="6"/>
        <v>47.020408163265316</v>
      </c>
      <c r="M9" s="30">
        <f t="shared" si="7"/>
        <v>80.876172800822857</v>
      </c>
      <c r="N9" s="21"/>
      <c r="O9" s="31">
        <f t="shared" si="8"/>
        <v>13</v>
      </c>
      <c r="P9" s="30">
        <f t="shared" si="9"/>
        <v>7.9623200000000001</v>
      </c>
      <c r="R9" s="17">
        <f t="shared" si="0"/>
        <v>3.875</v>
      </c>
      <c r="U9" s="41">
        <f t="shared" si="10"/>
        <v>6.6037394709361452</v>
      </c>
      <c r="V9" s="41">
        <f t="shared" si="1"/>
        <v>9.1812761444488196</v>
      </c>
      <c r="W9" s="17">
        <f t="shared" si="2"/>
        <v>11.932526144448818</v>
      </c>
      <c r="X9" s="43">
        <v>0</v>
      </c>
      <c r="Y9" s="17">
        <f t="shared" si="3"/>
        <v>3.875</v>
      </c>
      <c r="Z9" t="str">
        <f t="shared" si="4"/>
        <v>MTO</v>
      </c>
    </row>
    <row r="10" spans="1:27" ht="18.75" x14ac:dyDescent="0.25">
      <c r="A10" s="17" t="str">
        <v xml:space="preserve">     [14316] Abu Auf - Hazelnut Coffee 250gm</v>
      </c>
      <c r="B10" s="25">
        <v>0</v>
      </c>
      <c r="C10" s="25">
        <v>0</v>
      </c>
      <c r="D10" s="25">
        <v>0</v>
      </c>
      <c r="E10" s="25">
        <v>0</v>
      </c>
      <c r="F10" s="25">
        <v>12</v>
      </c>
      <c r="G10" s="25">
        <v>0</v>
      </c>
      <c r="H10" s="25">
        <v>1</v>
      </c>
      <c r="I10" s="25">
        <v>18</v>
      </c>
      <c r="J10" s="30">
        <f t="shared" si="5"/>
        <v>1.8571428571428572</v>
      </c>
      <c r="K10" s="30">
        <f t="shared" si="11"/>
        <v>15.995870847999999</v>
      </c>
      <c r="L10" s="30">
        <f t="shared" si="6"/>
        <v>260.59183673469386</v>
      </c>
      <c r="M10" s="32">
        <f t="shared" si="7"/>
        <v>4.0165336578962423</v>
      </c>
      <c r="N10" s="23" t="s">
        <v>177</v>
      </c>
      <c r="O10" s="31">
        <f t="shared" si="8"/>
        <v>3.875</v>
      </c>
      <c r="P10" s="30">
        <f t="shared" si="9"/>
        <v>7.5773919999999997</v>
      </c>
      <c r="R10" s="17">
        <f t="shared" si="0"/>
        <v>10.625</v>
      </c>
      <c r="U10" s="41">
        <f t="shared" si="10"/>
        <v>7.0699628711896363</v>
      </c>
      <c r="V10" s="41">
        <f t="shared" si="1"/>
        <v>9.8294733971675718</v>
      </c>
      <c r="W10" s="17">
        <f t="shared" si="2"/>
        <v>17.373223397167571</v>
      </c>
      <c r="X10" s="43">
        <v>0</v>
      </c>
      <c r="Y10" s="17">
        <f t="shared" si="3"/>
        <v>10.625</v>
      </c>
      <c r="Z10" t="str">
        <f t="shared" si="4"/>
        <v>MTO</v>
      </c>
    </row>
    <row r="11" spans="1:27" x14ac:dyDescent="0.25">
      <c r="A11" s="17" t="str">
        <v xml:space="preserve">     [14540] Abu Auf - Hot Chocolate - 150gm </v>
      </c>
      <c r="B11" s="25">
        <v>14</v>
      </c>
      <c r="C11" s="25">
        <v>15</v>
      </c>
      <c r="D11" s="25">
        <v>0</v>
      </c>
      <c r="E11" s="25">
        <v>14</v>
      </c>
      <c r="F11" s="25">
        <v>22</v>
      </c>
      <c r="G11" s="25">
        <v>11</v>
      </c>
      <c r="H11" s="25">
        <v>9</v>
      </c>
      <c r="I11" s="25">
        <v>0</v>
      </c>
      <c r="J11" s="30">
        <f t="shared" si="5"/>
        <v>12.142857142857142</v>
      </c>
      <c r="K11" s="30">
        <f t="shared" si="11"/>
        <v>9.9975225087999995</v>
      </c>
      <c r="L11" s="30">
        <f t="shared" si="6"/>
        <v>147.44897959183672</v>
      </c>
      <c r="M11" s="32">
        <f t="shared" si="7"/>
        <v>99.950456313962633</v>
      </c>
      <c r="N11" s="20">
        <f>AVERAGE(_xlfn.ANCHORARRAY(I3))</f>
        <v>16.843971631205672</v>
      </c>
      <c r="O11" s="31">
        <f t="shared" si="8"/>
        <v>10.625</v>
      </c>
      <c r="P11" s="30">
        <f t="shared" si="9"/>
        <v>11.746435200000001</v>
      </c>
      <c r="R11" s="17">
        <f t="shared" si="0"/>
        <v>5.875</v>
      </c>
      <c r="U11" s="41">
        <f t="shared" si="10"/>
        <v>6.4891736762087051</v>
      </c>
      <c r="V11" s="41">
        <f t="shared" si="1"/>
        <v>9.0219936344815164</v>
      </c>
      <c r="W11" s="17">
        <f t="shared" si="2"/>
        <v>13.193243634481515</v>
      </c>
      <c r="X11" s="43">
        <v>0</v>
      </c>
      <c r="Y11" s="17">
        <f t="shared" si="3"/>
        <v>5.875</v>
      </c>
      <c r="Z11" t="str">
        <f t="shared" si="4"/>
        <v>MTO</v>
      </c>
    </row>
    <row r="12" spans="1:27" x14ac:dyDescent="0.25">
      <c r="A12" s="17" t="str">
        <v xml:space="preserve">     [14533] Abu Auf - Instant Coffee 2 in 1 - 24 Sachets  </v>
      </c>
      <c r="B12" s="25">
        <v>0</v>
      </c>
      <c r="C12" s="25">
        <v>0</v>
      </c>
      <c r="D12" s="25">
        <v>18</v>
      </c>
      <c r="E12" s="25">
        <v>14</v>
      </c>
      <c r="F12" s="25">
        <v>0</v>
      </c>
      <c r="G12" s="25">
        <v>2</v>
      </c>
      <c r="H12" s="25">
        <v>5</v>
      </c>
      <c r="I12" s="25">
        <v>8</v>
      </c>
      <c r="J12" s="30">
        <f t="shared" si="5"/>
        <v>5.5714285714285712</v>
      </c>
      <c r="K12" s="30">
        <f t="shared" si="11"/>
        <v>9.5985135052799997</v>
      </c>
      <c r="L12" s="30">
        <f t="shared" si="6"/>
        <v>5.8979591836734704</v>
      </c>
      <c r="M12" s="30">
        <f t="shared" si="7"/>
        <v>2.5552454265625517</v>
      </c>
      <c r="O12" s="31">
        <f t="shared" si="8"/>
        <v>5.875</v>
      </c>
      <c r="P12" s="30">
        <f t="shared" si="9"/>
        <v>7.0478611200000003</v>
      </c>
      <c r="R12" s="17">
        <f t="shared" si="0"/>
        <v>78.375</v>
      </c>
      <c r="U12" s="41">
        <f t="shared" si="10"/>
        <v>90.830800805673846</v>
      </c>
      <c r="V12" s="41">
        <f t="shared" si="1"/>
        <v>126.28339871501566</v>
      </c>
      <c r="W12" s="17">
        <f t="shared" si="2"/>
        <v>181.92964871501567</v>
      </c>
      <c r="X12" s="43">
        <v>5</v>
      </c>
      <c r="Y12" s="17">
        <f t="shared" si="3"/>
        <v>73.375</v>
      </c>
      <c r="Z12" t="str">
        <f t="shared" si="4"/>
        <v>MTO</v>
      </c>
    </row>
    <row r="13" spans="1:27" x14ac:dyDescent="0.25">
      <c r="A13" s="17" t="str">
        <v xml:space="preserve">     [14319] Abu Auf - Instant Coffee 3 in 1 - 12 Sachets </v>
      </c>
      <c r="B13" s="25">
        <v>5</v>
      </c>
      <c r="C13" s="25">
        <v>14</v>
      </c>
      <c r="D13" s="25">
        <v>14</v>
      </c>
      <c r="E13" s="25">
        <v>16</v>
      </c>
      <c r="F13" s="25">
        <v>252</v>
      </c>
      <c r="G13" s="25">
        <v>15</v>
      </c>
      <c r="H13" s="25">
        <v>190</v>
      </c>
      <c r="I13" s="25">
        <v>121</v>
      </c>
      <c r="J13" s="30">
        <f t="shared" si="5"/>
        <v>72.285714285714292</v>
      </c>
      <c r="K13" s="30">
        <f t="shared" si="11"/>
        <v>7.7591081031679998</v>
      </c>
      <c r="L13" s="30">
        <f t="shared" si="6"/>
        <v>2373.0816326530608</v>
      </c>
      <c r="M13" s="30">
        <f t="shared" si="7"/>
        <v>12823.499597589991</v>
      </c>
      <c r="O13" s="31">
        <f t="shared" si="8"/>
        <v>78.375</v>
      </c>
      <c r="P13" s="30">
        <f t="shared" si="9"/>
        <v>7.4287166720000002</v>
      </c>
      <c r="R13" s="17">
        <f t="shared" si="0"/>
        <v>2.5</v>
      </c>
      <c r="U13" s="41">
        <f t="shared" si="10"/>
        <v>6.6143782776614763</v>
      </c>
      <c r="V13" s="41">
        <f t="shared" si="1"/>
        <v>9.1960674339632806</v>
      </c>
      <c r="W13" s="17">
        <f t="shared" si="2"/>
        <v>10.971067433963281</v>
      </c>
      <c r="X13" s="43">
        <v>20</v>
      </c>
      <c r="Y13" s="17">
        <f t="shared" si="3"/>
        <v>0</v>
      </c>
      <c r="Z13" t="str">
        <f t="shared" si="4"/>
        <v>MTO</v>
      </c>
    </row>
    <row r="14" spans="1:27" x14ac:dyDescent="0.25">
      <c r="A14" s="17" t="str">
        <v xml:space="preserve">     [14341] Abu Auf - Roasted Turkish Coffee - Dark blended - 200g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20</v>
      </c>
      <c r="I14" s="25">
        <v>0</v>
      </c>
      <c r="J14" s="30">
        <f t="shared" si="5"/>
        <v>2.8571428571428572</v>
      </c>
      <c r="K14" s="30">
        <f t="shared" si="11"/>
        <v>80.655464861900796</v>
      </c>
      <c r="L14" s="30">
        <f t="shared" si="6"/>
        <v>8.1632653061224492</v>
      </c>
      <c r="M14" s="30">
        <f t="shared" si="7"/>
        <v>6505.3040120893138</v>
      </c>
      <c r="O14" s="31">
        <f t="shared" si="8"/>
        <v>2.5</v>
      </c>
      <c r="P14" s="30">
        <f t="shared" si="9"/>
        <v>52.857230003200009</v>
      </c>
      <c r="R14" s="17">
        <f t="shared" si="0"/>
        <v>8.125</v>
      </c>
      <c r="U14" s="41">
        <f t="shared" si="10"/>
        <v>7.6719863790285761</v>
      </c>
      <c r="V14" s="41">
        <f t="shared" si="1"/>
        <v>10.666475537431518</v>
      </c>
      <c r="W14" s="17">
        <f t="shared" si="2"/>
        <v>16.435225537431517</v>
      </c>
      <c r="X14" s="43">
        <v>0</v>
      </c>
      <c r="Y14" s="17">
        <f t="shared" si="3"/>
        <v>8.125</v>
      </c>
      <c r="Z14" t="str">
        <f t="shared" si="4"/>
        <v>MTO</v>
      </c>
    </row>
    <row r="15" spans="1:27" x14ac:dyDescent="0.25">
      <c r="A15" s="17" t="str">
        <v xml:space="preserve">     [14345] Abu Auf - Roasted Turkish Coffee - Dark plain - 200g</v>
      </c>
      <c r="B15" s="25">
        <v>0</v>
      </c>
      <c r="C15" s="25">
        <v>2</v>
      </c>
      <c r="D15" s="25">
        <v>21</v>
      </c>
      <c r="E15" s="25">
        <v>2</v>
      </c>
      <c r="F15" s="25">
        <v>2</v>
      </c>
      <c r="G15" s="25">
        <v>8</v>
      </c>
      <c r="H15" s="25">
        <v>11</v>
      </c>
      <c r="I15" s="25">
        <v>19</v>
      </c>
      <c r="J15" s="30">
        <f t="shared" si="5"/>
        <v>6.5714285714285712</v>
      </c>
      <c r="K15" s="30">
        <f t="shared" si="11"/>
        <v>56.393278917140478</v>
      </c>
      <c r="L15" s="30">
        <f t="shared" si="6"/>
        <v>154.46938775510205</v>
      </c>
      <c r="M15" s="30">
        <f t="shared" si="7"/>
        <v>1398.2573081750625</v>
      </c>
      <c r="O15" s="31">
        <f t="shared" si="8"/>
        <v>8.125</v>
      </c>
      <c r="P15" s="30">
        <f t="shared" si="9"/>
        <v>31.714338001920005</v>
      </c>
      <c r="R15" s="17">
        <f t="shared" si="0"/>
        <v>70.375</v>
      </c>
      <c r="U15" s="41">
        <f t="shared" si="10"/>
        <v>33.859775176453844</v>
      </c>
      <c r="V15" s="41">
        <f t="shared" si="1"/>
        <v>47.075743592275039</v>
      </c>
      <c r="W15" s="17">
        <f t="shared" si="2"/>
        <v>97.041993592275034</v>
      </c>
      <c r="X15" s="43">
        <v>21</v>
      </c>
      <c r="Y15" s="17">
        <f t="shared" si="3"/>
        <v>49.375</v>
      </c>
      <c r="Z15" t="str">
        <f t="shared" si="4"/>
        <v>MTS</v>
      </c>
    </row>
    <row r="16" spans="1:27" x14ac:dyDescent="0.25">
      <c r="A16" s="17" t="str">
        <v xml:space="preserve">     [14342] Abu Auf - Roasted Turkish Coffee - Light blended - 200g</v>
      </c>
      <c r="B16" s="25">
        <v>36</v>
      </c>
      <c r="C16" s="25">
        <v>21</v>
      </c>
      <c r="D16" s="25">
        <v>33</v>
      </c>
      <c r="E16" s="25">
        <v>95</v>
      </c>
      <c r="F16" s="25">
        <v>115</v>
      </c>
      <c r="G16" s="25">
        <v>82</v>
      </c>
      <c r="H16" s="25">
        <v>73</v>
      </c>
      <c r="I16" s="25">
        <v>108</v>
      </c>
      <c r="J16" s="30">
        <f t="shared" si="5"/>
        <v>65</v>
      </c>
      <c r="K16" s="30">
        <f t="shared" si="11"/>
        <v>38.235967350284284</v>
      </c>
      <c r="L16" s="30">
        <f t="shared" si="6"/>
        <v>1849</v>
      </c>
      <c r="M16" s="30">
        <f t="shared" si="7"/>
        <v>4867.0202515506007</v>
      </c>
      <c r="O16" s="31">
        <f t="shared" si="8"/>
        <v>70.375</v>
      </c>
      <c r="P16" s="30">
        <f t="shared" si="9"/>
        <v>26.628602801152002</v>
      </c>
      <c r="R16" s="17">
        <f t="shared" si="0"/>
        <v>143.625</v>
      </c>
      <c r="U16" s="41">
        <f t="shared" si="10"/>
        <v>47.481410836242006</v>
      </c>
      <c r="V16" s="41">
        <f t="shared" si="1"/>
        <v>66.014104059402513</v>
      </c>
      <c r="W16" s="17">
        <f t="shared" si="2"/>
        <v>167.98785405940251</v>
      </c>
      <c r="X16" s="43">
        <v>66</v>
      </c>
      <c r="Y16" s="17">
        <f t="shared" si="3"/>
        <v>77.625</v>
      </c>
      <c r="Z16" t="str">
        <f t="shared" si="4"/>
        <v>MTS</v>
      </c>
    </row>
    <row r="17" spans="1:26" x14ac:dyDescent="0.25">
      <c r="A17" s="17" t="str">
        <v xml:space="preserve">     [14344] Abu Auf - Roasted Turkish Coffee - Light plain - 200g</v>
      </c>
      <c r="B17" s="25">
        <v>124</v>
      </c>
      <c r="C17" s="25">
        <v>138</v>
      </c>
      <c r="D17" s="25">
        <v>66</v>
      </c>
      <c r="E17" s="25">
        <v>102</v>
      </c>
      <c r="F17" s="25">
        <v>152</v>
      </c>
      <c r="G17" s="25">
        <v>147</v>
      </c>
      <c r="H17" s="25">
        <v>188</v>
      </c>
      <c r="I17" s="25">
        <v>232</v>
      </c>
      <c r="J17" s="30">
        <f t="shared" si="5"/>
        <v>131</v>
      </c>
      <c r="K17" s="30">
        <f t="shared" si="11"/>
        <v>52.141580410170576</v>
      </c>
      <c r="L17" s="30">
        <f t="shared" si="6"/>
        <v>10201</v>
      </c>
      <c r="M17" s="30">
        <f t="shared" si="7"/>
        <v>32349.051097351137</v>
      </c>
      <c r="O17" s="31">
        <f t="shared" si="8"/>
        <v>143.625</v>
      </c>
      <c r="P17" s="30">
        <f t="shared" si="9"/>
        <v>59.177161680691199</v>
      </c>
      <c r="R17" s="17">
        <f t="shared" si="0"/>
        <v>23</v>
      </c>
      <c r="U17" s="41">
        <f t="shared" si="10"/>
        <v>4.8218253804964775</v>
      </c>
      <c r="V17" s="41">
        <f t="shared" si="1"/>
        <v>6.7038547679674556</v>
      </c>
      <c r="W17" s="17">
        <f t="shared" si="2"/>
        <v>23.033854767967455</v>
      </c>
      <c r="X17" s="43">
        <v>18</v>
      </c>
      <c r="Y17" s="17">
        <f t="shared" si="3"/>
        <v>5</v>
      </c>
      <c r="Z17" t="str">
        <f t="shared" si="4"/>
        <v>MTS</v>
      </c>
    </row>
    <row r="18" spans="1:26" x14ac:dyDescent="0.25">
      <c r="A18" s="17" t="str">
        <v xml:space="preserve">     [14318] Abu Auf - Roasted Turkish Coffee - Medium blended - 200g</v>
      </c>
      <c r="B18" s="25">
        <v>18</v>
      </c>
      <c r="C18" s="25">
        <v>21</v>
      </c>
      <c r="D18" s="25">
        <v>21</v>
      </c>
      <c r="E18" s="25">
        <v>35</v>
      </c>
      <c r="F18" s="25">
        <v>21</v>
      </c>
      <c r="G18" s="25">
        <v>23</v>
      </c>
      <c r="H18" s="25">
        <v>24</v>
      </c>
      <c r="I18" s="25">
        <v>21</v>
      </c>
      <c r="J18" s="30">
        <f t="shared" si="5"/>
        <v>23.285714285714285</v>
      </c>
      <c r="K18" s="30">
        <f t="shared" si="11"/>
        <v>106.48494824610235</v>
      </c>
      <c r="L18" s="30">
        <f t="shared" si="6"/>
        <v>5.2244897959183625</v>
      </c>
      <c r="M18" s="30">
        <f t="shared" si="7"/>
        <v>7307.6763766387967</v>
      </c>
      <c r="O18" s="31">
        <f t="shared" si="8"/>
        <v>23</v>
      </c>
      <c r="P18" s="30">
        <f t="shared" si="9"/>
        <v>128.30629700841473</v>
      </c>
      <c r="R18" s="17">
        <f t="shared" si="0"/>
        <v>9.625</v>
      </c>
      <c r="U18" s="41">
        <f t="shared" si="10"/>
        <v>9.0820908936213574</v>
      </c>
      <c r="V18" s="41">
        <f t="shared" si="1"/>
        <v>12.626964590337019</v>
      </c>
      <c r="W18" s="17">
        <f t="shared" si="2"/>
        <v>19.46071459033702</v>
      </c>
      <c r="X18" s="43">
        <v>6</v>
      </c>
      <c r="Y18" s="17">
        <f t="shared" si="3"/>
        <v>3.625</v>
      </c>
      <c r="Z18" t="str">
        <f t="shared" si="4"/>
        <v>MTO</v>
      </c>
    </row>
    <row r="19" spans="1:26" x14ac:dyDescent="0.25">
      <c r="A19" s="17" t="str">
        <v xml:space="preserve">     [14343] Abu Auf - Roasted Turkish Coffee - Medium plain - 200g</v>
      </c>
      <c r="B19" s="25">
        <v>10</v>
      </c>
      <c r="C19" s="25">
        <v>6</v>
      </c>
      <c r="D19" s="25">
        <v>0</v>
      </c>
      <c r="E19" s="25">
        <v>8</v>
      </c>
      <c r="F19" s="25">
        <v>0</v>
      </c>
      <c r="G19" s="25">
        <v>6</v>
      </c>
      <c r="H19" s="25">
        <v>29</v>
      </c>
      <c r="I19" s="25">
        <v>18</v>
      </c>
      <c r="J19" s="30">
        <f t="shared" si="5"/>
        <v>8.4285714285714288</v>
      </c>
      <c r="K19" s="30">
        <f t="shared" si="11"/>
        <v>73.490968947661401</v>
      </c>
      <c r="L19" s="30">
        <f t="shared" si="6"/>
        <v>91.612244897959172</v>
      </c>
      <c r="M19" s="30">
        <f t="shared" si="7"/>
        <v>3079.2476347503216</v>
      </c>
      <c r="O19" s="31">
        <f t="shared" si="8"/>
        <v>9.625</v>
      </c>
      <c r="P19" s="30">
        <f t="shared" si="9"/>
        <v>85.383778205048841</v>
      </c>
      <c r="R19" s="17">
        <f t="shared" si="0"/>
        <v>24</v>
      </c>
      <c r="U19" s="41">
        <f t="shared" si="10"/>
        <v>63.498031465550177</v>
      </c>
      <c r="V19" s="41">
        <f t="shared" si="1"/>
        <v>88.282247366047486</v>
      </c>
      <c r="W19" s="17">
        <f t="shared" si="2"/>
        <v>105.32224736604749</v>
      </c>
      <c r="X19" s="43">
        <v>192</v>
      </c>
      <c r="Y19" s="17">
        <f t="shared" si="3"/>
        <v>0</v>
      </c>
      <c r="Z19" t="str">
        <f t="shared" si="4"/>
        <v>MTO</v>
      </c>
    </row>
    <row r="20" spans="1:26" x14ac:dyDescent="0.25">
      <c r="A20" s="17" t="str">
        <v xml:space="preserve">     [17100] Abu Auf - Wadi Dates El Qafila - 625 gm</v>
      </c>
      <c r="B20" s="25">
        <v>0</v>
      </c>
      <c r="C20" s="25">
        <v>0</v>
      </c>
      <c r="D20" s="25">
        <v>192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30">
        <f t="shared" si="5"/>
        <v>27.428571428571427</v>
      </c>
      <c r="K20" s="30">
        <f t="shared" si="11"/>
        <v>55.694581368596843</v>
      </c>
      <c r="L20" s="30">
        <f t="shared" si="6"/>
        <v>752.32653061224482</v>
      </c>
      <c r="M20" s="30">
        <f t="shared" si="7"/>
        <v>3101.8863938232548</v>
      </c>
      <c r="O20" s="31">
        <f t="shared" si="8"/>
        <v>24</v>
      </c>
      <c r="P20" s="30">
        <f t="shared" si="9"/>
        <v>58.430266923029308</v>
      </c>
      <c r="R20" s="17">
        <f t="shared" si="0"/>
        <v>0.25</v>
      </c>
      <c r="U20" s="41">
        <f t="shared" si="10"/>
        <v>0.66143782776614768</v>
      </c>
      <c r="V20" s="41">
        <f t="shared" si="1"/>
        <v>0.91960674339632797</v>
      </c>
      <c r="W20" s="17">
        <f t="shared" si="2"/>
        <v>1.097106743396328</v>
      </c>
      <c r="X20" s="43">
        <v>0</v>
      </c>
      <c r="Y20" s="17">
        <f t="shared" si="3"/>
        <v>0.25</v>
      </c>
      <c r="Z20" t="str">
        <f t="shared" si="4"/>
        <v>MTO</v>
      </c>
    </row>
    <row r="21" spans="1:26" x14ac:dyDescent="0.25">
      <c r="A21" s="17" t="str">
        <v xml:space="preserve">     [17134] Abu Auf Protein Bar Cocoa Coffee &amp; Chocolate - 70 gm Pack of 12 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2</v>
      </c>
      <c r="J21" s="30">
        <f t="shared" si="5"/>
        <v>0</v>
      </c>
      <c r="K21" s="30">
        <f t="shared" si="11"/>
        <v>33.416748821158102</v>
      </c>
      <c r="L21" s="30">
        <f t="shared" si="6"/>
        <v>4</v>
      </c>
      <c r="M21" s="30">
        <f t="shared" si="7"/>
        <v>987.01210649173902</v>
      </c>
      <c r="O21" s="31">
        <f t="shared" si="8"/>
        <v>0.25</v>
      </c>
      <c r="P21" s="30">
        <f t="shared" si="9"/>
        <v>35.058160153817582</v>
      </c>
      <c r="R21" s="17">
        <f t="shared" si="0"/>
        <v>0.25</v>
      </c>
      <c r="U21" s="41">
        <f t="shared" si="10"/>
        <v>0.66143782776614768</v>
      </c>
      <c r="V21" s="41">
        <f t="shared" si="1"/>
        <v>0.91960674339632797</v>
      </c>
      <c r="W21" s="17">
        <f t="shared" si="2"/>
        <v>1.097106743396328</v>
      </c>
      <c r="X21" s="43">
        <v>0</v>
      </c>
      <c r="Y21" s="17">
        <f t="shared" si="3"/>
        <v>0.25</v>
      </c>
      <c r="Z21" t="str">
        <f t="shared" si="4"/>
        <v>MTO</v>
      </c>
    </row>
    <row r="22" spans="1:26" x14ac:dyDescent="0.25">
      <c r="A22" s="17" t="str">
        <v xml:space="preserve">     [17132] Abu Auf Protein Bar Cranberries &amp; Coconut - 70 gm Pack of 12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2</v>
      </c>
      <c r="J22" s="30">
        <f t="shared" si="5"/>
        <v>0</v>
      </c>
      <c r="K22" s="30">
        <f t="shared" si="11"/>
        <v>20.050049292694862</v>
      </c>
      <c r="L22" s="30">
        <f t="shared" si="6"/>
        <v>4</v>
      </c>
      <c r="M22" s="30">
        <f t="shared" si="7"/>
        <v>325.8042794687143</v>
      </c>
      <c r="O22" s="31">
        <f t="shared" si="8"/>
        <v>0.25</v>
      </c>
      <c r="P22" s="30">
        <f t="shared" si="9"/>
        <v>21.834896092290549</v>
      </c>
      <c r="R22" s="17">
        <f t="shared" si="0"/>
        <v>0.25</v>
      </c>
      <c r="U22" s="41">
        <f t="shared" si="10"/>
        <v>0.66143782776614768</v>
      </c>
      <c r="V22" s="41">
        <f t="shared" si="1"/>
        <v>0.91960674339632797</v>
      </c>
      <c r="W22" s="17">
        <f t="shared" si="2"/>
        <v>1.097106743396328</v>
      </c>
      <c r="X22" s="43">
        <v>0</v>
      </c>
      <c r="Y22" s="17">
        <f t="shared" si="3"/>
        <v>0.25</v>
      </c>
      <c r="Z22" t="str">
        <f t="shared" si="4"/>
        <v>MTO</v>
      </c>
    </row>
    <row r="23" spans="1:26" x14ac:dyDescent="0.25">
      <c r="A23" s="17" t="str">
        <v xml:space="preserve">     [17135] Abu Auf Protein Bar Hazelnuts - 70 gm Pack of 12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2</v>
      </c>
      <c r="J23" s="30">
        <f t="shared" si="5"/>
        <v>0</v>
      </c>
      <c r="K23" s="30">
        <f t="shared" si="11"/>
        <v>12.030029575616917</v>
      </c>
      <c r="L23" s="30">
        <f t="shared" si="6"/>
        <v>4</v>
      </c>
      <c r="M23" s="30">
        <f t="shared" si="7"/>
        <v>100.60149328775006</v>
      </c>
      <c r="O23" s="31">
        <f t="shared" si="8"/>
        <v>0.25</v>
      </c>
      <c r="P23" s="30">
        <f t="shared" si="9"/>
        <v>13.90093765537433</v>
      </c>
      <c r="R23" s="17">
        <f t="shared" si="0"/>
        <v>4.25</v>
      </c>
      <c r="U23" s="41">
        <f t="shared" si="10"/>
        <v>11.244443072024509</v>
      </c>
      <c r="V23" s="41">
        <f t="shared" si="1"/>
        <v>15.633314637737573</v>
      </c>
      <c r="W23" s="17">
        <f t="shared" si="2"/>
        <v>18.650814637737575</v>
      </c>
      <c r="X23" s="43">
        <v>0</v>
      </c>
      <c r="Y23" s="17">
        <f t="shared" si="3"/>
        <v>4.25</v>
      </c>
      <c r="Z23" t="str">
        <f t="shared" si="4"/>
        <v>MTO</v>
      </c>
    </row>
    <row r="24" spans="1:26" x14ac:dyDescent="0.25">
      <c r="A24" s="17" t="str">
        <v xml:space="preserve">     [15514] Acrylic Sign Holder A4 </v>
      </c>
      <c r="B24" s="25">
        <v>34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30">
        <f t="shared" si="5"/>
        <v>4.8571428571428568</v>
      </c>
      <c r="K24" s="30">
        <f t="shared" si="11"/>
        <v>7.2180177453701493</v>
      </c>
      <c r="L24" s="30">
        <f t="shared" si="6"/>
        <v>23.591836734693874</v>
      </c>
      <c r="M24" s="30">
        <f t="shared" si="7"/>
        <v>52.099780172478376</v>
      </c>
      <c r="O24" s="31">
        <f t="shared" si="8"/>
        <v>4.25</v>
      </c>
      <c r="P24" s="30">
        <f t="shared" si="9"/>
        <v>9.1405625932245975</v>
      </c>
      <c r="R24" s="17">
        <f t="shared" si="0"/>
        <v>0.125</v>
      </c>
      <c r="U24" s="41">
        <f t="shared" si="10"/>
        <v>0.33071891388307384</v>
      </c>
      <c r="V24" s="41">
        <f t="shared" si="1"/>
        <v>0.45980337169816399</v>
      </c>
      <c r="W24" s="17">
        <f t="shared" si="2"/>
        <v>0.54855337169816398</v>
      </c>
      <c r="X24" s="43">
        <v>0</v>
      </c>
      <c r="Y24" s="17">
        <f t="shared" si="3"/>
        <v>0.125</v>
      </c>
      <c r="Z24" t="str">
        <f t="shared" si="4"/>
        <v>MTO</v>
      </c>
    </row>
    <row r="25" spans="1:26" x14ac:dyDescent="0.25">
      <c r="A25" s="17" t="str">
        <v xml:space="preserve">     [15604] Aficio MP C3002 same toner set 4 Colors ( Black - Red - Yellow - Blue )</v>
      </c>
      <c r="B25" s="25">
        <v>0</v>
      </c>
      <c r="C25" s="25">
        <v>0</v>
      </c>
      <c r="D25" s="25">
        <v>0</v>
      </c>
      <c r="E25" s="25">
        <v>0</v>
      </c>
      <c r="F25" s="25">
        <v>1</v>
      </c>
      <c r="G25" s="25">
        <v>0</v>
      </c>
      <c r="H25" s="25">
        <v>0</v>
      </c>
      <c r="I25" s="25">
        <v>0</v>
      </c>
      <c r="J25" s="30">
        <f t="shared" si="5"/>
        <v>0.14285714285714285</v>
      </c>
      <c r="K25" s="30">
        <f t="shared" si="11"/>
        <v>4.3308106472220897</v>
      </c>
      <c r="L25" s="30">
        <f t="shared" si="6"/>
        <v>2.0408163265306121E-2</v>
      </c>
      <c r="M25" s="30">
        <f t="shared" si="7"/>
        <v>18.755920862092214</v>
      </c>
      <c r="O25" s="31">
        <f t="shared" si="8"/>
        <v>0.125</v>
      </c>
      <c r="P25" s="30">
        <f t="shared" si="9"/>
        <v>5.4843375559347587</v>
      </c>
      <c r="R25" s="17">
        <f t="shared" si="0"/>
        <v>12.5</v>
      </c>
      <c r="U25" s="41">
        <f t="shared" si="10"/>
        <v>10.210288928331069</v>
      </c>
      <c r="V25" s="41">
        <f t="shared" si="1"/>
        <v>14.195514916691115</v>
      </c>
      <c r="W25" s="17">
        <f t="shared" si="2"/>
        <v>23.070514916691117</v>
      </c>
      <c r="X25" s="43">
        <v>0</v>
      </c>
      <c r="Y25" s="17">
        <f t="shared" si="3"/>
        <v>12.5</v>
      </c>
      <c r="Z25" t="str">
        <f t="shared" si="4"/>
        <v>MTO</v>
      </c>
    </row>
    <row r="26" spans="1:26" x14ac:dyDescent="0.25">
      <c r="A26" s="17" t="str">
        <v xml:space="preserve">     [14209] Ahmad Tea - English Breakfast - 100 Foil Envelope</v>
      </c>
      <c r="B26" s="25">
        <v>4</v>
      </c>
      <c r="C26" s="25">
        <v>3</v>
      </c>
      <c r="D26" s="25">
        <v>0</v>
      </c>
      <c r="E26" s="25">
        <v>10</v>
      </c>
      <c r="F26" s="25">
        <v>29</v>
      </c>
      <c r="G26" s="25">
        <v>9</v>
      </c>
      <c r="H26" s="25">
        <v>26</v>
      </c>
      <c r="I26" s="25">
        <v>19</v>
      </c>
      <c r="J26" s="30">
        <f t="shared" si="5"/>
        <v>11.571428571428571</v>
      </c>
      <c r="K26" s="30">
        <f t="shared" si="11"/>
        <v>2.5984863883332538</v>
      </c>
      <c r="L26" s="30">
        <f t="shared" si="6"/>
        <v>55.183673469387756</v>
      </c>
      <c r="M26" s="30">
        <f t="shared" si="7"/>
        <v>269.00964875368959</v>
      </c>
      <c r="O26" s="31">
        <f t="shared" si="8"/>
        <v>12.5</v>
      </c>
      <c r="P26" s="30">
        <f t="shared" si="9"/>
        <v>3.2906025335608553</v>
      </c>
      <c r="R26" s="17">
        <f t="shared" si="0"/>
        <v>24.25</v>
      </c>
      <c r="U26" s="41">
        <f t="shared" si="10"/>
        <v>8.6277169633686981</v>
      </c>
      <c r="V26" s="41">
        <f t="shared" si="1"/>
        <v>11.99524183009663</v>
      </c>
      <c r="W26" s="17">
        <f t="shared" si="2"/>
        <v>29.212741830096626</v>
      </c>
      <c r="X26" s="43">
        <v>15</v>
      </c>
      <c r="Y26" s="17">
        <f t="shared" si="3"/>
        <v>9.25</v>
      </c>
      <c r="Z26" t="str">
        <f t="shared" si="4"/>
        <v>MTS</v>
      </c>
    </row>
    <row r="27" spans="1:26" x14ac:dyDescent="0.25">
      <c r="A27" s="17" t="str">
        <v xml:space="preserve">     [14213] Ahmad Tea - English Breakfast - 100 Tagged Tea bags</v>
      </c>
      <c r="B27" s="25">
        <v>16</v>
      </c>
      <c r="C27" s="25">
        <v>26</v>
      </c>
      <c r="D27" s="25">
        <v>15</v>
      </c>
      <c r="E27" s="25">
        <v>22</v>
      </c>
      <c r="F27" s="25">
        <v>32</v>
      </c>
      <c r="G27" s="25">
        <v>15</v>
      </c>
      <c r="H27" s="25">
        <v>41</v>
      </c>
      <c r="I27" s="25">
        <v>27</v>
      </c>
      <c r="J27" s="30">
        <f t="shared" si="5"/>
        <v>23.857142857142858</v>
      </c>
      <c r="K27" s="30">
        <f t="shared" si="11"/>
        <v>11.959091832999952</v>
      </c>
      <c r="L27" s="30">
        <f t="shared" si="6"/>
        <v>9.8775510204081609</v>
      </c>
      <c r="M27" s="30">
        <f t="shared" si="7"/>
        <v>226.22891848812873</v>
      </c>
      <c r="O27" s="31">
        <f t="shared" si="8"/>
        <v>24.25</v>
      </c>
      <c r="P27" s="30">
        <f t="shared" si="9"/>
        <v>9.5743615201365131</v>
      </c>
      <c r="R27" s="17">
        <f t="shared" si="0"/>
        <v>0.375</v>
      </c>
      <c r="U27" s="41">
        <f t="shared" si="10"/>
        <v>0.99215674164922152</v>
      </c>
      <c r="V27" s="41">
        <f t="shared" si="1"/>
        <v>1.379410115094492</v>
      </c>
      <c r="W27" s="17">
        <f t="shared" si="2"/>
        <v>1.6456601150944921</v>
      </c>
      <c r="X27" s="43">
        <v>0</v>
      </c>
      <c r="Y27" s="17">
        <f t="shared" si="3"/>
        <v>0.375</v>
      </c>
      <c r="Z27" t="str">
        <f t="shared" si="4"/>
        <v>MTO</v>
      </c>
    </row>
    <row r="28" spans="1:26" x14ac:dyDescent="0.25">
      <c r="A28" s="17" t="str">
        <v xml:space="preserve">     [14234] Ahmad Tea - English Breakfast, Without label - 100 Tea bags </v>
      </c>
      <c r="B28" s="25">
        <v>0</v>
      </c>
      <c r="C28" s="25">
        <v>3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30">
        <f t="shared" si="5"/>
        <v>0.42857142857142855</v>
      </c>
      <c r="K28" s="30">
        <f t="shared" si="11"/>
        <v>23.575455099799974</v>
      </c>
      <c r="L28" s="30">
        <f t="shared" si="6"/>
        <v>0.18367346938775508</v>
      </c>
      <c r="M28" s="30">
        <f t="shared" si="7"/>
        <v>555.80208316268465</v>
      </c>
      <c r="O28" s="31">
        <f t="shared" si="8"/>
        <v>0.375</v>
      </c>
      <c r="P28" s="30">
        <f t="shared" si="9"/>
        <v>16.544616912081906</v>
      </c>
      <c r="R28" s="17">
        <f t="shared" si="0"/>
        <v>0.5</v>
      </c>
      <c r="U28" s="41">
        <f t="shared" si="10"/>
        <v>1.3228756555322954</v>
      </c>
      <c r="V28" s="41">
        <f t="shared" si="1"/>
        <v>1.8392134867926559</v>
      </c>
      <c r="W28" s="17">
        <f t="shared" si="2"/>
        <v>2.1942134867926559</v>
      </c>
      <c r="X28" s="43">
        <v>0</v>
      </c>
      <c r="Y28" s="17">
        <f t="shared" si="3"/>
        <v>0.5</v>
      </c>
      <c r="Z28" t="str">
        <f t="shared" si="4"/>
        <v>MTO</v>
      </c>
    </row>
    <row r="29" spans="1:26" x14ac:dyDescent="0.25">
      <c r="A29" s="17" t="str">
        <v xml:space="preserve">     [14048] Ahmad Tea - English Tea No.1 - 100 Foil Envelope</v>
      </c>
      <c r="B29" s="25">
        <v>4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30">
        <f t="shared" si="5"/>
        <v>0.5714285714285714</v>
      </c>
      <c r="K29" s="30">
        <f t="shared" si="11"/>
        <v>14.145273059879985</v>
      </c>
      <c r="L29" s="30">
        <f t="shared" si="6"/>
        <v>0.32653061224489793</v>
      </c>
      <c r="M29" s="30">
        <f t="shared" si="7"/>
        <v>200.08874993856648</v>
      </c>
      <c r="O29" s="31">
        <f t="shared" si="8"/>
        <v>0.5</v>
      </c>
      <c r="P29" s="30">
        <f t="shared" si="9"/>
        <v>9.9267701472491439</v>
      </c>
      <c r="R29" s="17">
        <f t="shared" si="0"/>
        <v>2.375</v>
      </c>
      <c r="U29" s="41">
        <f t="shared" si="10"/>
        <v>2.117634293262177</v>
      </c>
      <c r="V29" s="41">
        <f t="shared" si="1"/>
        <v>2.9441781137738587</v>
      </c>
      <c r="W29" s="17">
        <f t="shared" si="2"/>
        <v>4.6304281137738581</v>
      </c>
      <c r="X29" s="43">
        <v>0</v>
      </c>
      <c r="Y29" s="17">
        <f t="shared" si="3"/>
        <v>2.375</v>
      </c>
      <c r="Z29" t="str">
        <f t="shared" si="4"/>
        <v>MTO</v>
      </c>
    </row>
    <row r="30" spans="1:26" x14ac:dyDescent="0.25">
      <c r="A30" s="17" t="str">
        <v xml:space="preserve">     [14218] Ahmad Tea - Fruit selection - 20 Foil Envelope</v>
      </c>
      <c r="B30" s="25">
        <v>3</v>
      </c>
      <c r="C30" s="25">
        <v>5</v>
      </c>
      <c r="D30" s="25">
        <v>1</v>
      </c>
      <c r="E30" s="25">
        <v>0</v>
      </c>
      <c r="F30" s="25">
        <v>1</v>
      </c>
      <c r="G30" s="25">
        <v>0</v>
      </c>
      <c r="H30" s="25">
        <v>6</v>
      </c>
      <c r="I30" s="25">
        <v>3</v>
      </c>
      <c r="J30" s="30">
        <f t="shared" si="5"/>
        <v>2.2857142857142856</v>
      </c>
      <c r="K30" s="30">
        <f t="shared" si="11"/>
        <v>8.4871638359279906</v>
      </c>
      <c r="L30" s="30">
        <f t="shared" si="6"/>
        <v>0.51020408163265329</v>
      </c>
      <c r="M30" s="30">
        <f t="shared" si="7"/>
        <v>30.108966962315979</v>
      </c>
      <c r="O30" s="31">
        <f t="shared" si="8"/>
        <v>2.375</v>
      </c>
      <c r="P30" s="30">
        <f t="shared" si="9"/>
        <v>5.9560620883494861</v>
      </c>
      <c r="R30" s="17">
        <f t="shared" si="0"/>
        <v>2.125</v>
      </c>
      <c r="U30" s="41">
        <f t="shared" si="10"/>
        <v>5.2544623892459255</v>
      </c>
      <c r="V30" s="41">
        <f t="shared" si="1"/>
        <v>7.3053563664358618</v>
      </c>
      <c r="W30" s="17">
        <f t="shared" si="2"/>
        <v>8.8141063664358619</v>
      </c>
      <c r="X30" s="43">
        <v>0</v>
      </c>
      <c r="Y30" s="17">
        <f t="shared" si="3"/>
        <v>2.125</v>
      </c>
      <c r="Z30" t="str">
        <f t="shared" si="4"/>
        <v>MTO</v>
      </c>
    </row>
    <row r="31" spans="1:26" x14ac:dyDescent="0.25">
      <c r="A31" s="17" t="str">
        <v xml:space="preserve">     [14240] Ahmad Tea - Green Tea - 25 Tagged Tea bags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1</v>
      </c>
      <c r="H31" s="25">
        <v>16</v>
      </c>
      <c r="I31" s="25">
        <v>0</v>
      </c>
      <c r="J31" s="30">
        <f t="shared" si="5"/>
        <v>2.4285714285714284</v>
      </c>
      <c r="K31" s="30">
        <f t="shared" si="11"/>
        <v>7.4922983015567945</v>
      </c>
      <c r="L31" s="30">
        <f t="shared" si="6"/>
        <v>5.8979591836734686</v>
      </c>
      <c r="M31" s="30">
        <f t="shared" si="7"/>
        <v>56.13453383951083</v>
      </c>
      <c r="O31" s="31">
        <f t="shared" si="8"/>
        <v>2.125</v>
      </c>
      <c r="P31" s="30">
        <f t="shared" si="9"/>
        <v>4.7736372530096922</v>
      </c>
      <c r="R31" s="17">
        <f t="shared" si="0"/>
        <v>1.375</v>
      </c>
      <c r="U31" s="41">
        <f t="shared" si="10"/>
        <v>1.8666480653835098</v>
      </c>
      <c r="V31" s="41">
        <f t="shared" si="1"/>
        <v>2.5952282685006725</v>
      </c>
      <c r="W31" s="17">
        <f t="shared" si="2"/>
        <v>3.5714782685006723</v>
      </c>
      <c r="X31" s="43">
        <v>0</v>
      </c>
      <c r="Y31" s="17">
        <f t="shared" si="3"/>
        <v>1.375</v>
      </c>
      <c r="Z31" t="str">
        <f t="shared" si="4"/>
        <v>MTO</v>
      </c>
    </row>
    <row r="32" spans="1:26" x14ac:dyDescent="0.25">
      <c r="A32" s="17" t="str">
        <v xml:space="preserve">     [14227] Ahmad Tea - Green Tea Mint - 100 Foil Envelope</v>
      </c>
      <c r="B32" s="25">
        <v>0</v>
      </c>
      <c r="C32" s="25">
        <v>1</v>
      </c>
      <c r="D32" s="25">
        <v>0</v>
      </c>
      <c r="E32" s="25">
        <v>6</v>
      </c>
      <c r="F32" s="25">
        <v>1</v>
      </c>
      <c r="G32" s="25">
        <v>0</v>
      </c>
      <c r="H32" s="25">
        <v>2</v>
      </c>
      <c r="I32" s="25">
        <v>1</v>
      </c>
      <c r="J32" s="30">
        <f t="shared" si="5"/>
        <v>1.4285714285714286</v>
      </c>
      <c r="K32" s="30">
        <f t="shared" si="11"/>
        <v>10.895378980934076</v>
      </c>
      <c r="L32" s="30">
        <f t="shared" si="6"/>
        <v>0.18367346938775514</v>
      </c>
      <c r="M32" s="30">
        <f t="shared" si="7"/>
        <v>97.918525176311917</v>
      </c>
      <c r="O32" s="31">
        <f t="shared" si="8"/>
        <v>1.375</v>
      </c>
      <c r="P32" s="30">
        <f t="shared" si="9"/>
        <v>2.8641823518058152</v>
      </c>
      <c r="R32" s="17">
        <f t="shared" si="0"/>
        <v>5.875</v>
      </c>
      <c r="U32" s="41">
        <f t="shared" si="10"/>
        <v>4.7285700798444346</v>
      </c>
      <c r="V32" s="41">
        <f t="shared" si="1"/>
        <v>6.5742005514453998</v>
      </c>
      <c r="W32" s="17">
        <f t="shared" si="2"/>
        <v>10.7454505514454</v>
      </c>
      <c r="X32" s="43">
        <v>0</v>
      </c>
      <c r="Y32" s="17">
        <f t="shared" si="3"/>
        <v>5.875</v>
      </c>
      <c r="Z32" t="str">
        <f t="shared" si="4"/>
        <v>MTO</v>
      </c>
    </row>
    <row r="33" spans="1:26" x14ac:dyDescent="0.25">
      <c r="A33" s="17" t="str">
        <v xml:space="preserve">     [14211] Ahmad Tea - Green Tea Mint - 100 Tagged Tea bags</v>
      </c>
      <c r="B33" s="25">
        <v>3</v>
      </c>
      <c r="C33" s="25">
        <v>5</v>
      </c>
      <c r="D33" s="25">
        <v>0</v>
      </c>
      <c r="E33" s="25">
        <v>2</v>
      </c>
      <c r="F33" s="25">
        <v>13</v>
      </c>
      <c r="G33" s="25">
        <v>2</v>
      </c>
      <c r="H33" s="25">
        <v>10</v>
      </c>
      <c r="I33" s="25">
        <v>12</v>
      </c>
      <c r="J33" s="30">
        <f t="shared" si="5"/>
        <v>5</v>
      </c>
      <c r="K33" s="30">
        <f t="shared" si="11"/>
        <v>7.3372273885604455</v>
      </c>
      <c r="L33" s="30">
        <f t="shared" si="6"/>
        <v>49</v>
      </c>
      <c r="M33" s="30">
        <f t="shared" si="7"/>
        <v>21.741448425990843</v>
      </c>
      <c r="O33" s="31">
        <f t="shared" si="8"/>
        <v>5.875</v>
      </c>
      <c r="P33" s="30">
        <f t="shared" si="9"/>
        <v>2.118509411083489</v>
      </c>
      <c r="R33" s="17">
        <f t="shared" si="0"/>
        <v>1.5</v>
      </c>
      <c r="U33" s="41">
        <f t="shared" si="10"/>
        <v>3.9686269665968861</v>
      </c>
      <c r="V33" s="41">
        <f t="shared" si="1"/>
        <v>5.5176404603779678</v>
      </c>
      <c r="W33" s="17">
        <f t="shared" si="2"/>
        <v>6.5826404603779682</v>
      </c>
      <c r="X33" s="43">
        <v>0</v>
      </c>
      <c r="Y33" s="17">
        <f t="shared" si="3"/>
        <v>1.5</v>
      </c>
      <c r="Z33" t="str">
        <f t="shared" si="4"/>
        <v>MTO</v>
      </c>
    </row>
    <row r="34" spans="1:26" x14ac:dyDescent="0.25">
      <c r="A34" s="17" t="str">
        <v xml:space="preserve">     [14210] Ahmad Tea - Green Tea Pure - 100 Foil Envelope 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12</v>
      </c>
      <c r="J34" s="30">
        <f t="shared" si="5"/>
        <v>0</v>
      </c>
      <c r="K34" s="30">
        <f t="shared" si="11"/>
        <v>8.4023364331362664</v>
      </c>
      <c r="L34" s="30">
        <f t="shared" si="6"/>
        <v>144</v>
      </c>
      <c r="M34" s="30">
        <f t="shared" si="7"/>
        <v>12.943183140338682</v>
      </c>
      <c r="O34" s="31">
        <f t="shared" si="8"/>
        <v>1.5</v>
      </c>
      <c r="P34" s="30">
        <f t="shared" si="9"/>
        <v>6.0711056466500946</v>
      </c>
      <c r="R34" s="17">
        <f t="shared" si="0"/>
        <v>2.5</v>
      </c>
      <c r="U34" s="41">
        <f t="shared" si="10"/>
        <v>2.179449471770337</v>
      </c>
      <c r="V34" s="41">
        <f t="shared" si="1"/>
        <v>3.030120665914148</v>
      </c>
      <c r="W34" s="17">
        <f t="shared" si="2"/>
        <v>4.8051206659141474</v>
      </c>
      <c r="X34" s="43">
        <v>0</v>
      </c>
      <c r="Y34" s="17">
        <f t="shared" si="3"/>
        <v>2.5</v>
      </c>
      <c r="Z34" t="str">
        <f t="shared" si="4"/>
        <v>MTO</v>
      </c>
    </row>
    <row r="35" spans="1:26" x14ac:dyDescent="0.25">
      <c r="A35" s="17" t="str">
        <v xml:space="preserve">     [14226] Ahmad Tea - Green Tea Pure - 100 Tagged Tea bags</v>
      </c>
      <c r="B35" s="25">
        <v>7</v>
      </c>
      <c r="C35" s="25">
        <v>0</v>
      </c>
      <c r="D35" s="25">
        <v>2</v>
      </c>
      <c r="E35" s="25">
        <v>3</v>
      </c>
      <c r="F35" s="25">
        <v>1</v>
      </c>
      <c r="G35" s="25">
        <v>0</v>
      </c>
      <c r="H35" s="25">
        <v>4</v>
      </c>
      <c r="I35" s="25">
        <v>3</v>
      </c>
      <c r="J35" s="30">
        <f t="shared" si="5"/>
        <v>2.4285714285714284</v>
      </c>
      <c r="K35" s="30">
        <f t="shared" si="11"/>
        <v>5.04140185988176</v>
      </c>
      <c r="L35" s="30">
        <f t="shared" si="6"/>
        <v>0.32653061224489816</v>
      </c>
      <c r="M35" s="30">
        <f t="shared" si="7"/>
        <v>4.1673215535287094</v>
      </c>
      <c r="O35" s="31">
        <f t="shared" si="8"/>
        <v>2.5</v>
      </c>
      <c r="P35" s="30">
        <f t="shared" si="9"/>
        <v>8.4426633879900574</v>
      </c>
      <c r="R35" s="17">
        <f t="shared" si="0"/>
        <v>41</v>
      </c>
      <c r="U35" s="41">
        <f t="shared" si="10"/>
        <v>54.210238885288085</v>
      </c>
      <c r="V35" s="41">
        <f t="shared" si="1"/>
        <v>75.369292694372547</v>
      </c>
      <c r="W35" s="17">
        <f t="shared" si="2"/>
        <v>104.47929269437255</v>
      </c>
      <c r="X35" s="43">
        <v>4</v>
      </c>
      <c r="Y35" s="17">
        <f t="shared" si="3"/>
        <v>37</v>
      </c>
      <c r="Z35" t="str">
        <f t="shared" si="4"/>
        <v>MTO</v>
      </c>
    </row>
    <row r="36" spans="1:26" x14ac:dyDescent="0.25">
      <c r="A36" s="17" t="str">
        <v xml:space="preserve">     [14237] Ahmad Tea - Green Tea Pure - 20 Foil </v>
      </c>
      <c r="B36" s="25">
        <v>8</v>
      </c>
      <c r="C36" s="25">
        <v>5</v>
      </c>
      <c r="D36" s="25">
        <v>0</v>
      </c>
      <c r="E36" s="25">
        <v>25</v>
      </c>
      <c r="F36" s="25">
        <v>148</v>
      </c>
      <c r="G36" s="25">
        <v>4</v>
      </c>
      <c r="H36" s="25">
        <v>118</v>
      </c>
      <c r="I36" s="25">
        <v>20</v>
      </c>
      <c r="J36" s="30">
        <f t="shared" si="5"/>
        <v>44</v>
      </c>
      <c r="K36" s="30">
        <f t="shared" si="11"/>
        <v>4.6248411159290566</v>
      </c>
      <c r="L36" s="30">
        <f t="shared" si="6"/>
        <v>576</v>
      </c>
      <c r="M36" s="30">
        <f t="shared" si="7"/>
        <v>236.39551071042567</v>
      </c>
      <c r="O36" s="31">
        <f t="shared" si="8"/>
        <v>41</v>
      </c>
      <c r="P36" s="30">
        <f t="shared" ref="P36:P67" si="12">(I35*$Q$3)+((1-$Q$3)*P35)</f>
        <v>6.2655980327940348</v>
      </c>
      <c r="R36" s="17">
        <f t="shared" si="0"/>
        <v>3.875</v>
      </c>
      <c r="U36" s="41">
        <f t="shared" si="10"/>
        <v>3.2185982973959333</v>
      </c>
      <c r="V36" s="41">
        <f t="shared" si="1"/>
        <v>4.4748645667355111</v>
      </c>
      <c r="W36" s="17">
        <f t="shared" si="2"/>
        <v>7.2261145667355109</v>
      </c>
      <c r="X36" s="43">
        <v>0</v>
      </c>
      <c r="Y36" s="17">
        <f t="shared" si="3"/>
        <v>3.875</v>
      </c>
      <c r="Z36" t="str">
        <f t="shared" si="4"/>
        <v>MTO</v>
      </c>
    </row>
    <row r="37" spans="1:26" x14ac:dyDescent="0.25">
      <c r="A37" s="17" t="str">
        <v xml:space="preserve">     [14241] Ahmad Tea - London Blend - 200gm  </v>
      </c>
      <c r="B37" s="25">
        <v>5</v>
      </c>
      <c r="C37" s="25">
        <v>2</v>
      </c>
      <c r="D37" s="25">
        <v>4</v>
      </c>
      <c r="E37" s="25">
        <v>10</v>
      </c>
      <c r="F37" s="25">
        <v>3</v>
      </c>
      <c r="G37" s="25">
        <v>0</v>
      </c>
      <c r="H37" s="25">
        <v>7</v>
      </c>
      <c r="I37" s="25">
        <v>0</v>
      </c>
      <c r="J37" s="30">
        <f t="shared" si="5"/>
        <v>4.4285714285714288</v>
      </c>
      <c r="K37" s="30">
        <f t="shared" si="11"/>
        <v>49.974904669557439</v>
      </c>
      <c r="L37" s="30">
        <f t="shared" si="6"/>
        <v>19.612244897959187</v>
      </c>
      <c r="M37" s="30">
        <f t="shared" si="7"/>
        <v>2497.491096731354</v>
      </c>
      <c r="O37" s="31">
        <f t="shared" si="8"/>
        <v>3.875</v>
      </c>
      <c r="P37" s="30">
        <f t="shared" si="12"/>
        <v>11.759358819676422</v>
      </c>
      <c r="R37" s="17">
        <f t="shared" si="0"/>
        <v>0.125</v>
      </c>
      <c r="U37" s="41">
        <f t="shared" si="10"/>
        <v>0.33071891388307384</v>
      </c>
      <c r="V37" s="41">
        <f t="shared" si="1"/>
        <v>0.45980337169816399</v>
      </c>
      <c r="W37" s="17">
        <f t="shared" si="2"/>
        <v>0.54855337169816398</v>
      </c>
      <c r="X37" s="43">
        <v>0</v>
      </c>
      <c r="Y37" s="17">
        <f t="shared" si="3"/>
        <v>0.125</v>
      </c>
      <c r="Z37" t="str">
        <f t="shared" si="4"/>
        <v>MTO</v>
      </c>
    </row>
    <row r="38" spans="1:26" x14ac:dyDescent="0.25">
      <c r="A38" s="17" t="str">
        <v xml:space="preserve">     [14222] Ahmad Tea - London Blend - 400gm </v>
      </c>
      <c r="B38" s="25">
        <v>1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30">
        <f t="shared" si="5"/>
        <v>0.14285714285714285</v>
      </c>
      <c r="K38" s="30">
        <f t="shared" si="11"/>
        <v>32.784942801734459</v>
      </c>
      <c r="L38" s="30">
        <f t="shared" si="6"/>
        <v>2.0408163265306121E-2</v>
      </c>
      <c r="M38" s="30">
        <f t="shared" si="7"/>
        <v>1074.8524745130001</v>
      </c>
      <c r="O38" s="31">
        <f t="shared" si="8"/>
        <v>0.125</v>
      </c>
      <c r="P38" s="30">
        <f t="shared" si="12"/>
        <v>7.0556152918058528</v>
      </c>
      <c r="R38" s="17">
        <f t="shared" si="0"/>
        <v>0.75</v>
      </c>
      <c r="U38" s="41">
        <f t="shared" si="10"/>
        <v>1.984313483298443</v>
      </c>
      <c r="V38" s="41">
        <f t="shared" si="1"/>
        <v>2.7588202301889839</v>
      </c>
      <c r="W38" s="17">
        <f t="shared" si="2"/>
        <v>3.2913202301889841</v>
      </c>
      <c r="X38" s="43">
        <v>6</v>
      </c>
      <c r="Y38" s="17">
        <f t="shared" si="3"/>
        <v>0</v>
      </c>
      <c r="Z38" t="str">
        <f t="shared" si="4"/>
        <v>MTO</v>
      </c>
    </row>
    <row r="39" spans="1:26" x14ac:dyDescent="0.25">
      <c r="A39" s="17" t="str">
        <v xml:space="preserve">     [14451] Al Arosa Green Tea - 100 bags </v>
      </c>
      <c r="B39" s="25">
        <v>0</v>
      </c>
      <c r="C39" s="25">
        <v>0</v>
      </c>
      <c r="D39" s="25">
        <v>0</v>
      </c>
      <c r="E39" s="25">
        <v>6</v>
      </c>
      <c r="F39" s="25">
        <v>0</v>
      </c>
      <c r="G39" s="25">
        <v>0</v>
      </c>
      <c r="H39" s="25">
        <v>0</v>
      </c>
      <c r="I39" s="25">
        <v>0</v>
      </c>
      <c r="J39" s="30">
        <f t="shared" si="5"/>
        <v>0.8571428571428571</v>
      </c>
      <c r="K39" s="30">
        <f t="shared" si="11"/>
        <v>19.670965681040673</v>
      </c>
      <c r="L39" s="30">
        <f t="shared" si="6"/>
        <v>0.73469387755102034</v>
      </c>
      <c r="M39" s="30">
        <f t="shared" si="7"/>
        <v>386.94689082467994</v>
      </c>
      <c r="O39" s="31">
        <f t="shared" si="8"/>
        <v>0.75</v>
      </c>
      <c r="P39" s="30">
        <f t="shared" si="12"/>
        <v>4.2333691750835118</v>
      </c>
      <c r="R39" s="17">
        <f t="shared" si="0"/>
        <v>68.25</v>
      </c>
      <c r="U39" s="41">
        <f t="shared" si="10"/>
        <v>29.511650241895996</v>
      </c>
      <c r="V39" s="41">
        <f t="shared" si="1"/>
        <v>41.030481523648973</v>
      </c>
      <c r="W39" s="17">
        <f t="shared" si="2"/>
        <v>89.487981523648969</v>
      </c>
      <c r="X39" s="43">
        <v>16</v>
      </c>
      <c r="Y39" s="17">
        <f t="shared" si="3"/>
        <v>52.25</v>
      </c>
      <c r="Z39" t="str">
        <f t="shared" si="4"/>
        <v>MTS</v>
      </c>
    </row>
    <row r="40" spans="1:26" x14ac:dyDescent="0.25">
      <c r="A40" s="17" t="str">
        <v xml:space="preserve">     [14228] Al Arosa Tea (Economy) - 100 bags</v>
      </c>
      <c r="B40" s="25">
        <v>53</v>
      </c>
      <c r="C40" s="25">
        <v>40</v>
      </c>
      <c r="D40" s="25">
        <v>83</v>
      </c>
      <c r="E40" s="25">
        <v>96</v>
      </c>
      <c r="F40" s="25">
        <v>90</v>
      </c>
      <c r="G40" s="25">
        <v>109</v>
      </c>
      <c r="H40" s="25">
        <v>59</v>
      </c>
      <c r="I40" s="25">
        <v>16</v>
      </c>
      <c r="J40" s="30">
        <f t="shared" si="5"/>
        <v>75.714285714285708</v>
      </c>
      <c r="K40" s="30">
        <f t="shared" si="11"/>
        <v>11.802579408624403</v>
      </c>
      <c r="L40" s="30">
        <f t="shared" si="6"/>
        <v>3565.7959183673461</v>
      </c>
      <c r="M40" s="30">
        <f t="shared" si="7"/>
        <v>17.618339620903864</v>
      </c>
      <c r="O40" s="31">
        <f t="shared" si="8"/>
        <v>68.25</v>
      </c>
      <c r="P40" s="30">
        <f t="shared" si="12"/>
        <v>2.5400215050501069</v>
      </c>
      <c r="R40" s="17">
        <f t="shared" si="0"/>
        <v>29.75</v>
      </c>
      <c r="U40" s="41">
        <f t="shared" si="10"/>
        <v>11.310946025863618</v>
      </c>
      <c r="V40" s="41">
        <f t="shared" si="1"/>
        <v>15.725774672889726</v>
      </c>
      <c r="W40" s="17">
        <f t="shared" si="2"/>
        <v>36.848274672889723</v>
      </c>
      <c r="X40" s="43">
        <v>14</v>
      </c>
      <c r="Y40" s="17">
        <f t="shared" si="3"/>
        <v>15.75</v>
      </c>
      <c r="Z40" t="str">
        <f t="shared" si="4"/>
        <v>MTS</v>
      </c>
    </row>
    <row r="41" spans="1:26" x14ac:dyDescent="0.25">
      <c r="A41" s="17" t="str">
        <v xml:space="preserve">     [14215] Al Arosa Tea - 100 Foil</v>
      </c>
      <c r="B41" s="25">
        <v>39</v>
      </c>
      <c r="C41" s="25">
        <v>23</v>
      </c>
      <c r="D41" s="25">
        <v>21</v>
      </c>
      <c r="E41" s="25">
        <v>14</v>
      </c>
      <c r="F41" s="25">
        <v>24</v>
      </c>
      <c r="G41" s="25">
        <v>42</v>
      </c>
      <c r="H41" s="25">
        <v>26</v>
      </c>
      <c r="I41" s="25">
        <v>49</v>
      </c>
      <c r="J41" s="30">
        <f t="shared" si="5"/>
        <v>27</v>
      </c>
      <c r="K41" s="30">
        <f t="shared" si="11"/>
        <v>30.681547645174643</v>
      </c>
      <c r="L41" s="30">
        <f t="shared" si="6"/>
        <v>484</v>
      </c>
      <c r="M41" s="30">
        <f t="shared" si="7"/>
        <v>335.56569667600667</v>
      </c>
      <c r="O41" s="31">
        <f t="shared" si="8"/>
        <v>29.75</v>
      </c>
      <c r="P41" s="30">
        <f t="shared" si="12"/>
        <v>7.9240129030300643</v>
      </c>
      <c r="R41" s="17">
        <f t="shared" si="0"/>
        <v>7.25</v>
      </c>
      <c r="U41" s="41">
        <f t="shared" si="10"/>
        <v>11.723374087693355</v>
      </c>
      <c r="V41" s="41">
        <f t="shared" si="1"/>
        <v>16.299179475130025</v>
      </c>
      <c r="W41" s="17">
        <f t="shared" si="2"/>
        <v>21.446679475130026</v>
      </c>
      <c r="X41" s="43">
        <v>0</v>
      </c>
      <c r="Y41" s="17">
        <f t="shared" si="3"/>
        <v>7.25</v>
      </c>
      <c r="Z41" t="str">
        <f t="shared" si="4"/>
        <v>MTO</v>
      </c>
    </row>
    <row r="42" spans="1:26" x14ac:dyDescent="0.25">
      <c r="A42" s="17" t="str">
        <v xml:space="preserve">     [14231] Al Arosa Tea Beads - 250g </v>
      </c>
      <c r="B42" s="25">
        <v>0</v>
      </c>
      <c r="C42" s="25">
        <v>5</v>
      </c>
      <c r="D42" s="25">
        <v>0</v>
      </c>
      <c r="E42" s="25">
        <v>5</v>
      </c>
      <c r="F42" s="25">
        <v>0</v>
      </c>
      <c r="G42" s="25">
        <v>37</v>
      </c>
      <c r="H42" s="25">
        <v>10</v>
      </c>
      <c r="I42" s="25">
        <v>1</v>
      </c>
      <c r="J42" s="30">
        <f t="shared" si="5"/>
        <v>8.1428571428571423</v>
      </c>
      <c r="K42" s="30">
        <f t="shared" si="11"/>
        <v>28.808928587104788</v>
      </c>
      <c r="L42" s="30">
        <f t="shared" si="6"/>
        <v>51.020408163265301</v>
      </c>
      <c r="M42" s="30">
        <f t="shared" si="7"/>
        <v>773.33650916269391</v>
      </c>
      <c r="O42" s="31">
        <f t="shared" si="8"/>
        <v>7.25</v>
      </c>
      <c r="P42" s="30">
        <f t="shared" si="12"/>
        <v>24.35440774181804</v>
      </c>
      <c r="R42" s="17">
        <f t="shared" si="0"/>
        <v>145.875</v>
      </c>
      <c r="U42" s="41">
        <f t="shared" si="10"/>
        <v>48.408257301828165</v>
      </c>
      <c r="V42" s="41">
        <f t="shared" si="1"/>
        <v>67.302712336804248</v>
      </c>
      <c r="W42" s="17">
        <f t="shared" si="2"/>
        <v>170.87396233680425</v>
      </c>
      <c r="X42" s="43">
        <v>70</v>
      </c>
      <c r="Y42" s="17">
        <f t="shared" si="3"/>
        <v>75.875</v>
      </c>
      <c r="Z42" t="str">
        <f t="shared" si="4"/>
        <v>MTS</v>
      </c>
    </row>
    <row r="43" spans="1:26" x14ac:dyDescent="0.25">
      <c r="A43" s="17" t="str">
        <v xml:space="preserve">     [14203] Al Arosa Tea Soft - 250g</v>
      </c>
      <c r="B43" s="25">
        <v>70</v>
      </c>
      <c r="C43" s="25">
        <v>105</v>
      </c>
      <c r="D43" s="25">
        <v>226</v>
      </c>
      <c r="E43" s="25">
        <v>186</v>
      </c>
      <c r="F43" s="25">
        <v>168</v>
      </c>
      <c r="G43" s="25">
        <v>131</v>
      </c>
      <c r="H43" s="25">
        <v>176</v>
      </c>
      <c r="I43" s="25">
        <v>105</v>
      </c>
      <c r="J43" s="30">
        <f t="shared" si="5"/>
        <v>151.71428571428572</v>
      </c>
      <c r="K43" s="30">
        <f t="shared" si="11"/>
        <v>21.285357152262872</v>
      </c>
      <c r="L43" s="30">
        <f t="shared" si="6"/>
        <v>2182.224489795919</v>
      </c>
      <c r="M43" s="30">
        <f t="shared" si="7"/>
        <v>7008.1414271241847</v>
      </c>
      <c r="O43" s="31">
        <f t="shared" si="8"/>
        <v>145.875</v>
      </c>
      <c r="P43" s="30">
        <f t="shared" si="12"/>
        <v>15.012644645090823</v>
      </c>
      <c r="R43" s="17">
        <f t="shared" si="0"/>
        <v>2.625</v>
      </c>
      <c r="U43" s="41">
        <f t="shared" si="10"/>
        <v>2.5464435984329201</v>
      </c>
      <c r="V43" s="41">
        <f t="shared" si="1"/>
        <v>3.5403579996414192</v>
      </c>
      <c r="W43" s="17">
        <f t="shared" si="2"/>
        <v>5.4041079996414192</v>
      </c>
      <c r="X43" s="43">
        <v>0</v>
      </c>
      <c r="Y43" s="17">
        <f t="shared" si="3"/>
        <v>2.625</v>
      </c>
      <c r="Z43" t="str">
        <f t="shared" si="4"/>
        <v>MTO</v>
      </c>
    </row>
    <row r="44" spans="1:26" x14ac:dyDescent="0.25">
      <c r="A44" s="17" t="str">
        <v xml:space="preserve">     [17203] Al Duha - Cinnamon - 65gm</v>
      </c>
      <c r="B44" s="25">
        <v>3</v>
      </c>
      <c r="C44" s="25">
        <v>0</v>
      </c>
      <c r="D44" s="25">
        <v>3</v>
      </c>
      <c r="E44" s="25">
        <v>7</v>
      </c>
      <c r="F44" s="25">
        <v>0</v>
      </c>
      <c r="G44" s="25">
        <v>2</v>
      </c>
      <c r="H44" s="25">
        <v>0</v>
      </c>
      <c r="I44" s="25">
        <v>6</v>
      </c>
      <c r="J44" s="30">
        <f t="shared" si="5"/>
        <v>2.1428571428571428</v>
      </c>
      <c r="K44" s="30">
        <f t="shared" si="11"/>
        <v>83.171214291357728</v>
      </c>
      <c r="L44" s="30">
        <f t="shared" si="6"/>
        <v>14.877551020408164</v>
      </c>
      <c r="M44" s="30">
        <f t="shared" si="7"/>
        <v>5955.3963152026554</v>
      </c>
      <c r="O44" s="31">
        <f t="shared" si="8"/>
        <v>2.625</v>
      </c>
      <c r="P44" s="30">
        <f t="shared" si="12"/>
        <v>51.007586787054493</v>
      </c>
      <c r="R44" s="17">
        <f t="shared" si="0"/>
        <v>0.25</v>
      </c>
      <c r="U44" s="41">
        <f t="shared" si="10"/>
        <v>0.66143782776614768</v>
      </c>
      <c r="V44" s="41">
        <f t="shared" si="1"/>
        <v>0.91960674339632797</v>
      </c>
      <c r="W44" s="17">
        <f t="shared" si="2"/>
        <v>1.097106743396328</v>
      </c>
      <c r="X44" s="43">
        <v>0</v>
      </c>
      <c r="Y44" s="17">
        <f t="shared" si="3"/>
        <v>0.25</v>
      </c>
      <c r="Z44" t="str">
        <f t="shared" si="4"/>
        <v>MTO</v>
      </c>
    </row>
    <row r="45" spans="1:26" x14ac:dyDescent="0.25">
      <c r="A45" s="17" t="str">
        <v xml:space="preserve">     [17205] Al Duha - Cloves - 40gm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2</v>
      </c>
      <c r="I45" s="25">
        <v>0</v>
      </c>
      <c r="J45" s="30">
        <f t="shared" si="5"/>
        <v>0.2857142857142857</v>
      </c>
      <c r="K45" s="30">
        <f t="shared" si="11"/>
        <v>49.902728574814638</v>
      </c>
      <c r="L45" s="30">
        <f t="shared" si="6"/>
        <v>8.1632653061224483E-2</v>
      </c>
      <c r="M45" s="30">
        <f t="shared" si="7"/>
        <v>2490.2823192116216</v>
      </c>
      <c r="O45" s="31">
        <f t="shared" si="8"/>
        <v>0.25</v>
      </c>
      <c r="P45" s="30">
        <f t="shared" si="12"/>
        <v>33.004552072232691</v>
      </c>
      <c r="R45" s="17">
        <f t="shared" si="0"/>
        <v>4.125</v>
      </c>
      <c r="U45" s="41">
        <f t="shared" si="10"/>
        <v>3.2185982973959333</v>
      </c>
      <c r="V45" s="41">
        <f t="shared" si="1"/>
        <v>4.4748645667355111</v>
      </c>
      <c r="W45" s="17">
        <f t="shared" si="2"/>
        <v>7.4036145667355111</v>
      </c>
      <c r="X45" s="43">
        <v>0</v>
      </c>
      <c r="Y45" s="17">
        <f t="shared" si="3"/>
        <v>4.125</v>
      </c>
      <c r="Z45" t="str">
        <f t="shared" si="4"/>
        <v>MTO</v>
      </c>
    </row>
    <row r="46" spans="1:26" x14ac:dyDescent="0.25">
      <c r="A46" s="17" t="str">
        <v xml:space="preserve">     [17206] Al Duha Ginger - 70 gram</v>
      </c>
      <c r="B46" s="25">
        <v>2</v>
      </c>
      <c r="C46" s="25">
        <v>5</v>
      </c>
      <c r="D46" s="25">
        <v>1</v>
      </c>
      <c r="E46" s="25">
        <v>7</v>
      </c>
      <c r="F46" s="25">
        <v>0</v>
      </c>
      <c r="G46" s="25">
        <v>2</v>
      </c>
      <c r="H46" s="25">
        <v>10</v>
      </c>
      <c r="I46" s="25">
        <v>6</v>
      </c>
      <c r="J46" s="30">
        <f t="shared" si="5"/>
        <v>3.8571428571428572</v>
      </c>
      <c r="K46" s="30">
        <f t="shared" si="11"/>
        <v>30.741637144888781</v>
      </c>
      <c r="L46" s="30">
        <f t="shared" si="6"/>
        <v>4.5918367346938771</v>
      </c>
      <c r="M46" s="30">
        <f t="shared" si="7"/>
        <v>612.14860860934027</v>
      </c>
      <c r="O46" s="31">
        <f t="shared" si="8"/>
        <v>4.125</v>
      </c>
      <c r="P46" s="30">
        <f t="shared" si="12"/>
        <v>19.802731243339615</v>
      </c>
      <c r="R46" s="17">
        <f t="shared" si="0"/>
        <v>1.75</v>
      </c>
      <c r="U46" s="41">
        <f t="shared" si="10"/>
        <v>4.630064794363034</v>
      </c>
      <c r="V46" s="41">
        <f t="shared" si="1"/>
        <v>6.4372472037742963</v>
      </c>
      <c r="W46" s="17">
        <f t="shared" si="2"/>
        <v>7.679747203774296</v>
      </c>
      <c r="X46" s="43">
        <v>14</v>
      </c>
      <c r="Y46" s="17">
        <f t="shared" si="3"/>
        <v>0</v>
      </c>
      <c r="Z46" t="str">
        <f t="shared" si="4"/>
        <v>MTO</v>
      </c>
    </row>
    <row r="47" spans="1:26" x14ac:dyDescent="0.25">
      <c r="A47" s="17" t="str">
        <v xml:space="preserve">     [14403] Al Marai - Full Cream Milk 1L - Pack of 12</v>
      </c>
      <c r="B47" s="25">
        <v>14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30">
        <f t="shared" si="5"/>
        <v>2</v>
      </c>
      <c r="K47" s="30">
        <f t="shared" si="11"/>
        <v>22.444982286933268</v>
      </c>
      <c r="L47" s="30">
        <f t="shared" si="6"/>
        <v>4</v>
      </c>
      <c r="M47" s="30">
        <f t="shared" si="7"/>
        <v>503.77722986074815</v>
      </c>
      <c r="O47" s="31">
        <f t="shared" si="8"/>
        <v>1.75</v>
      </c>
      <c r="P47" s="30">
        <f t="shared" si="12"/>
        <v>14.281638746003768</v>
      </c>
      <c r="R47" s="17">
        <f t="shared" si="0"/>
        <v>1.5</v>
      </c>
      <c r="U47" s="41">
        <f t="shared" si="10"/>
        <v>3.9686269665968861</v>
      </c>
      <c r="V47" s="41">
        <f t="shared" si="1"/>
        <v>5.5176404603779678</v>
      </c>
      <c r="W47" s="17">
        <f t="shared" si="2"/>
        <v>6.5826404603779682</v>
      </c>
      <c r="X47" s="43">
        <v>0</v>
      </c>
      <c r="Y47" s="17">
        <f t="shared" si="3"/>
        <v>1.5</v>
      </c>
      <c r="Z47" t="str">
        <f t="shared" si="4"/>
        <v>MTO</v>
      </c>
    </row>
    <row r="48" spans="1:26" x14ac:dyDescent="0.25">
      <c r="A48" s="17" t="str">
        <v xml:space="preserve">     [14409] Al Marai - Skimmed Milk 1 Liter - Pack of 12</v>
      </c>
      <c r="B48" s="25">
        <v>12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30">
        <f t="shared" si="5"/>
        <v>1.7142857142857142</v>
      </c>
      <c r="K48" s="30">
        <f t="shared" si="11"/>
        <v>13.46698937215996</v>
      </c>
      <c r="L48" s="30">
        <f t="shared" si="6"/>
        <v>2.9387755102040813</v>
      </c>
      <c r="M48" s="30">
        <f t="shared" si="7"/>
        <v>181.35980274986932</v>
      </c>
      <c r="O48" s="31">
        <f t="shared" si="8"/>
        <v>1.5</v>
      </c>
      <c r="P48" s="30">
        <f t="shared" si="12"/>
        <v>8.5689832476022598</v>
      </c>
      <c r="R48" s="17">
        <f t="shared" si="0"/>
        <v>6.5</v>
      </c>
      <c r="U48" s="41">
        <f t="shared" si="10"/>
        <v>5.3851648071345037</v>
      </c>
      <c r="V48" s="41">
        <f t="shared" si="1"/>
        <v>7.4870738609953618</v>
      </c>
      <c r="W48" s="17">
        <f t="shared" si="2"/>
        <v>12.102073860995361</v>
      </c>
      <c r="X48" s="43">
        <v>0</v>
      </c>
      <c r="Y48" s="17">
        <f t="shared" si="3"/>
        <v>6.5</v>
      </c>
      <c r="Z48" t="str">
        <f t="shared" si="4"/>
        <v>MTO</v>
      </c>
    </row>
    <row r="49" spans="1:26" x14ac:dyDescent="0.25">
      <c r="A49" s="17" t="str">
        <v xml:space="preserve">     [14044] Al-Yemeni Roasted Coffee - Dark Blended - 200gm</v>
      </c>
      <c r="B49" s="25">
        <v>4</v>
      </c>
      <c r="C49" s="25">
        <v>12</v>
      </c>
      <c r="D49" s="25">
        <v>2</v>
      </c>
      <c r="E49" s="25">
        <v>18</v>
      </c>
      <c r="F49" s="25">
        <v>4</v>
      </c>
      <c r="G49" s="25">
        <v>4</v>
      </c>
      <c r="H49" s="25">
        <v>1</v>
      </c>
      <c r="I49" s="25">
        <v>7</v>
      </c>
      <c r="J49" s="30">
        <f t="shared" si="5"/>
        <v>6.4285714285714288</v>
      </c>
      <c r="K49" s="30">
        <f t="shared" si="11"/>
        <v>8.0801936232959761</v>
      </c>
      <c r="L49" s="30">
        <f t="shared" si="6"/>
        <v>0.32653061224489766</v>
      </c>
      <c r="M49" s="30">
        <f t="shared" si="7"/>
        <v>1.1668182638092892</v>
      </c>
      <c r="O49" s="31">
        <f t="shared" si="8"/>
        <v>6.5</v>
      </c>
      <c r="P49" s="30">
        <f t="shared" si="12"/>
        <v>5.1413899485613559</v>
      </c>
      <c r="R49" s="17">
        <f t="shared" si="0"/>
        <v>13.75</v>
      </c>
      <c r="U49" s="41">
        <f t="shared" si="10"/>
        <v>7.7580603245914501</v>
      </c>
      <c r="V49" s="41">
        <f t="shared" si="1"/>
        <v>10.786145410316884</v>
      </c>
      <c r="W49" s="17">
        <f t="shared" si="2"/>
        <v>20.548645410316883</v>
      </c>
      <c r="X49" s="43">
        <v>6</v>
      </c>
      <c r="Y49" s="17">
        <f t="shared" si="3"/>
        <v>7.75</v>
      </c>
      <c r="Z49" t="str">
        <f t="shared" si="4"/>
        <v>MTO</v>
      </c>
    </row>
    <row r="50" spans="1:26" x14ac:dyDescent="0.25">
      <c r="A50" s="17" t="str">
        <v xml:space="preserve">     [14041] Al-Yemeni Roasted Coffee - Dark Plain - 200gm</v>
      </c>
      <c r="B50" s="25">
        <v>10</v>
      </c>
      <c r="C50" s="25">
        <v>8</v>
      </c>
      <c r="D50" s="25">
        <v>6</v>
      </c>
      <c r="E50" s="25">
        <v>15</v>
      </c>
      <c r="F50" s="25">
        <v>12</v>
      </c>
      <c r="G50" s="25">
        <v>8</v>
      </c>
      <c r="H50" s="25">
        <v>31</v>
      </c>
      <c r="I50" s="25">
        <v>20</v>
      </c>
      <c r="J50" s="30">
        <f t="shared" si="5"/>
        <v>12.857142857142858</v>
      </c>
      <c r="K50" s="30">
        <f t="shared" si="11"/>
        <v>5.2481161739775857</v>
      </c>
      <c r="L50" s="30">
        <f t="shared" si="6"/>
        <v>51.020408163265301</v>
      </c>
      <c r="M50" s="30">
        <f t="shared" si="7"/>
        <v>217.61807641646172</v>
      </c>
      <c r="O50" s="31">
        <f t="shared" si="8"/>
        <v>13.75</v>
      </c>
      <c r="P50" s="30">
        <f t="shared" si="12"/>
        <v>5.8848339691368139</v>
      </c>
      <c r="R50" s="17">
        <f t="shared" si="0"/>
        <v>36.25</v>
      </c>
      <c r="U50" s="41">
        <f t="shared" si="10"/>
        <v>64.918699155174082</v>
      </c>
      <c r="V50" s="41">
        <f t="shared" si="1"/>
        <v>90.257422556610265</v>
      </c>
      <c r="W50" s="17">
        <f t="shared" si="2"/>
        <v>115.99492255661026</v>
      </c>
      <c r="X50" s="43">
        <v>112</v>
      </c>
      <c r="Y50" s="17">
        <f t="shared" si="3"/>
        <v>-75.75</v>
      </c>
      <c r="Z50" t="str">
        <f t="shared" si="4"/>
        <v>MTO</v>
      </c>
    </row>
    <row r="51" spans="1:26" x14ac:dyDescent="0.25">
      <c r="A51" s="17" t="str">
        <v xml:space="preserve">     [14067] Al-Yemeni Roasted Coffee - Light Blended - 100gm  </v>
      </c>
      <c r="B51" s="25">
        <v>0</v>
      </c>
      <c r="C51" s="25">
        <v>0</v>
      </c>
      <c r="D51" s="25">
        <v>0</v>
      </c>
      <c r="E51" s="25">
        <v>0</v>
      </c>
      <c r="F51" s="25">
        <v>112</v>
      </c>
      <c r="G51" s="25">
        <v>178</v>
      </c>
      <c r="H51" s="25">
        <v>0</v>
      </c>
      <c r="I51" s="25">
        <v>0</v>
      </c>
      <c r="J51" s="30">
        <f t="shared" si="5"/>
        <v>41.428571428571431</v>
      </c>
      <c r="K51" s="30">
        <f t="shared" si="11"/>
        <v>15.548869704386551</v>
      </c>
      <c r="L51" s="30">
        <f t="shared" si="6"/>
        <v>1716.3265306122451</v>
      </c>
      <c r="M51" s="30">
        <f t="shared" si="7"/>
        <v>241.7673490839899</v>
      </c>
      <c r="O51" s="31">
        <f t="shared" si="8"/>
        <v>36.25</v>
      </c>
      <c r="P51" s="30">
        <f t="shared" si="12"/>
        <v>11.530900381482088</v>
      </c>
      <c r="R51" s="17">
        <f t="shared" si="0"/>
        <v>94.625</v>
      </c>
      <c r="U51" s="41">
        <f t="shared" si="10"/>
        <v>47.793664590612842</v>
      </c>
      <c r="V51" s="41">
        <f t="shared" si="1"/>
        <v>66.448235048160782</v>
      </c>
      <c r="W51" s="17">
        <f t="shared" si="2"/>
        <v>133.6319850481608</v>
      </c>
      <c r="X51" s="43">
        <v>34</v>
      </c>
      <c r="Y51" s="17">
        <f t="shared" si="3"/>
        <v>60.625</v>
      </c>
      <c r="Z51" t="str">
        <f t="shared" si="4"/>
        <v>MTO</v>
      </c>
    </row>
    <row r="52" spans="1:26" x14ac:dyDescent="0.25">
      <c r="A52" s="17" t="str">
        <v xml:space="preserve">     [14040] Al-Yemeni Roasted Coffee - Light Blended - 200gm</v>
      </c>
      <c r="B52" s="25">
        <v>166</v>
      </c>
      <c r="C52" s="25">
        <v>78</v>
      </c>
      <c r="D52" s="25">
        <v>127</v>
      </c>
      <c r="E52" s="25">
        <v>34</v>
      </c>
      <c r="F52" s="25">
        <v>55</v>
      </c>
      <c r="G52" s="25">
        <v>45</v>
      </c>
      <c r="H52" s="25">
        <v>93</v>
      </c>
      <c r="I52" s="25">
        <v>159</v>
      </c>
      <c r="J52" s="30">
        <f t="shared" si="5"/>
        <v>85.428571428571431</v>
      </c>
      <c r="K52" s="30">
        <f t="shared" si="11"/>
        <v>9.3293218226319308</v>
      </c>
      <c r="L52" s="30">
        <f t="shared" si="6"/>
        <v>5412.7551020408164</v>
      </c>
      <c r="M52" s="30">
        <f t="shared" si="7"/>
        <v>22401.311906073282</v>
      </c>
      <c r="O52" s="31">
        <f t="shared" si="8"/>
        <v>94.625</v>
      </c>
      <c r="P52" s="30">
        <f t="shared" si="12"/>
        <v>6.9185402288892526</v>
      </c>
      <c r="R52" s="17">
        <f t="shared" si="0"/>
        <v>15</v>
      </c>
      <c r="U52" s="41">
        <f t="shared" si="10"/>
        <v>25.98076211353316</v>
      </c>
      <c r="V52" s="41">
        <f t="shared" si="1"/>
        <v>36.121435810332898</v>
      </c>
      <c r="W52" s="17">
        <f t="shared" si="2"/>
        <v>46.771435810332896</v>
      </c>
      <c r="X52" s="43">
        <v>20</v>
      </c>
      <c r="Y52" s="17">
        <f t="shared" si="3"/>
        <v>-5</v>
      </c>
      <c r="Z52" t="str">
        <f t="shared" si="4"/>
        <v>MTO</v>
      </c>
    </row>
    <row r="53" spans="1:26" x14ac:dyDescent="0.25">
      <c r="A53" s="17" t="str">
        <v xml:space="preserve">     [14046] Al-Yemeni Roasted Coffee - Light Plain - 100gm </v>
      </c>
      <c r="B53" s="25">
        <v>0</v>
      </c>
      <c r="C53" s="25">
        <v>0</v>
      </c>
      <c r="D53" s="25">
        <v>20</v>
      </c>
      <c r="E53" s="25">
        <v>80</v>
      </c>
      <c r="F53" s="25">
        <v>0</v>
      </c>
      <c r="G53" s="25">
        <v>20</v>
      </c>
      <c r="H53" s="25">
        <v>0</v>
      </c>
      <c r="I53" s="25">
        <v>0</v>
      </c>
      <c r="J53" s="30">
        <f t="shared" si="5"/>
        <v>17.142857142857142</v>
      </c>
      <c r="K53" s="30">
        <f t="shared" si="11"/>
        <v>42.79759309357916</v>
      </c>
      <c r="L53" s="30">
        <f t="shared" si="6"/>
        <v>293.87755102040813</v>
      </c>
      <c r="M53" s="30">
        <f t="shared" si="7"/>
        <v>1831.6339746035746</v>
      </c>
      <c r="O53" s="31">
        <f t="shared" si="8"/>
        <v>15</v>
      </c>
      <c r="P53" s="30">
        <f t="shared" si="12"/>
        <v>67.751124137333548</v>
      </c>
      <c r="R53" s="17">
        <f t="shared" si="0"/>
        <v>81.75</v>
      </c>
      <c r="U53" s="41">
        <f t="shared" si="10"/>
        <v>19.517620244281833</v>
      </c>
      <c r="V53" s="41">
        <f t="shared" si="1"/>
        <v>27.135634580059115</v>
      </c>
      <c r="W53" s="17">
        <f t="shared" si="2"/>
        <v>85.178134580059108</v>
      </c>
      <c r="X53" s="43">
        <v>55</v>
      </c>
      <c r="Y53" s="17">
        <f t="shared" si="3"/>
        <v>26.75</v>
      </c>
      <c r="Z53" t="str">
        <f t="shared" si="4"/>
        <v>MTS</v>
      </c>
    </row>
    <row r="54" spans="1:26" x14ac:dyDescent="0.25">
      <c r="A54" s="17" t="str">
        <v xml:space="preserve">     [14043] Al-Yemeni Roasted Coffee - Light Plain - 200gm</v>
      </c>
      <c r="B54" s="25">
        <v>102</v>
      </c>
      <c r="C54" s="25">
        <v>55</v>
      </c>
      <c r="D54" s="25">
        <v>75</v>
      </c>
      <c r="E54" s="25">
        <v>65</v>
      </c>
      <c r="F54" s="25">
        <v>100</v>
      </c>
      <c r="G54" s="25">
        <v>114</v>
      </c>
      <c r="H54" s="25">
        <v>69</v>
      </c>
      <c r="I54" s="25">
        <v>74</v>
      </c>
      <c r="J54" s="30">
        <f t="shared" si="5"/>
        <v>82.857142857142861</v>
      </c>
      <c r="K54" s="30">
        <f t="shared" si="11"/>
        <v>25.678555856147494</v>
      </c>
      <c r="L54" s="30">
        <f t="shared" si="6"/>
        <v>78.448979591836803</v>
      </c>
      <c r="M54" s="30">
        <f t="shared" si="7"/>
        <v>2334.9619641474574</v>
      </c>
      <c r="O54" s="31">
        <f t="shared" si="8"/>
        <v>81.75</v>
      </c>
      <c r="P54" s="30">
        <f t="shared" si="12"/>
        <v>40.650674482400127</v>
      </c>
      <c r="R54" s="17">
        <f t="shared" si="0"/>
        <v>8.25</v>
      </c>
      <c r="U54" s="41">
        <f t="shared" si="10"/>
        <v>9.509863300805117</v>
      </c>
      <c r="V54" s="41">
        <f t="shared" si="1"/>
        <v>13.221702861677839</v>
      </c>
      <c r="W54" s="17">
        <f t="shared" si="2"/>
        <v>19.079202861677839</v>
      </c>
      <c r="X54" s="43">
        <v>0</v>
      </c>
      <c r="Y54" s="17">
        <f t="shared" si="3"/>
        <v>8.25</v>
      </c>
      <c r="Z54" t="str">
        <f t="shared" si="4"/>
        <v>MTO</v>
      </c>
    </row>
    <row r="55" spans="1:26" x14ac:dyDescent="0.25">
      <c r="A55" s="17" t="str">
        <v xml:space="preserve">     [14045] Al-Yemeni Roasted Coffee - Medium Blended - 200gm</v>
      </c>
      <c r="B55" s="25">
        <v>2</v>
      </c>
      <c r="C55" s="25">
        <v>2</v>
      </c>
      <c r="D55" s="25">
        <v>3</v>
      </c>
      <c r="E55" s="25">
        <v>3</v>
      </c>
      <c r="F55" s="25">
        <v>29</v>
      </c>
      <c r="G55" s="25">
        <v>19</v>
      </c>
      <c r="H55" s="25">
        <v>2</v>
      </c>
      <c r="I55" s="25">
        <v>6</v>
      </c>
      <c r="J55" s="30">
        <f t="shared" si="5"/>
        <v>8.5714285714285712</v>
      </c>
      <c r="K55" s="30">
        <f t="shared" si="11"/>
        <v>43.007133513688501</v>
      </c>
      <c r="L55" s="30">
        <f t="shared" si="6"/>
        <v>6.6122448979591821</v>
      </c>
      <c r="M55" s="30">
        <f t="shared" si="7"/>
        <v>1369.5279308999666</v>
      </c>
      <c r="O55" s="31">
        <f t="shared" si="8"/>
        <v>8.25</v>
      </c>
      <c r="P55" s="30">
        <f t="shared" si="12"/>
        <v>53.990404689440076</v>
      </c>
      <c r="R55" s="17">
        <f t="shared" si="0"/>
        <v>25.5</v>
      </c>
      <c r="U55" s="41">
        <f t="shared" si="10"/>
        <v>15.588457268119896</v>
      </c>
      <c r="V55" s="41">
        <f t="shared" si="1"/>
        <v>21.672861486199736</v>
      </c>
      <c r="W55" s="17">
        <f t="shared" si="2"/>
        <v>39.77786148619974</v>
      </c>
      <c r="X55" s="43">
        <v>0</v>
      </c>
      <c r="Y55" s="17">
        <f t="shared" si="3"/>
        <v>25.5</v>
      </c>
      <c r="Z55" t="str">
        <f t="shared" si="4"/>
        <v>MTO</v>
      </c>
    </row>
    <row r="56" spans="1:26" x14ac:dyDescent="0.25">
      <c r="A56" s="17" t="str">
        <v xml:space="preserve">     [14042] Al-Yemeni Roasted Coffee - Medium Plain - 200gm</v>
      </c>
      <c r="B56" s="25">
        <v>45</v>
      </c>
      <c r="C56" s="25">
        <v>15</v>
      </c>
      <c r="D56" s="25">
        <v>14</v>
      </c>
      <c r="E56" s="25">
        <v>20</v>
      </c>
      <c r="F56" s="25">
        <v>30</v>
      </c>
      <c r="G56" s="25">
        <v>50</v>
      </c>
      <c r="H56" s="25">
        <v>30</v>
      </c>
      <c r="I56" s="25">
        <v>0</v>
      </c>
      <c r="J56" s="30">
        <f t="shared" si="5"/>
        <v>29.142857142857142</v>
      </c>
      <c r="K56" s="30">
        <f t="shared" si="11"/>
        <v>26.6042801082131</v>
      </c>
      <c r="L56" s="30">
        <f t="shared" si="6"/>
        <v>849.30612244897952</v>
      </c>
      <c r="M56" s="30">
        <f t="shared" si="7"/>
        <v>707.78772007626321</v>
      </c>
      <c r="O56" s="31">
        <f t="shared" si="8"/>
        <v>25.5</v>
      </c>
      <c r="P56" s="30">
        <f t="shared" si="12"/>
        <v>34.794242813664042</v>
      </c>
      <c r="R56" s="17">
        <f t="shared" si="0"/>
        <v>1.875</v>
      </c>
      <c r="U56" s="41">
        <f t="shared" si="10"/>
        <v>3.2572035551988456</v>
      </c>
      <c r="V56" s="41">
        <f t="shared" si="1"/>
        <v>4.528538024641616</v>
      </c>
      <c r="W56" s="17">
        <f t="shared" si="2"/>
        <v>5.8597880246416159</v>
      </c>
      <c r="X56" s="43">
        <v>0</v>
      </c>
      <c r="Y56" s="17">
        <f t="shared" si="3"/>
        <v>1.875</v>
      </c>
      <c r="Z56" t="str">
        <f t="shared" si="4"/>
        <v>MTO</v>
      </c>
    </row>
    <row r="57" spans="1:26" x14ac:dyDescent="0.25">
      <c r="A57" s="17" t="str">
        <v xml:space="preserve">     [15564] Alfa - Hanging Carton  File - Pack of 50</v>
      </c>
      <c r="B57" s="25">
        <v>10</v>
      </c>
      <c r="C57" s="25">
        <v>2</v>
      </c>
      <c r="D57" s="25">
        <v>0</v>
      </c>
      <c r="E57" s="25">
        <v>0</v>
      </c>
      <c r="F57" s="25">
        <v>0</v>
      </c>
      <c r="G57" s="25">
        <v>3</v>
      </c>
      <c r="H57" s="25">
        <v>0</v>
      </c>
      <c r="I57" s="25">
        <v>0</v>
      </c>
      <c r="J57" s="30">
        <f t="shared" si="5"/>
        <v>2.1428571428571428</v>
      </c>
      <c r="K57" s="30">
        <f t="shared" si="11"/>
        <v>27.962568064927858</v>
      </c>
      <c r="L57" s="30">
        <f t="shared" si="6"/>
        <v>4.5918367346938771</v>
      </c>
      <c r="M57" s="30">
        <f t="shared" si="7"/>
        <v>781.90521278572328</v>
      </c>
      <c r="O57" s="31">
        <f t="shared" si="8"/>
        <v>1.875</v>
      </c>
      <c r="P57" s="30">
        <f t="shared" si="12"/>
        <v>20.876545688198423</v>
      </c>
      <c r="R57" s="17">
        <f t="shared" si="0"/>
        <v>0.125</v>
      </c>
      <c r="U57" s="41">
        <f t="shared" si="10"/>
        <v>0.33071891388307384</v>
      </c>
      <c r="V57" s="41">
        <f t="shared" si="1"/>
        <v>0.45980337169816399</v>
      </c>
      <c r="W57" s="17">
        <f t="shared" si="2"/>
        <v>0.54855337169816398</v>
      </c>
      <c r="X57" s="43">
        <v>0</v>
      </c>
      <c r="Y57" s="17">
        <f t="shared" si="3"/>
        <v>0.125</v>
      </c>
      <c r="Z57" t="str">
        <f t="shared" si="4"/>
        <v>MTO</v>
      </c>
    </row>
    <row r="58" spans="1:26" x14ac:dyDescent="0.25">
      <c r="A58" s="17" t="str">
        <v xml:space="preserve">     [15715] All Purpose Kitchen Tissues Pack of 12</v>
      </c>
      <c r="B58" s="25">
        <v>0</v>
      </c>
      <c r="C58" s="25">
        <v>0</v>
      </c>
      <c r="D58" s="25">
        <v>1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30">
        <f t="shared" si="5"/>
        <v>0.14285714285714285</v>
      </c>
      <c r="K58" s="30">
        <f t="shared" si="11"/>
        <v>16.777540838956714</v>
      </c>
      <c r="L58" s="30">
        <f t="shared" si="6"/>
        <v>2.0408163265306121E-2</v>
      </c>
      <c r="M58" s="30">
        <f t="shared" si="7"/>
        <v>281.48587660286034</v>
      </c>
      <c r="O58" s="31">
        <f t="shared" si="8"/>
        <v>0.125</v>
      </c>
      <c r="P58" s="30">
        <f t="shared" si="12"/>
        <v>12.525927412919053</v>
      </c>
      <c r="R58" s="17">
        <f t="shared" si="0"/>
        <v>15</v>
      </c>
      <c r="U58" s="41">
        <f t="shared" si="10"/>
        <v>9.3407708461347028</v>
      </c>
      <c r="V58" s="41">
        <f t="shared" si="1"/>
        <v>12.986611134164294</v>
      </c>
      <c r="W58" s="17">
        <f t="shared" si="2"/>
        <v>23.636611134164291</v>
      </c>
      <c r="X58" s="43">
        <v>6</v>
      </c>
      <c r="Y58" s="17">
        <f t="shared" si="3"/>
        <v>9</v>
      </c>
      <c r="Z58" t="str">
        <f t="shared" si="4"/>
        <v>MTO</v>
      </c>
    </row>
    <row r="59" spans="1:26" x14ac:dyDescent="0.25">
      <c r="A59" s="17" t="str">
        <v xml:space="preserve">     [13904] Aqua Fortis Nitric Acid - 500ml</v>
      </c>
      <c r="B59" s="25">
        <v>9</v>
      </c>
      <c r="C59" s="25">
        <v>12</v>
      </c>
      <c r="D59" s="25">
        <v>19</v>
      </c>
      <c r="E59" s="25">
        <v>6</v>
      </c>
      <c r="F59" s="25">
        <v>38</v>
      </c>
      <c r="G59" s="25">
        <v>12</v>
      </c>
      <c r="H59" s="25">
        <v>12</v>
      </c>
      <c r="I59" s="25">
        <v>12</v>
      </c>
      <c r="J59" s="30">
        <f t="shared" si="5"/>
        <v>15.428571428571429</v>
      </c>
      <c r="K59" s="30">
        <f t="shared" si="11"/>
        <v>10.066524503374028</v>
      </c>
      <c r="L59" s="30">
        <f t="shared" si="6"/>
        <v>11.755102040816329</v>
      </c>
      <c r="M59" s="30">
        <f t="shared" si="7"/>
        <v>3.7383274960530488</v>
      </c>
      <c r="O59" s="31">
        <f t="shared" si="8"/>
        <v>15</v>
      </c>
      <c r="P59" s="30">
        <f t="shared" si="12"/>
        <v>7.5155564477514316</v>
      </c>
      <c r="R59" s="17">
        <f t="shared" si="0"/>
        <v>137.875</v>
      </c>
      <c r="U59" s="41">
        <f t="shared" si="10"/>
        <v>199.65998441099808</v>
      </c>
      <c r="V59" s="41">
        <f t="shared" si="1"/>
        <v>277.59021383892588</v>
      </c>
      <c r="W59" s="17">
        <f t="shared" si="2"/>
        <v>375.48146383892589</v>
      </c>
      <c r="X59" s="43">
        <v>45</v>
      </c>
      <c r="Y59" s="17">
        <f t="shared" si="3"/>
        <v>92.875</v>
      </c>
      <c r="Z59" t="str">
        <f t="shared" si="4"/>
        <v>MTO</v>
      </c>
    </row>
    <row r="60" spans="1:26" x14ac:dyDescent="0.25">
      <c r="A60" s="17" t="str">
        <v xml:space="preserve">     [14505] Aquafina Water Gallon - 19L</v>
      </c>
      <c r="B60" s="25">
        <v>45</v>
      </c>
      <c r="C60" s="25">
        <v>0</v>
      </c>
      <c r="D60" s="25">
        <v>0</v>
      </c>
      <c r="E60" s="25">
        <v>0</v>
      </c>
      <c r="F60" s="25">
        <v>420</v>
      </c>
      <c r="G60" s="25">
        <v>530</v>
      </c>
      <c r="H60" s="25">
        <v>108</v>
      </c>
      <c r="I60" s="25">
        <v>0</v>
      </c>
      <c r="J60" s="30">
        <f t="shared" si="5"/>
        <v>157.57142857142858</v>
      </c>
      <c r="K60" s="30">
        <f t="shared" si="11"/>
        <v>10.839914702024418</v>
      </c>
      <c r="L60" s="30">
        <f t="shared" si="6"/>
        <v>24828.755102040821</v>
      </c>
      <c r="M60" s="30">
        <f t="shared" si="7"/>
        <v>117.50375074716511</v>
      </c>
      <c r="O60" s="31">
        <f t="shared" si="8"/>
        <v>137.875</v>
      </c>
      <c r="P60" s="30">
        <f t="shared" si="12"/>
        <v>9.3093338686508602</v>
      </c>
      <c r="R60" s="17">
        <f t="shared" si="0"/>
        <v>21</v>
      </c>
      <c r="U60" s="41">
        <f t="shared" si="10"/>
        <v>25.782746168707476</v>
      </c>
      <c r="V60" s="41">
        <f t="shared" si="1"/>
        <v>35.846131328917487</v>
      </c>
      <c r="W60" s="17">
        <f t="shared" si="2"/>
        <v>50.75613132891749</v>
      </c>
      <c r="X60" s="43">
        <v>0</v>
      </c>
      <c r="Y60" s="17">
        <f t="shared" si="3"/>
        <v>21</v>
      </c>
      <c r="Z60" t="str">
        <f t="shared" si="4"/>
        <v>MTO</v>
      </c>
    </row>
    <row r="61" spans="1:26" x14ac:dyDescent="0.25">
      <c r="A61" s="17" t="str">
        <v xml:space="preserve">     [15108] Archive File Box  8cm</v>
      </c>
      <c r="B61" s="25">
        <v>0</v>
      </c>
      <c r="C61" s="25">
        <v>40</v>
      </c>
      <c r="D61" s="25">
        <v>0</v>
      </c>
      <c r="E61" s="25">
        <v>52</v>
      </c>
      <c r="F61" s="25">
        <v>7</v>
      </c>
      <c r="G61" s="25">
        <v>67</v>
      </c>
      <c r="H61" s="25">
        <v>0</v>
      </c>
      <c r="I61" s="25">
        <v>2</v>
      </c>
      <c r="J61" s="30">
        <f t="shared" si="5"/>
        <v>23.714285714285715</v>
      </c>
      <c r="K61" s="30">
        <f t="shared" si="11"/>
        <v>49.703948821214652</v>
      </c>
      <c r="L61" s="30">
        <f t="shared" si="6"/>
        <v>471.51020408163271</v>
      </c>
      <c r="M61" s="30">
        <f t="shared" si="7"/>
        <v>2275.6667331370668</v>
      </c>
      <c r="O61" s="31">
        <f t="shared" si="8"/>
        <v>21</v>
      </c>
      <c r="P61" s="30">
        <f t="shared" si="12"/>
        <v>5.5856003211905163</v>
      </c>
      <c r="R61" s="17">
        <f t="shared" si="0"/>
        <v>0.375</v>
      </c>
      <c r="U61" s="41">
        <f t="shared" si="10"/>
        <v>0.48412291827592713</v>
      </c>
      <c r="V61" s="41">
        <f t="shared" si="1"/>
        <v>0.67308321597332965</v>
      </c>
      <c r="W61" s="17">
        <f t="shared" si="2"/>
        <v>0.93933321597332964</v>
      </c>
      <c r="X61" s="43">
        <v>0</v>
      </c>
      <c r="Y61" s="17">
        <f t="shared" si="3"/>
        <v>0.375</v>
      </c>
      <c r="Z61" t="str">
        <f t="shared" si="4"/>
        <v>MTO</v>
      </c>
    </row>
    <row r="62" spans="1:26" x14ac:dyDescent="0.25">
      <c r="A62" s="17" t="str">
        <v xml:space="preserve">     [15109] Archive File Box 8cm - 50 Pc</v>
      </c>
      <c r="B62" s="25">
        <v>1</v>
      </c>
      <c r="C62" s="25">
        <v>1</v>
      </c>
      <c r="D62" s="25">
        <v>0</v>
      </c>
      <c r="E62" s="25">
        <v>0</v>
      </c>
      <c r="F62" s="25">
        <v>0</v>
      </c>
      <c r="G62" s="25">
        <v>1</v>
      </c>
      <c r="H62" s="25">
        <v>0</v>
      </c>
      <c r="I62" s="25">
        <v>0</v>
      </c>
      <c r="J62" s="30">
        <f t="shared" si="5"/>
        <v>0.42857142857142855</v>
      </c>
      <c r="K62" s="30">
        <f t="shared" si="11"/>
        <v>29.822369292728791</v>
      </c>
      <c r="L62" s="30">
        <f t="shared" si="6"/>
        <v>0.18367346938775508</v>
      </c>
      <c r="M62" s="30">
        <f t="shared" si="7"/>
        <v>889.37371023189314</v>
      </c>
      <c r="O62" s="31">
        <f t="shared" si="8"/>
        <v>0.375</v>
      </c>
      <c r="P62" s="30">
        <f t="shared" si="12"/>
        <v>4.1513601927143098</v>
      </c>
      <c r="R62" s="17">
        <f t="shared" si="0"/>
        <v>0.375</v>
      </c>
      <c r="U62" s="41">
        <f t="shared" si="10"/>
        <v>0.99215674164922152</v>
      </c>
      <c r="V62" s="41">
        <f t="shared" si="1"/>
        <v>1.379410115094492</v>
      </c>
      <c r="W62" s="17">
        <f t="shared" si="2"/>
        <v>1.6456601150944921</v>
      </c>
      <c r="X62" s="43">
        <v>0</v>
      </c>
      <c r="Y62" s="17">
        <f t="shared" si="3"/>
        <v>0.375</v>
      </c>
      <c r="Z62" t="str">
        <f t="shared" si="4"/>
        <v>MTO</v>
      </c>
    </row>
    <row r="63" spans="1:26" x14ac:dyDescent="0.25">
      <c r="A63" s="17" t="str">
        <v xml:space="preserve">     [13420] Ariel - Automatic 3in1 Laundry Detergent Pods - 15 Capsule
</v>
      </c>
      <c r="B63" s="25">
        <v>3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30">
        <f t="shared" si="5"/>
        <v>0.42857142857142855</v>
      </c>
      <c r="K63" s="30">
        <f t="shared" si="11"/>
        <v>17.893421575637273</v>
      </c>
      <c r="L63" s="30">
        <f t="shared" si="6"/>
        <v>0.18367346938775508</v>
      </c>
      <c r="M63" s="30">
        <f t="shared" si="7"/>
        <v>320.17453568348145</v>
      </c>
      <c r="O63" s="31">
        <f t="shared" si="8"/>
        <v>0.375</v>
      </c>
      <c r="P63" s="30">
        <f t="shared" si="12"/>
        <v>2.490816115628586</v>
      </c>
      <c r="R63" s="17">
        <f t="shared" si="0"/>
        <v>16.375</v>
      </c>
      <c r="U63" s="41">
        <f t="shared" si="10"/>
        <v>26.138752361197348</v>
      </c>
      <c r="V63" s="41">
        <f t="shared" si="1"/>
        <v>36.341091976103641</v>
      </c>
      <c r="W63" s="17">
        <f t="shared" si="2"/>
        <v>47.96734197610364</v>
      </c>
      <c r="X63" s="43">
        <v>0</v>
      </c>
      <c r="Y63" s="17">
        <f t="shared" si="3"/>
        <v>16.375</v>
      </c>
      <c r="Z63" t="str">
        <f t="shared" si="4"/>
        <v>MTO</v>
      </c>
    </row>
    <row r="64" spans="1:26" x14ac:dyDescent="0.25">
      <c r="A64" s="17" t="str">
        <v xml:space="preserve">     [15022] Azhar A4 Copy Paper 80 gm - Box of 5 Reams</v>
      </c>
      <c r="B64" s="25">
        <v>0</v>
      </c>
      <c r="C64" s="25">
        <v>0</v>
      </c>
      <c r="D64" s="25">
        <v>0</v>
      </c>
      <c r="E64" s="25">
        <v>3</v>
      </c>
      <c r="F64" s="25">
        <v>38</v>
      </c>
      <c r="G64" s="25">
        <v>5</v>
      </c>
      <c r="H64" s="25">
        <v>7</v>
      </c>
      <c r="I64" s="25">
        <v>78</v>
      </c>
      <c r="J64" s="30">
        <f t="shared" si="5"/>
        <v>7.5714285714285712</v>
      </c>
      <c r="K64" s="30">
        <f t="shared" si="11"/>
        <v>10.736052945382363</v>
      </c>
      <c r="L64" s="30">
        <f t="shared" si="6"/>
        <v>4960.1836734693879</v>
      </c>
      <c r="M64" s="30">
        <f t="shared" si="7"/>
        <v>4524.4385733664039</v>
      </c>
      <c r="O64" s="31">
        <f t="shared" si="8"/>
        <v>16.375</v>
      </c>
      <c r="P64" s="30">
        <f t="shared" si="12"/>
        <v>1.4944896693771514</v>
      </c>
      <c r="R64" s="17">
        <f t="shared" si="0"/>
        <v>6.25</v>
      </c>
      <c r="U64" s="41">
        <f t="shared" si="10"/>
        <v>16.535945694153693</v>
      </c>
      <c r="V64" s="41">
        <f t="shared" si="1"/>
        <v>22.990168584908201</v>
      </c>
      <c r="W64" s="17">
        <f t="shared" si="2"/>
        <v>27.427668584908201</v>
      </c>
      <c r="X64" s="43">
        <v>0</v>
      </c>
      <c r="Y64" s="17">
        <f t="shared" si="3"/>
        <v>6.25</v>
      </c>
      <c r="Z64" t="str">
        <f t="shared" si="4"/>
        <v>MTO</v>
      </c>
    </row>
    <row r="65" spans="1:26" x14ac:dyDescent="0.25">
      <c r="A65" s="17" t="str">
        <v xml:space="preserve">     [15006] Back Bag </v>
      </c>
      <c r="B65" s="25">
        <v>0</v>
      </c>
      <c r="C65" s="25">
        <v>50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30">
        <f t="shared" si="5"/>
        <v>7.1428571428571432</v>
      </c>
      <c r="K65" s="30">
        <f t="shared" si="11"/>
        <v>9.2416317672294177</v>
      </c>
      <c r="L65" s="30">
        <f t="shared" si="6"/>
        <v>51.020408163265309</v>
      </c>
      <c r="M65" s="30">
        <f t="shared" si="7"/>
        <v>85.40775772106393</v>
      </c>
      <c r="O65" s="31">
        <f t="shared" si="8"/>
        <v>6.25</v>
      </c>
      <c r="P65" s="30">
        <f t="shared" si="12"/>
        <v>32.096693801626294</v>
      </c>
      <c r="R65" s="17">
        <f t="shared" si="0"/>
        <v>2.25</v>
      </c>
      <c r="U65" s="41">
        <f t="shared" si="10"/>
        <v>3.9290584113754279</v>
      </c>
      <c r="V65" s="41">
        <f t="shared" si="1"/>
        <v>5.4626277158982743</v>
      </c>
      <c r="W65" s="17">
        <f t="shared" si="2"/>
        <v>7.0601277158982745</v>
      </c>
      <c r="X65" s="43">
        <v>8</v>
      </c>
      <c r="Y65" s="17">
        <f t="shared" si="3"/>
        <v>0</v>
      </c>
      <c r="Z65" t="str">
        <f t="shared" si="4"/>
        <v>MTO</v>
      </c>
    </row>
    <row r="66" spans="1:26" x14ac:dyDescent="0.25">
      <c r="A66" s="17" t="str">
        <v xml:space="preserve">     [14534] Baraka Water 600ml - Pack Of 20</v>
      </c>
      <c r="B66" s="25">
        <v>8</v>
      </c>
      <c r="C66" s="25">
        <v>10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30">
        <f t="shared" si="5"/>
        <v>2.5714285714285716</v>
      </c>
      <c r="K66" s="30">
        <f t="shared" si="11"/>
        <v>5.5449790603376501</v>
      </c>
      <c r="L66" s="30">
        <f t="shared" si="6"/>
        <v>6.6122448979591848</v>
      </c>
      <c r="M66" s="30">
        <f t="shared" si="7"/>
        <v>30.746792779583011</v>
      </c>
      <c r="O66" s="31">
        <f t="shared" si="8"/>
        <v>2.25</v>
      </c>
      <c r="P66" s="30">
        <f t="shared" si="12"/>
        <v>19.258016280975777</v>
      </c>
      <c r="R66" s="17">
        <f t="shared" si="0"/>
        <v>1.875</v>
      </c>
      <c r="U66" s="41">
        <f t="shared" si="10"/>
        <v>3.9508701573197769</v>
      </c>
      <c r="V66" s="41">
        <f t="shared" si="1"/>
        <v>5.492952907191631</v>
      </c>
      <c r="W66" s="17">
        <f t="shared" si="2"/>
        <v>6.8242029071916308</v>
      </c>
      <c r="X66" s="43">
        <v>0</v>
      </c>
      <c r="Y66" s="17">
        <f t="shared" si="3"/>
        <v>1.875</v>
      </c>
      <c r="Z66" t="str">
        <f t="shared" si="4"/>
        <v>MTO</v>
      </c>
    </row>
    <row r="67" spans="1:26" x14ac:dyDescent="0.25">
      <c r="A67" s="17" t="str">
        <v xml:space="preserve">     [15903] Bean Bag Waterproof - Medium Size - Multicolor </v>
      </c>
      <c r="B67" s="25">
        <v>0</v>
      </c>
      <c r="C67" s="25">
        <v>12</v>
      </c>
      <c r="D67" s="25">
        <v>0</v>
      </c>
      <c r="E67" s="25">
        <v>0</v>
      </c>
      <c r="F67" s="25">
        <v>0</v>
      </c>
      <c r="G67" s="25">
        <v>0</v>
      </c>
      <c r="H67" s="25">
        <v>3</v>
      </c>
      <c r="I67" s="25">
        <v>0</v>
      </c>
      <c r="J67" s="30">
        <f t="shared" si="5"/>
        <v>2.1428571428571428</v>
      </c>
      <c r="K67" s="30">
        <f t="shared" si="11"/>
        <v>3.32698743620259</v>
      </c>
      <c r="L67" s="30">
        <f t="shared" si="6"/>
        <v>4.5918367346938771</v>
      </c>
      <c r="M67" s="30">
        <f t="shared" si="7"/>
        <v>11.068845400649883</v>
      </c>
      <c r="O67" s="31">
        <f t="shared" si="8"/>
        <v>1.875</v>
      </c>
      <c r="P67" s="30">
        <f t="shared" si="12"/>
        <v>11.554809768585466</v>
      </c>
      <c r="R67" s="17">
        <f t="shared" ref="R67:R130" si="13">AVERAGE(O68,B68:I68)</f>
        <v>1.5</v>
      </c>
      <c r="U67" s="41">
        <f t="shared" si="10"/>
        <v>3.6055512754639891</v>
      </c>
      <c r="V67" s="41">
        <f t="shared" ref="V67:V130" si="14">$T$2*U67*SQRT($S$3)</f>
        <v>5.0128509852178915</v>
      </c>
      <c r="W67" s="17">
        <f t="shared" ref="W67:W130" si="15">(R67*$S$3)+V67</f>
        <v>6.077850985217891</v>
      </c>
      <c r="X67" s="43">
        <v>0</v>
      </c>
      <c r="Y67" s="17">
        <f t="shared" ref="Y67:Y130" si="16">IF(X67&lt;W67,O68-X67,0)</f>
        <v>1.5</v>
      </c>
      <c r="Z67" t="str">
        <f t="shared" ref="Z67:Z130" si="17">IF(U67/R67&lt;0.5,"MTS","MTO")</f>
        <v>MTO</v>
      </c>
    </row>
    <row r="68" spans="1:26" x14ac:dyDescent="0.25">
      <c r="A68" s="17" t="str">
        <v xml:space="preserve">     [15814] Binder Clips 19mm 12pcs </v>
      </c>
      <c r="B68" s="25">
        <v>0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11</v>
      </c>
      <c r="I68" s="25">
        <v>1</v>
      </c>
      <c r="J68" s="30">
        <f t="shared" ref="J68:J131" si="18">AVERAGE(B68:H68)</f>
        <v>1.5714285714285714</v>
      </c>
      <c r="K68" s="30">
        <f t="shared" si="11"/>
        <v>3.1961924617215542</v>
      </c>
      <c r="L68" s="30">
        <f t="shared" ref="L68:L131" si="19">(J68-I68)^2</f>
        <v>0.32653061224489793</v>
      </c>
      <c r="M68" s="30">
        <f t="shared" ref="M68:M131" si="20">(I68-K68)^2</f>
        <v>4.8232613289225803</v>
      </c>
      <c r="O68" s="31">
        <f t="shared" ref="O68:O131" si="21">AVERAGE(B68:I68)</f>
        <v>1.5</v>
      </c>
      <c r="P68" s="30">
        <f t="shared" ref="P68:P99" si="22">(I67*$Q$3)+((1-$Q$3)*P67)</f>
        <v>6.9328858611512798</v>
      </c>
      <c r="R68" s="17">
        <f t="shared" si="13"/>
        <v>1.125</v>
      </c>
      <c r="U68" s="41">
        <f t="shared" ref="U68:U131" si="23">STDEV(O69,B69:I69)</f>
        <v>1.2686114456365274</v>
      </c>
      <c r="V68" s="41">
        <f t="shared" si="14"/>
        <v>1.7637691574083609</v>
      </c>
      <c r="W68" s="17">
        <f t="shared" si="15"/>
        <v>2.562519157408361</v>
      </c>
      <c r="X68" s="43">
        <v>0</v>
      </c>
      <c r="Y68" s="17">
        <f t="shared" si="16"/>
        <v>1.125</v>
      </c>
      <c r="Z68" t="str">
        <f t="shared" si="17"/>
        <v>MTO</v>
      </c>
    </row>
    <row r="69" spans="1:26" x14ac:dyDescent="0.25">
      <c r="A69" s="17" t="str">
        <v xml:space="preserve">     [15807] Binder clips 32mm - 12 Pcs </v>
      </c>
      <c r="B69" s="25">
        <v>3</v>
      </c>
      <c r="C69" s="25">
        <v>1</v>
      </c>
      <c r="D69" s="25">
        <v>0</v>
      </c>
      <c r="E69" s="25">
        <v>3</v>
      </c>
      <c r="F69" s="25">
        <v>0</v>
      </c>
      <c r="G69" s="25">
        <v>2</v>
      </c>
      <c r="H69" s="25">
        <v>0</v>
      </c>
      <c r="I69" s="25">
        <v>0</v>
      </c>
      <c r="J69" s="30">
        <f t="shared" si="18"/>
        <v>1.2857142857142858</v>
      </c>
      <c r="K69" s="30">
        <f t="shared" ref="K69:K132" si="24">(H68*$Q$3)+((1-$Q$3)*K68)</f>
        <v>6.3177154770329329</v>
      </c>
      <c r="L69" s="30">
        <f t="shared" si="19"/>
        <v>1.6530612244897962</v>
      </c>
      <c r="M69" s="30">
        <f t="shared" si="20"/>
        <v>39.913528848741457</v>
      </c>
      <c r="O69" s="31">
        <f t="shared" si="21"/>
        <v>1.125</v>
      </c>
      <c r="P69" s="30">
        <f t="shared" si="22"/>
        <v>4.5597315166907677</v>
      </c>
      <c r="R69" s="17">
        <f t="shared" si="13"/>
        <v>0.125</v>
      </c>
      <c r="U69" s="41">
        <f t="shared" si="23"/>
        <v>0.33071891388307384</v>
      </c>
      <c r="V69" s="41">
        <f t="shared" si="14"/>
        <v>0.45980337169816399</v>
      </c>
      <c r="W69" s="17">
        <f t="shared" si="15"/>
        <v>0.54855337169816398</v>
      </c>
      <c r="X69" s="43">
        <v>0</v>
      </c>
      <c r="Y69" s="17">
        <f t="shared" si="16"/>
        <v>0.125</v>
      </c>
      <c r="Z69" t="str">
        <f t="shared" si="17"/>
        <v>MTO</v>
      </c>
    </row>
    <row r="70" spans="1:26" x14ac:dyDescent="0.25">
      <c r="A70" s="17" t="str">
        <v xml:space="preserve">     [17121] Bisco Datto Jumbo Date Biscuit Bars 2 Biscuits</v>
      </c>
      <c r="B70" s="25">
        <v>0</v>
      </c>
      <c r="C70" s="25">
        <v>0</v>
      </c>
      <c r="D70" s="25">
        <v>0</v>
      </c>
      <c r="E70" s="25">
        <v>1</v>
      </c>
      <c r="F70" s="25">
        <v>0</v>
      </c>
      <c r="G70" s="25">
        <v>0</v>
      </c>
      <c r="H70" s="25">
        <v>0</v>
      </c>
      <c r="I70" s="25">
        <v>0</v>
      </c>
      <c r="J70" s="30">
        <f t="shared" si="18"/>
        <v>0.14285714285714285</v>
      </c>
      <c r="K70" s="30">
        <f t="shared" si="24"/>
        <v>3.7906292862197595</v>
      </c>
      <c r="L70" s="30">
        <f t="shared" si="19"/>
        <v>2.0408163265306121E-2</v>
      </c>
      <c r="M70" s="30">
        <f t="shared" si="20"/>
        <v>14.368870385546924</v>
      </c>
      <c r="O70" s="31">
        <f t="shared" si="21"/>
        <v>0.125</v>
      </c>
      <c r="P70" s="30">
        <f t="shared" si="22"/>
        <v>2.7358389100144604</v>
      </c>
      <c r="R70" s="17">
        <f t="shared" si="13"/>
        <v>0.375</v>
      </c>
      <c r="U70" s="41">
        <f t="shared" si="23"/>
        <v>0.48412291827592713</v>
      </c>
      <c r="V70" s="41">
        <f t="shared" si="14"/>
        <v>0.67308321597332965</v>
      </c>
      <c r="W70" s="17">
        <f t="shared" si="15"/>
        <v>0.93933321597332964</v>
      </c>
      <c r="X70" s="43">
        <v>0</v>
      </c>
      <c r="Y70" s="17">
        <f t="shared" si="16"/>
        <v>0.375</v>
      </c>
      <c r="Z70" t="str">
        <f t="shared" si="17"/>
        <v>MTO</v>
      </c>
    </row>
    <row r="71" spans="1:26" x14ac:dyDescent="0.25">
      <c r="A71" s="17" t="str">
        <v xml:space="preserve">     [17123] Bisco Misr Max Tea Biscuits - Set of 12 box</v>
      </c>
      <c r="B71" s="25">
        <v>0</v>
      </c>
      <c r="C71" s="25">
        <v>1</v>
      </c>
      <c r="D71" s="25">
        <v>0</v>
      </c>
      <c r="E71" s="25">
        <v>0</v>
      </c>
      <c r="F71" s="25">
        <v>1</v>
      </c>
      <c r="G71" s="25">
        <v>0</v>
      </c>
      <c r="H71" s="25">
        <v>0</v>
      </c>
      <c r="I71" s="25">
        <v>1</v>
      </c>
      <c r="J71" s="30">
        <f t="shared" si="18"/>
        <v>0.2857142857142857</v>
      </c>
      <c r="K71" s="30">
        <f t="shared" si="24"/>
        <v>2.2743775717318555</v>
      </c>
      <c r="L71" s="30">
        <f t="shared" si="19"/>
        <v>0.51020408163265307</v>
      </c>
      <c r="M71" s="30">
        <f t="shared" si="20"/>
        <v>1.6240381953331806</v>
      </c>
      <c r="O71" s="31">
        <f t="shared" si="21"/>
        <v>0.375</v>
      </c>
      <c r="P71" s="30">
        <f t="shared" si="22"/>
        <v>1.6415033460086763</v>
      </c>
      <c r="R71" s="17">
        <f t="shared" si="13"/>
        <v>0.25</v>
      </c>
      <c r="U71" s="41">
        <f t="shared" si="23"/>
        <v>0.66143782776614768</v>
      </c>
      <c r="V71" s="41">
        <f t="shared" si="14"/>
        <v>0.91960674339632797</v>
      </c>
      <c r="W71" s="17">
        <f t="shared" si="15"/>
        <v>1.097106743396328</v>
      </c>
      <c r="X71" s="43">
        <v>0</v>
      </c>
      <c r="Y71" s="17">
        <f t="shared" si="16"/>
        <v>0.25</v>
      </c>
      <c r="Z71" t="str">
        <f t="shared" si="17"/>
        <v>MTO</v>
      </c>
    </row>
    <row r="72" spans="1:26" x14ac:dyDescent="0.25">
      <c r="A72" s="17" t="str">
        <v xml:space="preserve">     [14024] Black Disposable Drinking Straws - 100 pcs Wrapped
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2</v>
      </c>
      <c r="I72" s="25">
        <v>0</v>
      </c>
      <c r="J72" s="30">
        <f t="shared" si="18"/>
        <v>0.2857142857142857</v>
      </c>
      <c r="K72" s="30">
        <f t="shared" si="24"/>
        <v>1.3646265430391133</v>
      </c>
      <c r="L72" s="30">
        <f t="shared" si="19"/>
        <v>8.1632653061224483E-2</v>
      </c>
      <c r="M72" s="30">
        <f t="shared" si="20"/>
        <v>1.8622056019668811</v>
      </c>
      <c r="O72" s="31">
        <f t="shared" si="21"/>
        <v>0.25</v>
      </c>
      <c r="P72" s="30">
        <f t="shared" si="22"/>
        <v>1.3849020076052057</v>
      </c>
      <c r="R72" s="17">
        <f t="shared" si="13"/>
        <v>0.375</v>
      </c>
      <c r="U72" s="41">
        <f t="shared" si="23"/>
        <v>0.99215674164922152</v>
      </c>
      <c r="V72" s="41">
        <f t="shared" si="14"/>
        <v>1.379410115094492</v>
      </c>
      <c r="W72" s="17">
        <f t="shared" si="15"/>
        <v>1.6456601150944921</v>
      </c>
      <c r="X72" s="43">
        <v>0</v>
      </c>
      <c r="Y72" s="17">
        <f t="shared" si="16"/>
        <v>0.375</v>
      </c>
      <c r="Z72" t="str">
        <f t="shared" si="17"/>
        <v>MTO</v>
      </c>
    </row>
    <row r="73" spans="1:26" x14ac:dyDescent="0.25">
      <c r="A73" s="17" t="str">
        <v xml:space="preserve">     [14348] Blend - Roasted Turkish Coffee - Light Plain - 200gm</v>
      </c>
      <c r="B73" s="25">
        <v>0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3</v>
      </c>
      <c r="J73" s="30">
        <f t="shared" si="18"/>
        <v>0</v>
      </c>
      <c r="K73" s="30">
        <f t="shared" si="24"/>
        <v>1.618775925823468</v>
      </c>
      <c r="L73" s="30">
        <f t="shared" si="19"/>
        <v>9</v>
      </c>
      <c r="M73" s="30">
        <f t="shared" si="20"/>
        <v>1.9077799430848181</v>
      </c>
      <c r="O73" s="31">
        <f t="shared" si="21"/>
        <v>0.375</v>
      </c>
      <c r="P73" s="30">
        <f t="shared" si="22"/>
        <v>0.83094120456312337</v>
      </c>
      <c r="R73" s="17">
        <f t="shared" si="13"/>
        <v>1.125</v>
      </c>
      <c r="U73" s="41">
        <f t="shared" si="23"/>
        <v>2.6190408549696205</v>
      </c>
      <c r="V73" s="41">
        <f t="shared" si="14"/>
        <v>3.6412910334969104</v>
      </c>
      <c r="W73" s="17">
        <f t="shared" si="15"/>
        <v>4.44004103349691</v>
      </c>
      <c r="X73" s="43">
        <v>0</v>
      </c>
      <c r="Y73" s="17">
        <f t="shared" si="16"/>
        <v>1.125</v>
      </c>
      <c r="Z73" t="str">
        <f t="shared" si="17"/>
        <v>MTO</v>
      </c>
    </row>
    <row r="74" spans="1:26" x14ac:dyDescent="0.25">
      <c r="A74" s="17" t="str">
        <v xml:space="preserve">     [14347] Blend - Roasted Turkish Coffee - Light blended - 200gm</v>
      </c>
      <c r="B74" s="25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1</v>
      </c>
      <c r="I74" s="25">
        <v>8</v>
      </c>
      <c r="J74" s="30">
        <f t="shared" si="18"/>
        <v>0.14285714285714285</v>
      </c>
      <c r="K74" s="30">
        <f t="shared" si="24"/>
        <v>0.97126555549408078</v>
      </c>
      <c r="L74" s="30">
        <f t="shared" si="19"/>
        <v>61.734693877551017</v>
      </c>
      <c r="M74" s="30">
        <f t="shared" si="20"/>
        <v>49.403107891383932</v>
      </c>
      <c r="O74" s="31">
        <f t="shared" si="21"/>
        <v>1.125</v>
      </c>
      <c r="P74" s="30">
        <f t="shared" si="22"/>
        <v>1.6985647227378742</v>
      </c>
      <c r="R74" s="17">
        <f t="shared" si="13"/>
        <v>5.5</v>
      </c>
      <c r="U74" s="41">
        <f t="shared" si="23"/>
        <v>3.9686269665968861</v>
      </c>
      <c r="V74" s="41">
        <f t="shared" si="14"/>
        <v>5.5176404603779678</v>
      </c>
      <c r="W74" s="17">
        <f t="shared" si="15"/>
        <v>9.4226404603779681</v>
      </c>
      <c r="X74" s="43">
        <v>0</v>
      </c>
      <c r="Y74" s="17">
        <f t="shared" si="16"/>
        <v>5.5</v>
      </c>
      <c r="Z74" t="str">
        <f t="shared" si="17"/>
        <v>MTO</v>
      </c>
    </row>
    <row r="75" spans="1:26" x14ac:dyDescent="0.25">
      <c r="A75" s="17" t="str">
        <v xml:space="preserve">     [14520] Bonjorno - Coffee Mix 2x1 - 12 Sachets </v>
      </c>
      <c r="B75" s="25">
        <v>6</v>
      </c>
      <c r="C75" s="25">
        <v>6</v>
      </c>
      <c r="D75" s="25">
        <v>13</v>
      </c>
      <c r="E75" s="25">
        <v>6</v>
      </c>
      <c r="F75" s="25">
        <v>1</v>
      </c>
      <c r="G75" s="25">
        <v>3</v>
      </c>
      <c r="H75" s="25">
        <v>0</v>
      </c>
      <c r="I75" s="25">
        <v>9</v>
      </c>
      <c r="J75" s="30">
        <f t="shared" si="18"/>
        <v>5</v>
      </c>
      <c r="K75" s="30">
        <f t="shared" si="24"/>
        <v>0.98275933329644849</v>
      </c>
      <c r="L75" s="30">
        <f t="shared" si="19"/>
        <v>16</v>
      </c>
      <c r="M75" s="30">
        <f t="shared" si="20"/>
        <v>64.276147907845214</v>
      </c>
      <c r="O75" s="31">
        <f t="shared" si="21"/>
        <v>5.5</v>
      </c>
      <c r="P75" s="30">
        <f t="shared" si="22"/>
        <v>4.2191388336427247</v>
      </c>
      <c r="R75" s="17">
        <f t="shared" si="13"/>
        <v>0.125</v>
      </c>
      <c r="U75" s="41">
        <f t="shared" si="23"/>
        <v>0.33071891388307384</v>
      </c>
      <c r="V75" s="41">
        <f t="shared" si="14"/>
        <v>0.45980337169816399</v>
      </c>
      <c r="W75" s="17">
        <f t="shared" si="15"/>
        <v>0.54855337169816398</v>
      </c>
      <c r="X75" s="43">
        <v>0</v>
      </c>
      <c r="Y75" s="17">
        <f t="shared" si="16"/>
        <v>0.125</v>
      </c>
      <c r="Z75" t="str">
        <f t="shared" si="17"/>
        <v>MTO</v>
      </c>
    </row>
    <row r="76" spans="1:26" x14ac:dyDescent="0.25">
      <c r="A76" s="17" t="str">
        <v xml:space="preserve">     [15713] Bravo Black Pen - 1.0mm - Pack of 10  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1</v>
      </c>
      <c r="J76" s="30">
        <f t="shared" si="18"/>
        <v>0</v>
      </c>
      <c r="K76" s="30">
        <f t="shared" si="24"/>
        <v>0.58965559997786909</v>
      </c>
      <c r="L76" s="30">
        <f t="shared" si="19"/>
        <v>1</v>
      </c>
      <c r="M76" s="30">
        <f t="shared" si="20"/>
        <v>0.16838252662952258</v>
      </c>
      <c r="O76" s="31">
        <f t="shared" si="21"/>
        <v>0.125</v>
      </c>
      <c r="P76" s="30">
        <f t="shared" si="22"/>
        <v>6.1314833001856348</v>
      </c>
      <c r="R76" s="17">
        <f t="shared" si="13"/>
        <v>2.5</v>
      </c>
      <c r="U76" s="41">
        <f t="shared" si="23"/>
        <v>2.8284271247461903</v>
      </c>
      <c r="V76" s="41">
        <f t="shared" si="14"/>
        <v>3.9324038449782845</v>
      </c>
      <c r="W76" s="17">
        <f t="shared" si="15"/>
        <v>5.707403844978284</v>
      </c>
      <c r="X76" s="43">
        <v>0</v>
      </c>
      <c r="Y76" s="17">
        <f t="shared" si="16"/>
        <v>2.5</v>
      </c>
      <c r="Z76" t="str">
        <f t="shared" si="17"/>
        <v>MTO</v>
      </c>
    </row>
    <row r="77" spans="1:26" x14ac:dyDescent="0.25">
      <c r="A77" s="17" t="str">
        <v xml:space="preserve">     [15710] Bravo Blue Pen - 1.0mm - Pack of 10</v>
      </c>
      <c r="B77" s="25">
        <v>0</v>
      </c>
      <c r="C77" s="25">
        <v>0</v>
      </c>
      <c r="D77" s="25">
        <v>2</v>
      </c>
      <c r="E77" s="25">
        <v>0</v>
      </c>
      <c r="F77" s="25">
        <v>3</v>
      </c>
      <c r="G77" s="25">
        <v>6</v>
      </c>
      <c r="H77" s="25">
        <v>1</v>
      </c>
      <c r="I77" s="25">
        <v>8</v>
      </c>
      <c r="J77" s="30">
        <f t="shared" si="18"/>
        <v>1.7142857142857142</v>
      </c>
      <c r="K77" s="30">
        <f t="shared" si="24"/>
        <v>0.35379335998672146</v>
      </c>
      <c r="L77" s="30">
        <f t="shared" si="19"/>
        <v>39.510204081632651</v>
      </c>
      <c r="M77" s="30">
        <f t="shared" si="20"/>
        <v>58.464475981783146</v>
      </c>
      <c r="O77" s="31">
        <f t="shared" si="21"/>
        <v>2.5</v>
      </c>
      <c r="P77" s="30">
        <f t="shared" si="22"/>
        <v>4.0788899801113807</v>
      </c>
      <c r="R77" s="17">
        <f t="shared" si="13"/>
        <v>1.25</v>
      </c>
      <c r="U77" s="41">
        <f t="shared" si="23"/>
        <v>3.3071891388307382</v>
      </c>
      <c r="V77" s="41">
        <f t="shared" si="14"/>
        <v>4.5980337169816403</v>
      </c>
      <c r="W77" s="17">
        <f t="shared" si="15"/>
        <v>5.4855337169816405</v>
      </c>
      <c r="X77" s="43">
        <v>10</v>
      </c>
      <c r="Y77" s="17">
        <f t="shared" si="16"/>
        <v>0</v>
      </c>
      <c r="Z77" t="str">
        <f t="shared" si="17"/>
        <v>MTO</v>
      </c>
    </row>
    <row r="78" spans="1:26" x14ac:dyDescent="0.25">
      <c r="A78" s="17" t="str">
        <v xml:space="preserve">     [12028] Bubble Wrap Roll 1m x 100m </v>
      </c>
      <c r="B78" s="25">
        <v>0</v>
      </c>
      <c r="C78" s="25">
        <v>0</v>
      </c>
      <c r="D78" s="25">
        <v>0</v>
      </c>
      <c r="E78" s="25">
        <v>10</v>
      </c>
      <c r="F78" s="25">
        <v>0</v>
      </c>
      <c r="G78" s="25">
        <v>0</v>
      </c>
      <c r="H78" s="25">
        <v>0</v>
      </c>
      <c r="I78" s="25">
        <v>0</v>
      </c>
      <c r="J78" s="30">
        <f t="shared" si="18"/>
        <v>1.4285714285714286</v>
      </c>
      <c r="K78" s="30">
        <f t="shared" si="24"/>
        <v>0.61227601599203285</v>
      </c>
      <c r="L78" s="30">
        <f t="shared" si="19"/>
        <v>2.0408163265306123</v>
      </c>
      <c r="M78" s="30">
        <f t="shared" si="20"/>
        <v>0.37488191975907609</v>
      </c>
      <c r="O78" s="31">
        <f t="shared" si="21"/>
        <v>1.25</v>
      </c>
      <c r="P78" s="30">
        <f t="shared" si="22"/>
        <v>5.6473339880668281</v>
      </c>
      <c r="R78" s="17">
        <f t="shared" si="13"/>
        <v>0.625</v>
      </c>
      <c r="U78" s="41">
        <f t="shared" si="23"/>
        <v>1.6535945694153691</v>
      </c>
      <c r="V78" s="41">
        <f t="shared" si="14"/>
        <v>2.2990168584908202</v>
      </c>
      <c r="W78" s="17">
        <f t="shared" si="15"/>
        <v>2.7427668584908202</v>
      </c>
      <c r="X78" s="43">
        <v>5</v>
      </c>
      <c r="Y78" s="17">
        <f t="shared" si="16"/>
        <v>0</v>
      </c>
      <c r="Z78" t="str">
        <f t="shared" si="17"/>
        <v>MTO</v>
      </c>
    </row>
    <row r="79" spans="1:26" x14ac:dyDescent="0.25">
      <c r="A79" s="17" t="str">
        <v xml:space="preserve">     [15560] CQC Stainless Steel Shutter Lock (5 Keys)</v>
      </c>
      <c r="B79" s="25">
        <v>0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5</v>
      </c>
      <c r="I79" s="25">
        <v>0</v>
      </c>
      <c r="J79" s="30">
        <f t="shared" si="18"/>
        <v>0.7142857142857143</v>
      </c>
      <c r="K79" s="30">
        <f t="shared" si="24"/>
        <v>0.36736560959521969</v>
      </c>
      <c r="L79" s="30">
        <f t="shared" si="19"/>
        <v>0.51020408163265307</v>
      </c>
      <c r="M79" s="30">
        <f t="shared" si="20"/>
        <v>0.13495749111326738</v>
      </c>
      <c r="O79" s="31">
        <f t="shared" si="21"/>
        <v>0.625</v>
      </c>
      <c r="P79" s="30">
        <f t="shared" si="22"/>
        <v>3.3884003928400968</v>
      </c>
      <c r="R79" s="17">
        <f t="shared" si="13"/>
        <v>0.625</v>
      </c>
      <c r="U79" s="41">
        <f t="shared" si="23"/>
        <v>0.99215674164922152</v>
      </c>
      <c r="V79" s="41">
        <f t="shared" si="14"/>
        <v>1.379410115094492</v>
      </c>
      <c r="W79" s="17">
        <f t="shared" si="15"/>
        <v>1.8231601150944918</v>
      </c>
      <c r="X79" s="43">
        <v>0</v>
      </c>
      <c r="Y79" s="17">
        <f t="shared" si="16"/>
        <v>0.625</v>
      </c>
      <c r="Z79" t="str">
        <f t="shared" si="17"/>
        <v>MTO</v>
      </c>
    </row>
    <row r="80" spans="1:26" x14ac:dyDescent="0.25">
      <c r="A80" s="17" t="str">
        <v xml:space="preserve">     [15804] Calculator Casine CD-259</v>
      </c>
      <c r="B80" s="25">
        <v>0</v>
      </c>
      <c r="C80" s="25">
        <v>3</v>
      </c>
      <c r="D80" s="25">
        <v>0</v>
      </c>
      <c r="E80" s="25">
        <v>0</v>
      </c>
      <c r="F80" s="25">
        <v>0</v>
      </c>
      <c r="G80" s="25">
        <v>1</v>
      </c>
      <c r="H80" s="25">
        <v>1</v>
      </c>
      <c r="I80" s="25">
        <v>0</v>
      </c>
      <c r="J80" s="30">
        <f t="shared" si="18"/>
        <v>0.7142857142857143</v>
      </c>
      <c r="K80" s="30">
        <f t="shared" si="24"/>
        <v>2.2204193657571318</v>
      </c>
      <c r="L80" s="30">
        <f t="shared" si="19"/>
        <v>0.51020408163265307</v>
      </c>
      <c r="M80" s="30">
        <f t="shared" si="20"/>
        <v>4.9302621598293035</v>
      </c>
      <c r="O80" s="31">
        <f t="shared" si="21"/>
        <v>0.625</v>
      </c>
      <c r="P80" s="30">
        <f t="shared" si="22"/>
        <v>2.0330402357040578</v>
      </c>
      <c r="R80" s="17">
        <f t="shared" si="13"/>
        <v>0.125</v>
      </c>
      <c r="U80" s="41">
        <f t="shared" si="23"/>
        <v>0.33071891388307384</v>
      </c>
      <c r="V80" s="41">
        <f t="shared" si="14"/>
        <v>0.45980337169816399</v>
      </c>
      <c r="W80" s="17">
        <f t="shared" si="15"/>
        <v>0.54855337169816398</v>
      </c>
      <c r="X80" s="43">
        <v>0</v>
      </c>
      <c r="Y80" s="17">
        <f t="shared" si="16"/>
        <v>0.125</v>
      </c>
      <c r="Z80" t="str">
        <f t="shared" si="17"/>
        <v>MTO</v>
      </c>
    </row>
    <row r="81" spans="1:26" x14ac:dyDescent="0.25">
      <c r="A81" s="17" t="str">
        <v xml:space="preserve">     [15812] Calculator Casio - FX991ES PLUS, New Edition Original </v>
      </c>
      <c r="B81" s="25">
        <v>0</v>
      </c>
      <c r="C81" s="25">
        <v>0</v>
      </c>
      <c r="D81" s="25">
        <v>0</v>
      </c>
      <c r="E81" s="25">
        <v>1</v>
      </c>
      <c r="F81" s="25">
        <v>0</v>
      </c>
      <c r="G81" s="25">
        <v>0</v>
      </c>
      <c r="H81" s="25">
        <v>0</v>
      </c>
      <c r="I81" s="25">
        <v>0</v>
      </c>
      <c r="J81" s="30">
        <f t="shared" si="18"/>
        <v>0.14285714285714285</v>
      </c>
      <c r="K81" s="30">
        <f t="shared" si="24"/>
        <v>1.7322516194542792</v>
      </c>
      <c r="L81" s="30">
        <f t="shared" si="19"/>
        <v>2.0408163265306121E-2</v>
      </c>
      <c r="M81" s="30">
        <f t="shared" si="20"/>
        <v>3.0006956731019727</v>
      </c>
      <c r="O81" s="31">
        <f t="shared" si="21"/>
        <v>0.125</v>
      </c>
      <c r="P81" s="30">
        <f t="shared" si="22"/>
        <v>1.2198241414224347</v>
      </c>
      <c r="R81" s="17">
        <f t="shared" si="13"/>
        <v>0.25</v>
      </c>
      <c r="U81" s="41">
        <f t="shared" si="23"/>
        <v>0.4330127018922193</v>
      </c>
      <c r="V81" s="41">
        <f t="shared" si="14"/>
        <v>0.60202393017221489</v>
      </c>
      <c r="W81" s="17">
        <f t="shared" si="15"/>
        <v>0.77952393017221489</v>
      </c>
      <c r="X81" s="43">
        <v>0</v>
      </c>
      <c r="Y81" s="17">
        <f t="shared" si="16"/>
        <v>0.25</v>
      </c>
      <c r="Z81" t="str">
        <f t="shared" si="17"/>
        <v>MTO</v>
      </c>
    </row>
    <row r="82" spans="1:26" x14ac:dyDescent="0.25">
      <c r="A82" s="17" t="str">
        <v xml:space="preserve">     [15603] Canon Toner Cartridge 725 - Black - high Copy</v>
      </c>
      <c r="B82" s="25">
        <v>0</v>
      </c>
      <c r="C82" s="25">
        <v>0</v>
      </c>
      <c r="D82" s="25">
        <v>0</v>
      </c>
      <c r="E82" s="25">
        <v>0</v>
      </c>
      <c r="F82" s="25">
        <v>1</v>
      </c>
      <c r="G82" s="25">
        <v>0</v>
      </c>
      <c r="H82" s="25">
        <v>1</v>
      </c>
      <c r="I82" s="25">
        <v>0</v>
      </c>
      <c r="J82" s="30">
        <f t="shared" si="18"/>
        <v>0.2857142857142857</v>
      </c>
      <c r="K82" s="30">
        <f t="shared" si="24"/>
        <v>1.0393509716725675</v>
      </c>
      <c r="L82" s="30">
        <f t="shared" si="19"/>
        <v>8.1632653061224483E-2</v>
      </c>
      <c r="M82" s="30">
        <f t="shared" si="20"/>
        <v>1.0802504423167103</v>
      </c>
      <c r="O82" s="31">
        <f t="shared" si="21"/>
        <v>0.25</v>
      </c>
      <c r="P82" s="30">
        <f t="shared" si="22"/>
        <v>0.73189448485346076</v>
      </c>
      <c r="R82" s="17">
        <f t="shared" si="13"/>
        <v>6.25</v>
      </c>
      <c r="U82" s="41">
        <f t="shared" si="23"/>
        <v>16.535945694153693</v>
      </c>
      <c r="V82" s="41">
        <f t="shared" si="14"/>
        <v>22.990168584908201</v>
      </c>
      <c r="W82" s="17">
        <f t="shared" si="15"/>
        <v>27.427668584908201</v>
      </c>
      <c r="X82" s="43">
        <v>50</v>
      </c>
      <c r="Y82" s="17">
        <f t="shared" si="16"/>
        <v>0</v>
      </c>
      <c r="Z82" t="str">
        <f t="shared" si="17"/>
        <v>MTO</v>
      </c>
    </row>
    <row r="83" spans="1:26" x14ac:dyDescent="0.25">
      <c r="A83" s="17" t="str">
        <v xml:space="preserve">     [12022] Carton Box (60*40*40) 3 Layers</v>
      </c>
      <c r="B83" s="25">
        <v>0</v>
      </c>
      <c r="C83" s="25">
        <v>0</v>
      </c>
      <c r="D83" s="25">
        <v>0</v>
      </c>
      <c r="E83" s="25">
        <v>50</v>
      </c>
      <c r="F83" s="25">
        <v>0</v>
      </c>
      <c r="G83" s="25">
        <v>0</v>
      </c>
      <c r="H83" s="25">
        <v>0</v>
      </c>
      <c r="I83" s="25">
        <v>0</v>
      </c>
      <c r="J83" s="30">
        <f t="shared" si="18"/>
        <v>7.1428571428571432</v>
      </c>
      <c r="K83" s="30">
        <f t="shared" si="24"/>
        <v>1.0236105830035405</v>
      </c>
      <c r="L83" s="30">
        <f t="shared" si="19"/>
        <v>51.020408163265309</v>
      </c>
      <c r="M83" s="30">
        <f t="shared" si="20"/>
        <v>1.047778625636848</v>
      </c>
      <c r="O83" s="31">
        <f t="shared" si="21"/>
        <v>6.25</v>
      </c>
      <c r="P83" s="30">
        <f t="shared" si="22"/>
        <v>0.43913669091207647</v>
      </c>
      <c r="R83" s="17">
        <f t="shared" si="13"/>
        <v>0.25</v>
      </c>
      <c r="U83" s="41">
        <f t="shared" si="23"/>
        <v>0.66143782776614768</v>
      </c>
      <c r="V83" s="41">
        <f t="shared" si="14"/>
        <v>0.91960674339632797</v>
      </c>
      <c r="W83" s="17">
        <f t="shared" si="15"/>
        <v>1.097106743396328</v>
      </c>
      <c r="X83" s="43">
        <v>0</v>
      </c>
      <c r="Y83" s="17">
        <f t="shared" si="16"/>
        <v>0.25</v>
      </c>
      <c r="Z83" t="str">
        <f t="shared" si="17"/>
        <v>MTO</v>
      </c>
    </row>
    <row r="84" spans="1:26" x14ac:dyDescent="0.25">
      <c r="A84" s="17" t="str">
        <v xml:space="preserve">     [15021] Chamex A4 Paper 80g - 5 Of 500 sheet</v>
      </c>
      <c r="B84" s="25">
        <v>0</v>
      </c>
      <c r="C84" s="25">
        <v>0</v>
      </c>
      <c r="D84" s="25">
        <v>2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30">
        <f t="shared" si="18"/>
        <v>0.2857142857142857</v>
      </c>
      <c r="K84" s="30">
        <f t="shared" si="24"/>
        <v>0.61416634980212426</v>
      </c>
      <c r="L84" s="30">
        <f t="shared" si="19"/>
        <v>8.1632653061224483E-2</v>
      </c>
      <c r="M84" s="30">
        <f t="shared" si="20"/>
        <v>0.37720030522926523</v>
      </c>
      <c r="O84" s="31">
        <f t="shared" si="21"/>
        <v>0.25</v>
      </c>
      <c r="P84" s="30">
        <f t="shared" si="22"/>
        <v>0.26348201454724585</v>
      </c>
      <c r="R84" s="17">
        <f t="shared" si="13"/>
        <v>2.125</v>
      </c>
      <c r="U84" s="41">
        <f t="shared" si="23"/>
        <v>3.8870779513665532</v>
      </c>
      <c r="V84" s="41">
        <f t="shared" si="14"/>
        <v>5.404261664707307</v>
      </c>
      <c r="W84" s="17">
        <f t="shared" si="15"/>
        <v>6.913011664707307</v>
      </c>
      <c r="X84" s="43">
        <v>0</v>
      </c>
      <c r="Y84" s="17">
        <f t="shared" si="16"/>
        <v>2.125</v>
      </c>
      <c r="Z84" t="str">
        <f t="shared" si="17"/>
        <v>MTO</v>
      </c>
    </row>
    <row r="85" spans="1:26" x14ac:dyDescent="0.25">
      <c r="A85" s="17" t="str">
        <v xml:space="preserve">     [15002] Chamex A4 Paper 80g - Pack of 5 Reams
</v>
      </c>
      <c r="B85" s="25">
        <v>0</v>
      </c>
      <c r="C85" s="25">
        <v>6</v>
      </c>
      <c r="D85" s="25">
        <v>0</v>
      </c>
      <c r="E85" s="25">
        <v>11</v>
      </c>
      <c r="F85" s="25">
        <v>0</v>
      </c>
      <c r="G85" s="25">
        <v>0</v>
      </c>
      <c r="H85" s="25">
        <v>0</v>
      </c>
      <c r="I85" s="25">
        <v>0</v>
      </c>
      <c r="J85" s="30">
        <f t="shared" si="18"/>
        <v>2.4285714285714284</v>
      </c>
      <c r="K85" s="30">
        <f t="shared" si="24"/>
        <v>0.36849980988127456</v>
      </c>
      <c r="L85" s="30">
        <f t="shared" si="19"/>
        <v>5.8979591836734686</v>
      </c>
      <c r="M85" s="30">
        <f t="shared" si="20"/>
        <v>0.13579210988253551</v>
      </c>
      <c r="O85" s="31">
        <f t="shared" si="21"/>
        <v>2.125</v>
      </c>
      <c r="P85" s="30">
        <f t="shared" si="22"/>
        <v>0.1580892087283475</v>
      </c>
      <c r="R85" s="17">
        <f t="shared" si="13"/>
        <v>0.5</v>
      </c>
      <c r="U85" s="41">
        <f t="shared" si="23"/>
        <v>1.3228756555322954</v>
      </c>
      <c r="V85" s="41">
        <f t="shared" si="14"/>
        <v>1.8392134867926559</v>
      </c>
      <c r="W85" s="17">
        <f t="shared" si="15"/>
        <v>2.1942134867926559</v>
      </c>
      <c r="X85" s="43">
        <v>4</v>
      </c>
      <c r="Y85" s="17">
        <f t="shared" si="16"/>
        <v>0</v>
      </c>
      <c r="Z85" t="str">
        <f t="shared" si="17"/>
        <v>MTO</v>
      </c>
    </row>
    <row r="86" spans="1:26" x14ac:dyDescent="0.25">
      <c r="A86" s="17" t="str">
        <v xml:space="preserve">     [T-S001] Chevrolet 2024 T-Series - Pick-Up Truck</v>
      </c>
      <c r="B86" s="25">
        <v>0</v>
      </c>
      <c r="C86" s="25">
        <v>0</v>
      </c>
      <c r="D86" s="25">
        <v>4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30">
        <f t="shared" si="18"/>
        <v>0.5714285714285714</v>
      </c>
      <c r="K86" s="30">
        <f t="shared" si="24"/>
        <v>0.22109988592876473</v>
      </c>
      <c r="L86" s="30">
        <f t="shared" si="19"/>
        <v>0.32653061224489793</v>
      </c>
      <c r="M86" s="30">
        <f t="shared" si="20"/>
        <v>4.8885159557712776E-2</v>
      </c>
      <c r="O86" s="31">
        <f t="shared" si="21"/>
        <v>0.5</v>
      </c>
      <c r="P86" s="30">
        <f t="shared" si="22"/>
        <v>9.4853525237008504E-2</v>
      </c>
      <c r="R86" s="17">
        <f t="shared" si="13"/>
        <v>0.375</v>
      </c>
      <c r="U86" s="41">
        <f t="shared" si="23"/>
        <v>0.48412291827592713</v>
      </c>
      <c r="V86" s="41">
        <f t="shared" si="14"/>
        <v>0.67308321597332965</v>
      </c>
      <c r="W86" s="17">
        <f t="shared" si="15"/>
        <v>0.93933321597332964</v>
      </c>
      <c r="X86" s="43">
        <v>0</v>
      </c>
      <c r="Y86" s="17">
        <f t="shared" si="16"/>
        <v>0.375</v>
      </c>
      <c r="Z86" t="str">
        <f t="shared" si="17"/>
        <v>MTO</v>
      </c>
    </row>
    <row r="87" spans="1:26" x14ac:dyDescent="0.25">
      <c r="A87" s="17" t="str">
        <v xml:space="preserve">     [13602] Cleano - Drain Cleaner 50 gm</v>
      </c>
      <c r="B87" s="25">
        <v>1</v>
      </c>
      <c r="C87" s="25">
        <v>0</v>
      </c>
      <c r="D87" s="25">
        <v>0</v>
      </c>
      <c r="E87" s="25">
        <v>1</v>
      </c>
      <c r="F87" s="25">
        <v>0</v>
      </c>
      <c r="G87" s="25">
        <v>0</v>
      </c>
      <c r="H87" s="25">
        <v>0</v>
      </c>
      <c r="I87" s="25">
        <v>1</v>
      </c>
      <c r="J87" s="30">
        <f t="shared" si="18"/>
        <v>0.2857142857142857</v>
      </c>
      <c r="K87" s="30">
        <f t="shared" si="24"/>
        <v>0.13265993155725883</v>
      </c>
      <c r="L87" s="30">
        <f t="shared" si="19"/>
        <v>0.51020408163265307</v>
      </c>
      <c r="M87" s="30">
        <f t="shared" si="20"/>
        <v>0.75227879432625888</v>
      </c>
      <c r="O87" s="31">
        <f t="shared" si="21"/>
        <v>0.375</v>
      </c>
      <c r="P87" s="30">
        <f t="shared" si="22"/>
        <v>5.6912115142205101E-2</v>
      </c>
      <c r="R87" s="17">
        <f t="shared" si="13"/>
        <v>23.5</v>
      </c>
      <c r="U87" s="41">
        <f t="shared" si="23"/>
        <v>7.2111025509279782</v>
      </c>
      <c r="V87" s="41">
        <f t="shared" si="14"/>
        <v>10.025701970435783</v>
      </c>
      <c r="W87" s="17">
        <f t="shared" si="15"/>
        <v>26.710701970435782</v>
      </c>
      <c r="X87" s="43">
        <v>13</v>
      </c>
      <c r="Y87" s="17">
        <f t="shared" si="16"/>
        <v>10.5</v>
      </c>
      <c r="Z87" t="str">
        <f t="shared" si="17"/>
        <v>MTS</v>
      </c>
    </row>
    <row r="88" spans="1:26" x14ac:dyDescent="0.25">
      <c r="A88" s="17" t="str">
        <v xml:space="preserve">     [13407] Clorel - Antibacterial - 1 Liter</v>
      </c>
      <c r="B88" s="25">
        <v>24</v>
      </c>
      <c r="C88" s="25">
        <v>30</v>
      </c>
      <c r="D88" s="25">
        <v>15</v>
      </c>
      <c r="E88" s="25">
        <v>33</v>
      </c>
      <c r="F88" s="25">
        <v>31</v>
      </c>
      <c r="G88" s="25">
        <v>25</v>
      </c>
      <c r="H88" s="25">
        <v>17</v>
      </c>
      <c r="I88" s="25">
        <v>13</v>
      </c>
      <c r="J88" s="30">
        <f t="shared" si="18"/>
        <v>25</v>
      </c>
      <c r="K88" s="30">
        <f t="shared" si="24"/>
        <v>7.9595958934355296E-2</v>
      </c>
      <c r="L88" s="30">
        <f t="shared" si="19"/>
        <v>144</v>
      </c>
      <c r="M88" s="30">
        <f t="shared" si="20"/>
        <v>166.93684058438544</v>
      </c>
      <c r="O88" s="31">
        <f t="shared" si="21"/>
        <v>23.5</v>
      </c>
      <c r="P88" s="30">
        <f t="shared" si="22"/>
        <v>0.43414726908532308</v>
      </c>
      <c r="R88" s="17">
        <f t="shared" si="13"/>
        <v>3.5</v>
      </c>
      <c r="U88" s="41">
        <f t="shared" si="23"/>
        <v>2.4494897427831779</v>
      </c>
      <c r="V88" s="41">
        <f t="shared" si="14"/>
        <v>3.4055616276907976</v>
      </c>
      <c r="W88" s="17">
        <f t="shared" si="15"/>
        <v>5.8905616276907971</v>
      </c>
      <c r="X88" s="43">
        <v>0</v>
      </c>
      <c r="Y88" s="17">
        <f t="shared" si="16"/>
        <v>3.5</v>
      </c>
      <c r="Z88" t="str">
        <f t="shared" si="17"/>
        <v>MTO</v>
      </c>
    </row>
    <row r="89" spans="1:26" x14ac:dyDescent="0.25">
      <c r="A89" s="17" t="str">
        <v xml:space="preserve">     [13400] Clorel - Antibacterial Bleach - 4 kg</v>
      </c>
      <c r="B89" s="25">
        <v>0</v>
      </c>
      <c r="C89" s="25">
        <v>1</v>
      </c>
      <c r="D89" s="25">
        <v>6</v>
      </c>
      <c r="E89" s="25">
        <v>4</v>
      </c>
      <c r="F89" s="25">
        <v>2</v>
      </c>
      <c r="G89" s="25">
        <v>7</v>
      </c>
      <c r="H89" s="25">
        <v>6</v>
      </c>
      <c r="I89" s="25">
        <v>2</v>
      </c>
      <c r="J89" s="30">
        <f t="shared" si="18"/>
        <v>3.7142857142857144</v>
      </c>
      <c r="K89" s="30">
        <f t="shared" si="24"/>
        <v>6.8477575753606139</v>
      </c>
      <c r="L89" s="30">
        <f t="shared" si="19"/>
        <v>2.9387755102040822</v>
      </c>
      <c r="M89" s="30">
        <f t="shared" si="20"/>
        <v>23.500753509466218</v>
      </c>
      <c r="O89" s="31">
        <f t="shared" si="21"/>
        <v>3.5</v>
      </c>
      <c r="P89" s="30">
        <f t="shared" si="22"/>
        <v>5.4604883614511941</v>
      </c>
      <c r="R89" s="17">
        <f t="shared" si="13"/>
        <v>1.25</v>
      </c>
      <c r="U89" s="41">
        <f t="shared" si="23"/>
        <v>1.984313483298443</v>
      </c>
      <c r="V89" s="41">
        <f t="shared" si="14"/>
        <v>2.7588202301889839</v>
      </c>
      <c r="W89" s="17">
        <f t="shared" si="15"/>
        <v>3.6463202301889837</v>
      </c>
      <c r="X89" s="43">
        <v>0</v>
      </c>
      <c r="Y89" s="17">
        <f t="shared" si="16"/>
        <v>1.25</v>
      </c>
      <c r="Z89" t="str">
        <f t="shared" si="17"/>
        <v>MTO</v>
      </c>
    </row>
    <row r="90" spans="1:26" x14ac:dyDescent="0.25">
      <c r="A90" s="17" t="str">
        <v xml:space="preserve">     [13401] Clorel - Floral Antibacterial Bleach - 4 kg</v>
      </c>
      <c r="B90" s="25">
        <v>0</v>
      </c>
      <c r="C90" s="25">
        <v>0</v>
      </c>
      <c r="D90" s="25">
        <v>0</v>
      </c>
      <c r="E90" s="25">
        <v>6</v>
      </c>
      <c r="F90" s="25">
        <v>2</v>
      </c>
      <c r="G90" s="25">
        <v>0</v>
      </c>
      <c r="H90" s="25">
        <v>0</v>
      </c>
      <c r="I90" s="25">
        <v>2</v>
      </c>
      <c r="J90" s="30">
        <f t="shared" si="18"/>
        <v>1.1428571428571428</v>
      </c>
      <c r="K90" s="30">
        <f t="shared" si="24"/>
        <v>6.5086545452163689</v>
      </c>
      <c r="L90" s="30">
        <f t="shared" si="19"/>
        <v>0.73469387755102056</v>
      </c>
      <c r="M90" s="30">
        <f t="shared" si="20"/>
        <v>20.32796580810022</v>
      </c>
      <c r="O90" s="31">
        <f t="shared" si="21"/>
        <v>1.25</v>
      </c>
      <c r="P90" s="30">
        <f t="shared" si="22"/>
        <v>4.0762930168707161</v>
      </c>
      <c r="R90" s="17">
        <f t="shared" si="13"/>
        <v>3.625</v>
      </c>
      <c r="U90" s="41">
        <f t="shared" si="23"/>
        <v>4.8202048711647105</v>
      </c>
      <c r="V90" s="41">
        <f t="shared" si="14"/>
        <v>6.701601750001636</v>
      </c>
      <c r="W90" s="17">
        <f t="shared" si="15"/>
        <v>9.2753517500016365</v>
      </c>
      <c r="X90" s="43">
        <v>0</v>
      </c>
      <c r="Y90" s="17">
        <f t="shared" si="16"/>
        <v>3.625</v>
      </c>
      <c r="Z90" t="str">
        <f t="shared" si="17"/>
        <v>MTO</v>
      </c>
    </row>
    <row r="91" spans="1:26" x14ac:dyDescent="0.25">
      <c r="A91" s="17" t="str">
        <v xml:space="preserve">     [13410] Clorel - Lavender Antibacterial Bleach - 4 kg</v>
      </c>
      <c r="B91" s="25">
        <v>11</v>
      </c>
      <c r="C91" s="25">
        <v>12</v>
      </c>
      <c r="D91" s="25">
        <v>1</v>
      </c>
      <c r="E91" s="25">
        <v>0</v>
      </c>
      <c r="F91" s="25">
        <v>0</v>
      </c>
      <c r="G91" s="25">
        <v>0</v>
      </c>
      <c r="H91" s="25">
        <v>0</v>
      </c>
      <c r="I91" s="25">
        <v>5</v>
      </c>
      <c r="J91" s="30">
        <f t="shared" si="18"/>
        <v>3.4285714285714284</v>
      </c>
      <c r="K91" s="30">
        <f t="shared" si="24"/>
        <v>3.9051927271298212</v>
      </c>
      <c r="L91" s="30">
        <f t="shared" si="19"/>
        <v>2.4693877551020416</v>
      </c>
      <c r="M91" s="30">
        <f t="shared" si="20"/>
        <v>1.1986029647294381</v>
      </c>
      <c r="O91" s="31">
        <f t="shared" si="21"/>
        <v>3.625</v>
      </c>
      <c r="P91" s="30">
        <f t="shared" si="22"/>
        <v>3.2457758101224297</v>
      </c>
      <c r="R91" s="17">
        <f t="shared" si="13"/>
        <v>2.5</v>
      </c>
      <c r="U91" s="41">
        <f t="shared" si="23"/>
        <v>2</v>
      </c>
      <c r="V91" s="41">
        <f t="shared" si="14"/>
        <v>2.7806294251481978</v>
      </c>
      <c r="W91" s="17">
        <f t="shared" si="15"/>
        <v>4.5556294251481972</v>
      </c>
      <c r="X91" s="43">
        <v>0</v>
      </c>
      <c r="Y91" s="17">
        <f t="shared" si="16"/>
        <v>2.5</v>
      </c>
      <c r="Z91" t="str">
        <f t="shared" si="17"/>
        <v>MTO</v>
      </c>
    </row>
    <row r="92" spans="1:26" x14ac:dyDescent="0.25">
      <c r="A92" s="17" t="str">
        <v xml:space="preserve">     [13403] Clorel - Lemon Antibacterial Bleach - 4 kg</v>
      </c>
      <c r="B92" s="25">
        <v>6</v>
      </c>
      <c r="C92" s="25">
        <v>2</v>
      </c>
      <c r="D92" s="25">
        <v>0</v>
      </c>
      <c r="E92" s="25">
        <v>0</v>
      </c>
      <c r="F92" s="25">
        <v>2</v>
      </c>
      <c r="G92" s="25">
        <v>2</v>
      </c>
      <c r="H92" s="25">
        <v>5</v>
      </c>
      <c r="I92" s="25">
        <v>3</v>
      </c>
      <c r="J92" s="30">
        <f t="shared" si="18"/>
        <v>2.4285714285714284</v>
      </c>
      <c r="K92" s="30">
        <f t="shared" si="24"/>
        <v>2.3431156362778927</v>
      </c>
      <c r="L92" s="30">
        <f t="shared" si="19"/>
        <v>0.32653061224489816</v>
      </c>
      <c r="M92" s="30">
        <f t="shared" si="20"/>
        <v>0.43149706730259779</v>
      </c>
      <c r="O92" s="31">
        <f t="shared" si="21"/>
        <v>2.5</v>
      </c>
      <c r="P92" s="30">
        <f t="shared" si="22"/>
        <v>3.9474654860734577</v>
      </c>
      <c r="R92" s="17">
        <f t="shared" si="13"/>
        <v>0.875</v>
      </c>
      <c r="U92" s="41">
        <f t="shared" si="23"/>
        <v>1.165922381636102</v>
      </c>
      <c r="V92" s="41">
        <f t="shared" si="14"/>
        <v>1.6209990409081061</v>
      </c>
      <c r="W92" s="17">
        <f t="shared" si="15"/>
        <v>2.242249040908106</v>
      </c>
      <c r="X92" s="43">
        <v>0</v>
      </c>
      <c r="Y92" s="17">
        <f t="shared" si="16"/>
        <v>0.875</v>
      </c>
      <c r="Z92" t="str">
        <f t="shared" si="17"/>
        <v>MTO</v>
      </c>
    </row>
    <row r="93" spans="1:26" x14ac:dyDescent="0.25">
      <c r="A93" s="17" t="str">
        <v xml:space="preserve">     [13414] Clorox - Colors Antibacterial Bleach - 1 Liter</v>
      </c>
      <c r="B93" s="25">
        <v>3</v>
      </c>
      <c r="C93" s="25">
        <v>0</v>
      </c>
      <c r="D93" s="25">
        <v>0</v>
      </c>
      <c r="E93" s="25">
        <v>2</v>
      </c>
      <c r="F93" s="25">
        <v>0</v>
      </c>
      <c r="G93" s="25">
        <v>2</v>
      </c>
      <c r="H93" s="25">
        <v>0</v>
      </c>
      <c r="I93" s="25">
        <v>0</v>
      </c>
      <c r="J93" s="30">
        <f t="shared" si="18"/>
        <v>1</v>
      </c>
      <c r="K93" s="30">
        <f t="shared" si="24"/>
        <v>3.4058693817667356</v>
      </c>
      <c r="L93" s="30">
        <f t="shared" si="19"/>
        <v>1</v>
      </c>
      <c r="M93" s="30">
        <f t="shared" si="20"/>
        <v>11.599946245656126</v>
      </c>
      <c r="O93" s="31">
        <f t="shared" si="21"/>
        <v>0.875</v>
      </c>
      <c r="P93" s="30">
        <f t="shared" si="22"/>
        <v>3.5684792916440746</v>
      </c>
      <c r="R93" s="17">
        <f t="shared" si="13"/>
        <v>4</v>
      </c>
      <c r="U93" s="41">
        <f t="shared" si="23"/>
        <v>3.3166247903553998</v>
      </c>
      <c r="V93" s="41">
        <f t="shared" si="14"/>
        <v>4.6111522421190987</v>
      </c>
      <c r="W93" s="17">
        <f t="shared" si="15"/>
        <v>7.4511522421190985</v>
      </c>
      <c r="X93" s="43">
        <v>0</v>
      </c>
      <c r="Y93" s="17">
        <f t="shared" si="16"/>
        <v>4</v>
      </c>
      <c r="Z93" t="str">
        <f t="shared" si="17"/>
        <v>MTO</v>
      </c>
    </row>
    <row r="94" spans="1:26" x14ac:dyDescent="0.25">
      <c r="A94" s="17" t="str">
        <v xml:space="preserve">     [13412] Clorox - Original Antibacterial Bleach - 1 Liter </v>
      </c>
      <c r="B94" s="25">
        <v>4</v>
      </c>
      <c r="C94" s="25">
        <v>2</v>
      </c>
      <c r="D94" s="25">
        <v>4</v>
      </c>
      <c r="E94" s="25">
        <v>0</v>
      </c>
      <c r="F94" s="25">
        <v>0</v>
      </c>
      <c r="G94" s="25">
        <v>8</v>
      </c>
      <c r="H94" s="25">
        <v>10</v>
      </c>
      <c r="I94" s="25">
        <v>4</v>
      </c>
      <c r="J94" s="30">
        <f t="shared" si="18"/>
        <v>4</v>
      </c>
      <c r="K94" s="30">
        <f t="shared" si="24"/>
        <v>2.0435216290600411</v>
      </c>
      <c r="L94" s="30">
        <f t="shared" si="19"/>
        <v>0</v>
      </c>
      <c r="M94" s="30">
        <f t="shared" si="20"/>
        <v>3.8278076159558756</v>
      </c>
      <c r="O94" s="31">
        <f t="shared" si="21"/>
        <v>4</v>
      </c>
      <c r="P94" s="30">
        <f t="shared" si="22"/>
        <v>2.1410875749864449</v>
      </c>
      <c r="R94" s="17">
        <f t="shared" si="13"/>
        <v>0.75</v>
      </c>
      <c r="U94" s="41">
        <f t="shared" si="23"/>
        <v>1.0897247358851685</v>
      </c>
      <c r="V94" s="41">
        <f t="shared" si="14"/>
        <v>1.515060332957074</v>
      </c>
      <c r="W94" s="17">
        <f t="shared" si="15"/>
        <v>2.0475603329570742</v>
      </c>
      <c r="X94" s="43">
        <v>0</v>
      </c>
      <c r="Y94" s="17">
        <f t="shared" si="16"/>
        <v>0.75</v>
      </c>
      <c r="Z94" t="str">
        <f t="shared" si="17"/>
        <v>MTO</v>
      </c>
    </row>
    <row r="95" spans="1:26" x14ac:dyDescent="0.25">
      <c r="A95" s="17" t="str">
        <v xml:space="preserve">     [14522] Coffee Break - Hazelnut Cappuccino - 8 Sachets   </v>
      </c>
      <c r="B95" s="25">
        <v>3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1</v>
      </c>
      <c r="I95" s="25">
        <v>2</v>
      </c>
      <c r="J95" s="30">
        <f t="shared" si="18"/>
        <v>0.5714285714285714</v>
      </c>
      <c r="K95" s="30">
        <f t="shared" si="24"/>
        <v>5.2261129774360242</v>
      </c>
      <c r="L95" s="30">
        <f t="shared" si="19"/>
        <v>2.0408163265306123</v>
      </c>
      <c r="M95" s="30">
        <f t="shared" si="20"/>
        <v>10.407804943181128</v>
      </c>
      <c r="O95" s="31">
        <f t="shared" si="21"/>
        <v>0.75</v>
      </c>
      <c r="P95" s="30">
        <f t="shared" si="22"/>
        <v>2.8846525449918667</v>
      </c>
      <c r="R95" s="17">
        <f t="shared" si="13"/>
        <v>1.125</v>
      </c>
      <c r="U95" s="41">
        <f t="shared" si="23"/>
        <v>1.2686114456365274</v>
      </c>
      <c r="V95" s="41">
        <f t="shared" si="14"/>
        <v>1.7637691574083609</v>
      </c>
      <c r="W95" s="17">
        <f t="shared" si="15"/>
        <v>2.562519157408361</v>
      </c>
      <c r="X95" s="43">
        <v>0</v>
      </c>
      <c r="Y95" s="17">
        <f t="shared" si="16"/>
        <v>1.125</v>
      </c>
      <c r="Z95" t="str">
        <f t="shared" si="17"/>
        <v>MTO</v>
      </c>
    </row>
    <row r="96" spans="1:26" x14ac:dyDescent="0.25">
      <c r="A96" s="17" t="str">
        <v xml:space="preserve">     [14536] Coffee Break - Mocha Cappuccino - 8 Sachets  </v>
      </c>
      <c r="B96" s="25">
        <v>3</v>
      </c>
      <c r="C96" s="25">
        <v>0</v>
      </c>
      <c r="D96" s="25">
        <v>0</v>
      </c>
      <c r="E96" s="25">
        <v>3</v>
      </c>
      <c r="F96" s="25">
        <v>0</v>
      </c>
      <c r="G96" s="25">
        <v>0</v>
      </c>
      <c r="H96" s="25">
        <v>1</v>
      </c>
      <c r="I96" s="25">
        <v>2</v>
      </c>
      <c r="J96" s="30">
        <f t="shared" si="18"/>
        <v>1</v>
      </c>
      <c r="K96" s="30">
        <f t="shared" si="24"/>
        <v>3.5356677864616142</v>
      </c>
      <c r="L96" s="30">
        <f t="shared" si="19"/>
        <v>1</v>
      </c>
      <c r="M96" s="30">
        <f t="shared" si="20"/>
        <v>2.3582755503759136</v>
      </c>
      <c r="O96" s="31">
        <f t="shared" si="21"/>
        <v>1.125</v>
      </c>
      <c r="P96" s="30">
        <f t="shared" si="22"/>
        <v>2.5307915269951202</v>
      </c>
      <c r="R96" s="17">
        <f t="shared" si="13"/>
        <v>2.625</v>
      </c>
      <c r="U96" s="41">
        <f t="shared" si="23"/>
        <v>1.4086784586980805</v>
      </c>
      <c r="V96" s="41">
        <f t="shared" si="14"/>
        <v>1.9585063864141468</v>
      </c>
      <c r="W96" s="17">
        <f t="shared" si="15"/>
        <v>3.8222563864141468</v>
      </c>
      <c r="X96" s="43">
        <v>0</v>
      </c>
      <c r="Y96" s="17">
        <f t="shared" si="16"/>
        <v>2.625</v>
      </c>
      <c r="Z96" t="str">
        <f t="shared" si="17"/>
        <v>MTO</v>
      </c>
    </row>
    <row r="97" spans="1:26" x14ac:dyDescent="0.25">
      <c r="A97" s="17" t="str">
        <v xml:space="preserve">     [14524] Coffee Break - Vanilla Cappuccino - 8 Sachets </v>
      </c>
      <c r="B97" s="25">
        <v>3</v>
      </c>
      <c r="C97" s="25">
        <v>2</v>
      </c>
      <c r="D97" s="25">
        <v>0</v>
      </c>
      <c r="E97" s="25">
        <v>4</v>
      </c>
      <c r="F97" s="25">
        <v>5</v>
      </c>
      <c r="G97" s="25">
        <v>2</v>
      </c>
      <c r="H97" s="25">
        <v>2</v>
      </c>
      <c r="I97" s="25">
        <v>3</v>
      </c>
      <c r="J97" s="30">
        <f t="shared" si="18"/>
        <v>2.5714285714285716</v>
      </c>
      <c r="K97" s="30">
        <f t="shared" si="24"/>
        <v>2.5214006718769681</v>
      </c>
      <c r="L97" s="30">
        <f t="shared" si="19"/>
        <v>0.18367346938775495</v>
      </c>
      <c r="M97" s="30">
        <f t="shared" si="20"/>
        <v>0.22905731687981751</v>
      </c>
      <c r="O97" s="31">
        <f t="shared" si="21"/>
        <v>2.625</v>
      </c>
      <c r="P97" s="30">
        <f t="shared" si="22"/>
        <v>2.3184749161970721</v>
      </c>
      <c r="R97" s="17">
        <f t="shared" si="13"/>
        <v>0.25</v>
      </c>
      <c r="U97" s="41">
        <f t="shared" si="23"/>
        <v>0.66143782776614768</v>
      </c>
      <c r="V97" s="41">
        <f t="shared" si="14"/>
        <v>0.91960674339632797</v>
      </c>
      <c r="W97" s="17">
        <f t="shared" si="15"/>
        <v>1.097106743396328</v>
      </c>
      <c r="X97" s="43">
        <v>0</v>
      </c>
      <c r="Y97" s="17">
        <f t="shared" si="16"/>
        <v>0.25</v>
      </c>
      <c r="Z97" t="str">
        <f t="shared" si="17"/>
        <v>MTO</v>
      </c>
    </row>
    <row r="98" spans="1:26" x14ac:dyDescent="0.25">
      <c r="A98" s="17" t="str">
        <v xml:space="preserve">     [14723] Coffee Pot - Size 1</v>
      </c>
      <c r="B98" s="25">
        <v>0</v>
      </c>
      <c r="C98" s="25">
        <v>0</v>
      </c>
      <c r="D98" s="25">
        <v>0</v>
      </c>
      <c r="E98" s="25">
        <v>2</v>
      </c>
      <c r="F98" s="25">
        <v>0</v>
      </c>
      <c r="G98" s="25">
        <v>0</v>
      </c>
      <c r="H98" s="25">
        <v>0</v>
      </c>
      <c r="I98" s="25">
        <v>0</v>
      </c>
      <c r="J98" s="30">
        <f t="shared" si="18"/>
        <v>0.2857142857142857</v>
      </c>
      <c r="K98" s="30">
        <f t="shared" si="24"/>
        <v>2.3128404031261809</v>
      </c>
      <c r="L98" s="30">
        <f t="shared" si="19"/>
        <v>8.1632653061224483E-2</v>
      </c>
      <c r="M98" s="30">
        <f t="shared" si="20"/>
        <v>5.3492307303328746</v>
      </c>
      <c r="O98" s="31">
        <f t="shared" si="21"/>
        <v>0.25</v>
      </c>
      <c r="P98" s="30">
        <f t="shared" si="22"/>
        <v>2.5910849497182431</v>
      </c>
      <c r="R98" s="17">
        <f t="shared" si="13"/>
        <v>0.75</v>
      </c>
      <c r="U98" s="41">
        <f t="shared" si="23"/>
        <v>1.3919410907075054</v>
      </c>
      <c r="V98" s="41">
        <f t="shared" si="14"/>
        <v>1.9352361774470832</v>
      </c>
      <c r="W98" s="17">
        <f t="shared" si="15"/>
        <v>2.4677361774470832</v>
      </c>
      <c r="X98" s="43">
        <v>0</v>
      </c>
      <c r="Y98" s="17">
        <f t="shared" si="16"/>
        <v>0.75</v>
      </c>
      <c r="Z98" t="str">
        <f t="shared" si="17"/>
        <v>MTO</v>
      </c>
    </row>
    <row r="99" spans="1:26" x14ac:dyDescent="0.25">
      <c r="A99" s="17" t="str">
        <v xml:space="preserve">     [14722] Coffee Pot - Size 2</v>
      </c>
      <c r="B99" s="25">
        <v>0</v>
      </c>
      <c r="C99" s="25">
        <v>0</v>
      </c>
      <c r="D99" s="25">
        <v>0</v>
      </c>
      <c r="E99" s="25">
        <v>2</v>
      </c>
      <c r="F99" s="25">
        <v>0</v>
      </c>
      <c r="G99" s="25">
        <v>0</v>
      </c>
      <c r="H99" s="25">
        <v>4</v>
      </c>
      <c r="I99" s="25">
        <v>0</v>
      </c>
      <c r="J99" s="30">
        <f t="shared" si="18"/>
        <v>0.8571428571428571</v>
      </c>
      <c r="K99" s="30">
        <f t="shared" si="24"/>
        <v>1.3877042418757084</v>
      </c>
      <c r="L99" s="30">
        <f t="shared" si="19"/>
        <v>0.73469387755102034</v>
      </c>
      <c r="M99" s="30">
        <f t="shared" si="20"/>
        <v>1.9257230629198345</v>
      </c>
      <c r="O99" s="31">
        <f t="shared" si="21"/>
        <v>0.75</v>
      </c>
      <c r="P99" s="30">
        <f t="shared" si="22"/>
        <v>1.5546509698309459</v>
      </c>
      <c r="R99" s="17">
        <f t="shared" si="13"/>
        <v>0.125</v>
      </c>
      <c r="U99" s="41">
        <f t="shared" si="23"/>
        <v>0.33071891388307384</v>
      </c>
      <c r="V99" s="41">
        <f t="shared" si="14"/>
        <v>0.45980337169816399</v>
      </c>
      <c r="W99" s="17">
        <f t="shared" si="15"/>
        <v>0.54855337169816398</v>
      </c>
      <c r="X99" s="43">
        <v>0</v>
      </c>
      <c r="Y99" s="17">
        <f t="shared" si="16"/>
        <v>0.125</v>
      </c>
      <c r="Z99" t="str">
        <f t="shared" si="17"/>
        <v>MTO</v>
      </c>
    </row>
    <row r="100" spans="1:26" x14ac:dyDescent="0.25">
      <c r="A100" s="17" t="str">
        <v xml:space="preserve">     [14721] Coffee Pot - Size 5</v>
      </c>
      <c r="B100" s="25">
        <v>0</v>
      </c>
      <c r="C100" s="25">
        <v>0</v>
      </c>
      <c r="D100" s="25">
        <v>0</v>
      </c>
      <c r="E100" s="25">
        <v>1</v>
      </c>
      <c r="F100" s="25">
        <v>0</v>
      </c>
      <c r="G100" s="25">
        <v>0</v>
      </c>
      <c r="H100" s="25">
        <v>0</v>
      </c>
      <c r="I100" s="25">
        <v>0</v>
      </c>
      <c r="J100" s="30">
        <f t="shared" si="18"/>
        <v>0.14285714285714285</v>
      </c>
      <c r="K100" s="30">
        <f t="shared" si="24"/>
        <v>2.4326225451254251</v>
      </c>
      <c r="L100" s="30">
        <f t="shared" si="19"/>
        <v>2.0408163265306121E-2</v>
      </c>
      <c r="M100" s="30">
        <f t="shared" si="20"/>
        <v>5.9176524470525012</v>
      </c>
      <c r="O100" s="31">
        <f t="shared" si="21"/>
        <v>0.125</v>
      </c>
      <c r="P100" s="30">
        <f t="shared" ref="P100:P131" si="25">(I99*$Q$3)+((1-$Q$3)*P99)</f>
        <v>0.93279058189856745</v>
      </c>
      <c r="R100" s="17">
        <f t="shared" si="13"/>
        <v>0.125</v>
      </c>
      <c r="U100" s="41">
        <f t="shared" si="23"/>
        <v>0.33071891388307384</v>
      </c>
      <c r="V100" s="41">
        <f t="shared" si="14"/>
        <v>0.45980337169816399</v>
      </c>
      <c r="W100" s="17">
        <f t="shared" si="15"/>
        <v>0.54855337169816398</v>
      </c>
      <c r="X100" s="43">
        <v>0</v>
      </c>
      <c r="Y100" s="17">
        <f t="shared" si="16"/>
        <v>0.125</v>
      </c>
      <c r="Z100" t="str">
        <f t="shared" si="17"/>
        <v>MTO</v>
      </c>
    </row>
    <row r="101" spans="1:26" x14ac:dyDescent="0.25">
      <c r="A101" s="17" t="str">
        <v xml:space="preserve">     [14035] Coffee cup set of 6 Pieces with plate</v>
      </c>
      <c r="B101" s="25">
        <v>0</v>
      </c>
      <c r="C101" s="25">
        <v>1</v>
      </c>
      <c r="D101" s="25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30">
        <f t="shared" si="18"/>
        <v>0.14285714285714285</v>
      </c>
      <c r="K101" s="30">
        <f t="shared" si="24"/>
        <v>1.459573527075255</v>
      </c>
      <c r="L101" s="30">
        <f t="shared" si="19"/>
        <v>2.0408163265306121E-2</v>
      </c>
      <c r="M101" s="30">
        <f t="shared" si="20"/>
        <v>2.1303548809389001</v>
      </c>
      <c r="O101" s="31">
        <f t="shared" si="21"/>
        <v>0.125</v>
      </c>
      <c r="P101" s="30">
        <f t="shared" si="25"/>
        <v>0.55967434913914049</v>
      </c>
      <c r="R101" s="17">
        <f t="shared" si="13"/>
        <v>0.75</v>
      </c>
      <c r="U101" s="41">
        <f t="shared" si="23"/>
        <v>0.66143782776614768</v>
      </c>
      <c r="V101" s="41">
        <f t="shared" si="14"/>
        <v>0.91960674339632797</v>
      </c>
      <c r="W101" s="17">
        <f t="shared" si="15"/>
        <v>1.4521067433963279</v>
      </c>
      <c r="X101" s="43">
        <v>0</v>
      </c>
      <c r="Y101" s="17">
        <f t="shared" si="16"/>
        <v>0.75</v>
      </c>
      <c r="Z101" t="str">
        <f t="shared" si="17"/>
        <v>MTO</v>
      </c>
    </row>
    <row r="102" spans="1:26" x14ac:dyDescent="0.25">
      <c r="A102" s="17" t="str">
        <v xml:space="preserve">     [15012] Cork Board, Aluminum Frame - 60x90cm</v>
      </c>
      <c r="B102" s="25">
        <v>0</v>
      </c>
      <c r="C102" s="25">
        <v>0</v>
      </c>
      <c r="D102" s="25">
        <v>0</v>
      </c>
      <c r="E102" s="25">
        <v>1</v>
      </c>
      <c r="F102" s="25">
        <v>2</v>
      </c>
      <c r="G102" s="25">
        <v>1</v>
      </c>
      <c r="H102" s="25">
        <v>1</v>
      </c>
      <c r="I102" s="25">
        <v>1</v>
      </c>
      <c r="J102" s="30">
        <f t="shared" si="18"/>
        <v>0.7142857142857143</v>
      </c>
      <c r="K102" s="30">
        <f t="shared" si="24"/>
        <v>0.87574411624515303</v>
      </c>
      <c r="L102" s="30">
        <f t="shared" si="19"/>
        <v>8.1632653061224483E-2</v>
      </c>
      <c r="M102" s="30">
        <f t="shared" si="20"/>
        <v>1.5439524647698044E-2</v>
      </c>
      <c r="O102" s="31">
        <f t="shared" si="21"/>
        <v>0.75</v>
      </c>
      <c r="P102" s="30">
        <f t="shared" si="25"/>
        <v>0.33580460948348428</v>
      </c>
      <c r="R102" s="17">
        <f t="shared" si="13"/>
        <v>18.125</v>
      </c>
      <c r="U102" s="41">
        <f t="shared" si="23"/>
        <v>14.41732898285948</v>
      </c>
      <c r="V102" s="41">
        <f t="shared" si="14"/>
        <v>20.044624600890504</v>
      </c>
      <c r="W102" s="17">
        <f t="shared" si="15"/>
        <v>32.913374600890506</v>
      </c>
      <c r="X102" s="43">
        <v>0</v>
      </c>
      <c r="Y102" s="17">
        <f t="shared" si="16"/>
        <v>18.125</v>
      </c>
      <c r="Z102" t="str">
        <f t="shared" si="17"/>
        <v>MTO</v>
      </c>
    </row>
    <row r="103" spans="1:26" x14ac:dyDescent="0.25">
      <c r="A103" s="17" t="str">
        <v xml:space="preserve">     [14537] Corona Chocolate Powder - 60gm</v>
      </c>
      <c r="B103" s="25">
        <v>0</v>
      </c>
      <c r="C103" s="25">
        <v>3</v>
      </c>
      <c r="D103" s="25">
        <v>15</v>
      </c>
      <c r="E103" s="25">
        <v>0</v>
      </c>
      <c r="F103" s="25">
        <v>30</v>
      </c>
      <c r="G103" s="25">
        <v>30</v>
      </c>
      <c r="H103" s="25">
        <v>36</v>
      </c>
      <c r="I103" s="25">
        <v>31</v>
      </c>
      <c r="J103" s="30">
        <f t="shared" si="18"/>
        <v>16.285714285714285</v>
      </c>
      <c r="K103" s="30">
        <f t="shared" si="24"/>
        <v>0.92544646974709177</v>
      </c>
      <c r="L103" s="30">
        <f t="shared" si="19"/>
        <v>216.51020408163268</v>
      </c>
      <c r="M103" s="30">
        <f t="shared" si="20"/>
        <v>904.47877004404779</v>
      </c>
      <c r="O103" s="31">
        <f t="shared" si="21"/>
        <v>18.125</v>
      </c>
      <c r="P103" s="30">
        <f t="shared" si="25"/>
        <v>0.60148276569009063</v>
      </c>
      <c r="R103" s="17">
        <f t="shared" si="13"/>
        <v>6.5</v>
      </c>
      <c r="U103" s="41">
        <f t="shared" si="23"/>
        <v>4.3301270189221936</v>
      </c>
      <c r="V103" s="41">
        <f t="shared" si="14"/>
        <v>6.0202393017221496</v>
      </c>
      <c r="W103" s="17">
        <f t="shared" si="15"/>
        <v>10.63523930172215</v>
      </c>
      <c r="X103" s="43">
        <v>0</v>
      </c>
      <c r="Y103" s="17">
        <f t="shared" si="16"/>
        <v>6.5</v>
      </c>
      <c r="Z103" t="str">
        <f t="shared" si="17"/>
        <v>MTO</v>
      </c>
    </row>
    <row r="104" spans="1:26" x14ac:dyDescent="0.25">
      <c r="A104" s="17" t="str">
        <v xml:space="preserve">     [13711] Cotton Floor Towel 100x50 cm</v>
      </c>
      <c r="B104" s="25">
        <v>5</v>
      </c>
      <c r="C104" s="25">
        <v>5</v>
      </c>
      <c r="D104" s="25">
        <v>12</v>
      </c>
      <c r="E104" s="25">
        <v>14</v>
      </c>
      <c r="F104" s="25">
        <v>2</v>
      </c>
      <c r="G104" s="25">
        <v>2</v>
      </c>
      <c r="H104" s="25">
        <v>9</v>
      </c>
      <c r="I104" s="25">
        <v>3</v>
      </c>
      <c r="J104" s="30">
        <f t="shared" si="18"/>
        <v>7</v>
      </c>
      <c r="K104" s="30">
        <f t="shared" si="24"/>
        <v>14.955267881848256</v>
      </c>
      <c r="L104" s="30">
        <f t="shared" si="19"/>
        <v>16</v>
      </c>
      <c r="M104" s="30">
        <f t="shared" si="20"/>
        <v>142.92843012675249</v>
      </c>
      <c r="O104" s="31">
        <f t="shared" si="21"/>
        <v>6.5</v>
      </c>
      <c r="P104" s="30">
        <f t="shared" si="25"/>
        <v>12.760889659414055</v>
      </c>
      <c r="R104" s="17">
        <f t="shared" si="13"/>
        <v>2.625</v>
      </c>
      <c r="U104" s="41">
        <f t="shared" si="23"/>
        <v>2.3418742493993991</v>
      </c>
      <c r="V104" s="41">
        <f t="shared" si="14"/>
        <v>3.2559422239384093</v>
      </c>
      <c r="W104" s="17">
        <f t="shared" si="15"/>
        <v>5.1196922239384097</v>
      </c>
      <c r="X104" s="43">
        <v>0</v>
      </c>
      <c r="Y104" s="17">
        <f t="shared" si="16"/>
        <v>2.625</v>
      </c>
      <c r="Z104" t="str">
        <f t="shared" si="17"/>
        <v>MTO</v>
      </c>
    </row>
    <row r="105" spans="1:26" x14ac:dyDescent="0.25">
      <c r="A105" s="17" t="str">
        <v xml:space="preserve">     [13714] Cotton Towel Multi-use 60x50 cm</v>
      </c>
      <c r="B105" s="25">
        <v>4</v>
      </c>
      <c r="C105" s="25">
        <v>3</v>
      </c>
      <c r="D105" s="25">
        <v>4</v>
      </c>
      <c r="E105" s="25">
        <v>3</v>
      </c>
      <c r="F105" s="25">
        <v>0</v>
      </c>
      <c r="G105" s="25">
        <v>0</v>
      </c>
      <c r="H105" s="25">
        <v>7</v>
      </c>
      <c r="I105" s="25">
        <v>0</v>
      </c>
      <c r="J105" s="30">
        <f t="shared" si="18"/>
        <v>3</v>
      </c>
      <c r="K105" s="30">
        <f t="shared" si="24"/>
        <v>12.573160729108952</v>
      </c>
      <c r="L105" s="30">
        <f t="shared" si="19"/>
        <v>9</v>
      </c>
      <c r="M105" s="30">
        <f t="shared" si="20"/>
        <v>158.08437072000757</v>
      </c>
      <c r="O105" s="31">
        <f t="shared" si="21"/>
        <v>2.625</v>
      </c>
      <c r="P105" s="30">
        <f t="shared" si="25"/>
        <v>8.8565337956484314</v>
      </c>
      <c r="R105" s="17">
        <f t="shared" si="13"/>
        <v>0.5</v>
      </c>
      <c r="U105" s="41">
        <f t="shared" si="23"/>
        <v>0.8660254037844386</v>
      </c>
      <c r="V105" s="41">
        <f t="shared" si="14"/>
        <v>1.2040478603444298</v>
      </c>
      <c r="W105" s="17">
        <f t="shared" si="15"/>
        <v>1.5590478603444298</v>
      </c>
      <c r="X105" s="43">
        <v>0</v>
      </c>
      <c r="Y105" s="17">
        <f t="shared" si="16"/>
        <v>0.5</v>
      </c>
      <c r="Z105" t="str">
        <f t="shared" si="17"/>
        <v>MTO</v>
      </c>
    </row>
    <row r="106" spans="1:26" x14ac:dyDescent="0.25">
      <c r="A106" s="17" t="str">
        <v xml:space="preserve">     [12029] Crystal tape - 100 Yard - Pack of 72</v>
      </c>
      <c r="B106" s="25">
        <v>0</v>
      </c>
      <c r="C106" s="25">
        <v>0</v>
      </c>
      <c r="D106" s="25">
        <v>0</v>
      </c>
      <c r="E106" s="25">
        <v>2</v>
      </c>
      <c r="F106" s="25">
        <v>0</v>
      </c>
      <c r="G106" s="25">
        <v>0</v>
      </c>
      <c r="H106" s="25">
        <v>2</v>
      </c>
      <c r="I106" s="25">
        <v>0</v>
      </c>
      <c r="J106" s="30">
        <f t="shared" si="18"/>
        <v>0.5714285714285714</v>
      </c>
      <c r="K106" s="30">
        <f t="shared" si="24"/>
        <v>10.343896437465371</v>
      </c>
      <c r="L106" s="30">
        <f t="shared" si="19"/>
        <v>0.32653061224489793</v>
      </c>
      <c r="M106" s="30">
        <f t="shared" si="20"/>
        <v>106.9961935090088</v>
      </c>
      <c r="O106" s="31">
        <f t="shared" si="21"/>
        <v>0.5</v>
      </c>
      <c r="P106" s="30">
        <f t="shared" si="25"/>
        <v>5.3139202773890588</v>
      </c>
      <c r="R106" s="17">
        <f t="shared" si="13"/>
        <v>4.125</v>
      </c>
      <c r="U106" s="41">
        <f t="shared" si="23"/>
        <v>3.0593095626301041</v>
      </c>
      <c r="V106" s="41">
        <f t="shared" si="14"/>
        <v>4.2534030952432662</v>
      </c>
      <c r="W106" s="17">
        <f t="shared" si="15"/>
        <v>7.1821530952432662</v>
      </c>
      <c r="X106" s="43">
        <v>0</v>
      </c>
      <c r="Y106" s="17">
        <f t="shared" si="16"/>
        <v>4.125</v>
      </c>
      <c r="Z106" t="str">
        <f t="shared" si="17"/>
        <v>MTO</v>
      </c>
    </row>
    <row r="107" spans="1:26" x14ac:dyDescent="0.25">
      <c r="A107" s="17" t="str">
        <v xml:space="preserve">     [15412] Crystal tape - 50 Yard - pack of 6</v>
      </c>
      <c r="B107" s="25">
        <v>4</v>
      </c>
      <c r="C107" s="25">
        <v>1</v>
      </c>
      <c r="D107" s="25">
        <v>2</v>
      </c>
      <c r="E107" s="25">
        <v>10</v>
      </c>
      <c r="F107" s="25">
        <v>7</v>
      </c>
      <c r="G107" s="25">
        <v>2</v>
      </c>
      <c r="H107" s="25">
        <v>1</v>
      </c>
      <c r="I107" s="25">
        <v>6</v>
      </c>
      <c r="J107" s="30">
        <f t="shared" si="18"/>
        <v>3.8571428571428572</v>
      </c>
      <c r="K107" s="30">
        <f t="shared" si="24"/>
        <v>7.0063378624792225</v>
      </c>
      <c r="L107" s="30">
        <f t="shared" si="19"/>
        <v>4.5918367346938771</v>
      </c>
      <c r="M107" s="30">
        <f t="shared" si="20"/>
        <v>1.0127158934592506</v>
      </c>
      <c r="O107" s="31">
        <f t="shared" si="21"/>
        <v>4.125</v>
      </c>
      <c r="P107" s="30">
        <f t="shared" si="25"/>
        <v>3.1883521664334351</v>
      </c>
      <c r="R107" s="17">
        <f t="shared" si="13"/>
        <v>0.5</v>
      </c>
      <c r="U107" s="41">
        <f t="shared" si="23"/>
        <v>0.70710678118654757</v>
      </c>
      <c r="V107" s="41">
        <f t="shared" si="14"/>
        <v>0.98310096124457114</v>
      </c>
      <c r="W107" s="17">
        <f t="shared" si="15"/>
        <v>1.3381009612445711</v>
      </c>
      <c r="X107" s="43">
        <v>0</v>
      </c>
      <c r="Y107" s="17">
        <f t="shared" si="16"/>
        <v>0.5</v>
      </c>
      <c r="Z107" t="str">
        <f t="shared" si="17"/>
        <v>MTO</v>
      </c>
    </row>
    <row r="108" spans="1:26" x14ac:dyDescent="0.25">
      <c r="A108" s="17" t="str">
        <v xml:space="preserve">     [15407] Crystal tape - pack of 12 - small size</v>
      </c>
      <c r="B108" s="25">
        <v>0</v>
      </c>
      <c r="C108" s="25">
        <v>0</v>
      </c>
      <c r="D108" s="25">
        <v>0</v>
      </c>
      <c r="E108" s="25">
        <v>2</v>
      </c>
      <c r="F108" s="25">
        <v>0</v>
      </c>
      <c r="G108" s="25">
        <v>1</v>
      </c>
      <c r="H108" s="25">
        <v>1</v>
      </c>
      <c r="I108" s="25">
        <v>0</v>
      </c>
      <c r="J108" s="30">
        <f t="shared" si="18"/>
        <v>0.5714285714285714</v>
      </c>
      <c r="K108" s="30">
        <f t="shared" si="24"/>
        <v>4.6038027174875333</v>
      </c>
      <c r="L108" s="30">
        <f t="shared" si="19"/>
        <v>0.32653061224489793</v>
      </c>
      <c r="M108" s="30">
        <f t="shared" si="20"/>
        <v>21.194999461545596</v>
      </c>
      <c r="O108" s="31">
        <f t="shared" si="21"/>
        <v>0.5</v>
      </c>
      <c r="P108" s="30">
        <f t="shared" si="25"/>
        <v>4.3130112998600616</v>
      </c>
      <c r="R108" s="17">
        <f t="shared" si="13"/>
        <v>0.875</v>
      </c>
      <c r="U108" s="41">
        <f t="shared" si="23"/>
        <v>2.315032397181517</v>
      </c>
      <c r="V108" s="41">
        <f t="shared" si="14"/>
        <v>3.2186236018871481</v>
      </c>
      <c r="W108" s="17">
        <f t="shared" si="15"/>
        <v>3.839873601887148</v>
      </c>
      <c r="X108" s="43">
        <v>7</v>
      </c>
      <c r="Y108" s="17">
        <f t="shared" si="16"/>
        <v>0</v>
      </c>
      <c r="Z108" t="str">
        <f t="shared" si="17"/>
        <v>MTO</v>
      </c>
    </row>
    <row r="109" spans="1:26" x14ac:dyDescent="0.25">
      <c r="A109" s="17" t="str">
        <v xml:space="preserve">     [Arc12027] Dettol - Soap Bar Original - 115gm</v>
      </c>
      <c r="B109" s="25">
        <v>0</v>
      </c>
      <c r="C109" s="25">
        <v>7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30">
        <f t="shared" si="18"/>
        <v>1</v>
      </c>
      <c r="K109" s="30">
        <f t="shared" si="24"/>
        <v>3.1622816304925196</v>
      </c>
      <c r="L109" s="30">
        <f t="shared" si="19"/>
        <v>1</v>
      </c>
      <c r="M109" s="30">
        <f t="shared" si="20"/>
        <v>10.000025110550428</v>
      </c>
      <c r="O109" s="31">
        <f t="shared" si="21"/>
        <v>0.875</v>
      </c>
      <c r="P109" s="30">
        <f t="shared" si="25"/>
        <v>2.5878067799160367</v>
      </c>
      <c r="R109" s="17">
        <f t="shared" si="13"/>
        <v>7.5</v>
      </c>
      <c r="U109" s="41">
        <f t="shared" si="23"/>
        <v>6.6520673478250352</v>
      </c>
      <c r="V109" s="41">
        <f t="shared" si="14"/>
        <v>9.2484671027149137</v>
      </c>
      <c r="W109" s="17">
        <f t="shared" si="15"/>
        <v>14.573467102714913</v>
      </c>
      <c r="X109" s="43">
        <v>0</v>
      </c>
      <c r="Y109" s="17">
        <f t="shared" si="16"/>
        <v>7.5</v>
      </c>
      <c r="Z109" t="str">
        <f t="shared" si="17"/>
        <v>MTO</v>
      </c>
    </row>
    <row r="110" spans="1:26" x14ac:dyDescent="0.25">
      <c r="A110" s="17" t="str">
        <v xml:space="preserve">     [12717] Dettol - Soap Bar Original - 165gm</v>
      </c>
      <c r="B110" s="25">
        <v>8</v>
      </c>
      <c r="C110" s="25">
        <v>3</v>
      </c>
      <c r="D110" s="25">
        <v>0</v>
      </c>
      <c r="E110" s="25">
        <v>21</v>
      </c>
      <c r="F110" s="25">
        <v>0</v>
      </c>
      <c r="G110" s="25">
        <v>12</v>
      </c>
      <c r="H110" s="25">
        <v>5</v>
      </c>
      <c r="I110" s="25">
        <v>11</v>
      </c>
      <c r="J110" s="30">
        <f t="shared" si="18"/>
        <v>7</v>
      </c>
      <c r="K110" s="30">
        <f t="shared" si="24"/>
        <v>1.8973689782955117</v>
      </c>
      <c r="L110" s="30">
        <f t="shared" si="19"/>
        <v>16</v>
      </c>
      <c r="M110" s="30">
        <f t="shared" si="20"/>
        <v>82.857891517296892</v>
      </c>
      <c r="O110" s="31">
        <f t="shared" si="21"/>
        <v>7.5</v>
      </c>
      <c r="P110" s="30">
        <f t="shared" si="25"/>
        <v>1.5526840679496219</v>
      </c>
      <c r="R110" s="17">
        <f t="shared" si="13"/>
        <v>0.625</v>
      </c>
      <c r="U110" s="41">
        <f t="shared" si="23"/>
        <v>1.6535945694153691</v>
      </c>
      <c r="V110" s="41">
        <f t="shared" si="14"/>
        <v>2.2990168584908202</v>
      </c>
      <c r="W110" s="17">
        <f t="shared" si="15"/>
        <v>2.7427668584908202</v>
      </c>
      <c r="X110" s="43">
        <v>5</v>
      </c>
      <c r="Y110" s="17">
        <f t="shared" si="16"/>
        <v>0</v>
      </c>
      <c r="Z110" t="str">
        <f t="shared" si="17"/>
        <v>MTO</v>
      </c>
    </row>
    <row r="111" spans="1:26" x14ac:dyDescent="0.25">
      <c r="A111" s="17" t="str">
        <v xml:space="preserve">     [12025] Dettol - Soap Bar Skin Care - 165gm</v>
      </c>
      <c r="B111" s="25">
        <v>0</v>
      </c>
      <c r="C111" s="25">
        <v>0</v>
      </c>
      <c r="D111" s="25">
        <v>0</v>
      </c>
      <c r="E111" s="25">
        <v>0</v>
      </c>
      <c r="F111" s="25">
        <v>5</v>
      </c>
      <c r="G111" s="25">
        <v>0</v>
      </c>
      <c r="H111" s="25">
        <v>0</v>
      </c>
      <c r="I111" s="25">
        <v>0</v>
      </c>
      <c r="J111" s="30">
        <f t="shared" si="18"/>
        <v>0.7142857142857143</v>
      </c>
      <c r="K111" s="30">
        <f t="shared" si="24"/>
        <v>3.1384213869773072</v>
      </c>
      <c r="L111" s="30">
        <f t="shared" si="19"/>
        <v>0.51020408163265307</v>
      </c>
      <c r="M111" s="30">
        <f t="shared" si="20"/>
        <v>9.8496888022365638</v>
      </c>
      <c r="O111" s="31">
        <f t="shared" si="21"/>
        <v>0.625</v>
      </c>
      <c r="P111" s="30">
        <f t="shared" si="25"/>
        <v>5.3316104407697731</v>
      </c>
      <c r="R111" s="17">
        <f t="shared" si="13"/>
        <v>2.5</v>
      </c>
      <c r="U111" s="41">
        <f t="shared" si="23"/>
        <v>3.3541019662496847</v>
      </c>
      <c r="V111" s="41">
        <f t="shared" si="14"/>
        <v>4.6632573111506508</v>
      </c>
      <c r="W111" s="17">
        <f t="shared" si="15"/>
        <v>6.4382573111506503</v>
      </c>
      <c r="X111" s="43">
        <v>0</v>
      </c>
      <c r="Y111" s="17">
        <f t="shared" si="16"/>
        <v>2.5</v>
      </c>
      <c r="Z111" t="str">
        <f t="shared" si="17"/>
        <v>MTO</v>
      </c>
    </row>
    <row r="112" spans="1:26" x14ac:dyDescent="0.25">
      <c r="A112" s="17" t="str">
        <v xml:space="preserve">     [13140] Dettol Crisp Breeze Antibacterial All in One Disinfectant Spray - 450ml</v>
      </c>
      <c r="B112" s="25">
        <v>0</v>
      </c>
      <c r="C112" s="25">
        <v>0</v>
      </c>
      <c r="D112" s="25">
        <v>0</v>
      </c>
      <c r="E112" s="25">
        <v>1</v>
      </c>
      <c r="F112" s="25">
        <v>9</v>
      </c>
      <c r="G112" s="25">
        <v>0</v>
      </c>
      <c r="H112" s="25">
        <v>3</v>
      </c>
      <c r="I112" s="25">
        <v>7</v>
      </c>
      <c r="J112" s="30">
        <f t="shared" si="18"/>
        <v>1.8571428571428572</v>
      </c>
      <c r="K112" s="30">
        <f t="shared" si="24"/>
        <v>1.8830528321863842</v>
      </c>
      <c r="L112" s="30">
        <f t="shared" si="19"/>
        <v>26.448979591836729</v>
      </c>
      <c r="M112" s="30">
        <f t="shared" si="20"/>
        <v>26.183148318195787</v>
      </c>
      <c r="O112" s="31">
        <f t="shared" si="21"/>
        <v>2.5</v>
      </c>
      <c r="P112" s="30">
        <f t="shared" si="25"/>
        <v>3.1989662644618639</v>
      </c>
      <c r="R112" s="17">
        <f t="shared" si="13"/>
        <v>36.25</v>
      </c>
      <c r="U112" s="41">
        <f t="shared" si="23"/>
        <v>16.005858302509115</v>
      </c>
      <c r="V112" s="41">
        <f t="shared" si="14"/>
        <v>22.253180285354716</v>
      </c>
      <c r="W112" s="17">
        <f t="shared" si="15"/>
        <v>47.990680285354713</v>
      </c>
      <c r="X112" s="43">
        <v>11</v>
      </c>
      <c r="Y112" s="17">
        <f t="shared" si="16"/>
        <v>25.25</v>
      </c>
      <c r="Z112" t="str">
        <f t="shared" si="17"/>
        <v>MTS</v>
      </c>
    </row>
    <row r="113" spans="1:26" x14ac:dyDescent="0.25">
      <c r="A113" s="17" t="str">
        <v xml:space="preserve">     [13104] Dettol Liquid Disinfectant - All Purposes Antiseptic &amp; Germ Killer - 950ml</v>
      </c>
      <c r="B113" s="25">
        <v>50</v>
      </c>
      <c r="C113" s="25">
        <v>11</v>
      </c>
      <c r="D113" s="25">
        <v>28</v>
      </c>
      <c r="E113" s="25">
        <v>35</v>
      </c>
      <c r="F113" s="25">
        <v>52</v>
      </c>
      <c r="G113" s="25">
        <v>14</v>
      </c>
      <c r="H113" s="25">
        <v>54</v>
      </c>
      <c r="I113" s="25">
        <v>46</v>
      </c>
      <c r="J113" s="30">
        <f t="shared" si="18"/>
        <v>34.857142857142854</v>
      </c>
      <c r="K113" s="30">
        <f t="shared" si="24"/>
        <v>2.3298316993118307</v>
      </c>
      <c r="L113" s="30">
        <f t="shared" si="19"/>
        <v>124.16326530612251</v>
      </c>
      <c r="M113" s="30">
        <f t="shared" si="20"/>
        <v>1907.0835994104298</v>
      </c>
      <c r="O113" s="31">
        <f t="shared" si="21"/>
        <v>36.25</v>
      </c>
      <c r="P113" s="30">
        <f t="shared" si="25"/>
        <v>4.7193797586771185</v>
      </c>
      <c r="R113" s="17">
        <f t="shared" si="13"/>
        <v>0.125</v>
      </c>
      <c r="U113" s="41">
        <f t="shared" si="23"/>
        <v>0.33071891388307384</v>
      </c>
      <c r="V113" s="41">
        <f t="shared" si="14"/>
        <v>0.45980337169816399</v>
      </c>
      <c r="W113" s="17">
        <f t="shared" si="15"/>
        <v>0.54855337169816398</v>
      </c>
      <c r="X113" s="43">
        <v>0</v>
      </c>
      <c r="Y113" s="17">
        <f t="shared" si="16"/>
        <v>0.125</v>
      </c>
      <c r="Z113" t="str">
        <f t="shared" si="17"/>
        <v>MTO</v>
      </c>
    </row>
    <row r="114" spans="1:26" x14ac:dyDescent="0.25">
      <c r="A114" s="17" t="str">
        <v xml:space="preserve">     [12008] Dettol Re-Energize Soap Bar - 165gm</v>
      </c>
      <c r="B114" s="25">
        <v>0</v>
      </c>
      <c r="C114" s="25">
        <v>0</v>
      </c>
      <c r="D114" s="25">
        <v>0</v>
      </c>
      <c r="E114" s="25">
        <v>0</v>
      </c>
      <c r="F114" s="25">
        <v>1</v>
      </c>
      <c r="G114" s="25">
        <v>0</v>
      </c>
      <c r="H114" s="25">
        <v>0</v>
      </c>
      <c r="I114" s="25">
        <v>0</v>
      </c>
      <c r="J114" s="30">
        <f t="shared" si="18"/>
        <v>0.14285714285714285</v>
      </c>
      <c r="K114" s="30">
        <f t="shared" si="24"/>
        <v>22.997899019587098</v>
      </c>
      <c r="L114" s="30">
        <f t="shared" si="19"/>
        <v>2.0408163265306121E-2</v>
      </c>
      <c r="M114" s="30">
        <f t="shared" si="20"/>
        <v>528.90335931512527</v>
      </c>
      <c r="O114" s="31">
        <f t="shared" si="21"/>
        <v>0.125</v>
      </c>
      <c r="P114" s="30">
        <f t="shared" si="25"/>
        <v>21.231627855206273</v>
      </c>
      <c r="R114" s="17">
        <f t="shared" si="13"/>
        <v>8.25</v>
      </c>
      <c r="U114" s="41">
        <f t="shared" si="23"/>
        <v>10.744184473472149</v>
      </c>
      <c r="V114" s="41">
        <f t="shared" si="14"/>
        <v>14.937797748078529</v>
      </c>
      <c r="W114" s="17">
        <f t="shared" si="15"/>
        <v>20.795297748078529</v>
      </c>
      <c r="X114" s="43">
        <v>7</v>
      </c>
      <c r="Y114" s="17">
        <f t="shared" si="16"/>
        <v>1.25</v>
      </c>
      <c r="Z114" t="str">
        <f t="shared" si="17"/>
        <v>MTO</v>
      </c>
    </row>
    <row r="115" spans="1:26" x14ac:dyDescent="0.25">
      <c r="A115" s="17" t="str">
        <v xml:space="preserve">     [12024] Dettol Skin Care Soap Bar Cool - 115gm</v>
      </c>
      <c r="B115" s="25">
        <v>0</v>
      </c>
      <c r="C115" s="25">
        <v>7</v>
      </c>
      <c r="D115" s="25">
        <v>0</v>
      </c>
      <c r="E115" s="25">
        <v>0</v>
      </c>
      <c r="F115" s="25">
        <v>29</v>
      </c>
      <c r="G115" s="25">
        <v>0</v>
      </c>
      <c r="H115" s="25">
        <v>23</v>
      </c>
      <c r="I115" s="25">
        <v>7</v>
      </c>
      <c r="J115" s="30">
        <f t="shared" si="18"/>
        <v>8.4285714285714288</v>
      </c>
      <c r="K115" s="30">
        <f t="shared" si="24"/>
        <v>13.798739411752258</v>
      </c>
      <c r="L115" s="30">
        <f t="shared" si="19"/>
        <v>2.0408163265306132</v>
      </c>
      <c r="M115" s="30">
        <f t="shared" si="20"/>
        <v>46.222857588913442</v>
      </c>
      <c r="O115" s="31">
        <f t="shared" si="21"/>
        <v>8.25</v>
      </c>
      <c r="P115" s="30">
        <f t="shared" si="25"/>
        <v>12.738976713123764</v>
      </c>
      <c r="R115" s="17">
        <f t="shared" si="13"/>
        <v>1.25</v>
      </c>
      <c r="U115" s="41">
        <f t="shared" si="23"/>
        <v>3.3071891388307382</v>
      </c>
      <c r="V115" s="41">
        <f t="shared" si="14"/>
        <v>4.5980337169816403</v>
      </c>
      <c r="W115" s="17">
        <f t="shared" si="15"/>
        <v>5.4855337169816405</v>
      </c>
      <c r="X115" s="43">
        <v>10</v>
      </c>
      <c r="Y115" s="17">
        <f t="shared" si="16"/>
        <v>0</v>
      </c>
      <c r="Z115" t="str">
        <f t="shared" si="17"/>
        <v>MTO</v>
      </c>
    </row>
    <row r="116" spans="1:26" x14ac:dyDescent="0.25">
      <c r="A116" s="17" t="str">
        <v xml:space="preserve">     [15576] Digital Loose Leaf A4 Binder - 4 Ring 8cm  </v>
      </c>
      <c r="B116" s="25">
        <v>0</v>
      </c>
      <c r="C116" s="25">
        <v>0</v>
      </c>
      <c r="D116" s="25">
        <v>0</v>
      </c>
      <c r="E116" s="25">
        <v>10</v>
      </c>
      <c r="F116" s="25">
        <v>0</v>
      </c>
      <c r="G116" s="25">
        <v>0</v>
      </c>
      <c r="H116" s="25">
        <v>0</v>
      </c>
      <c r="I116" s="25">
        <v>0</v>
      </c>
      <c r="J116" s="30">
        <f t="shared" si="18"/>
        <v>1.4285714285714286</v>
      </c>
      <c r="K116" s="30">
        <f t="shared" si="24"/>
        <v>17.479243647051355</v>
      </c>
      <c r="L116" s="30">
        <f t="shared" si="19"/>
        <v>2.0408163265306123</v>
      </c>
      <c r="M116" s="30">
        <f t="shared" si="20"/>
        <v>305.52395847298516</v>
      </c>
      <c r="O116" s="31">
        <f t="shared" si="21"/>
        <v>1.25</v>
      </c>
      <c r="P116" s="30">
        <f t="shared" si="25"/>
        <v>10.443386027874258</v>
      </c>
      <c r="R116" s="17">
        <f t="shared" si="13"/>
        <v>5.125</v>
      </c>
      <c r="U116" s="41">
        <f t="shared" si="23"/>
        <v>6.2136442608182838</v>
      </c>
      <c r="V116" s="41">
        <f t="shared" si="14"/>
        <v>8.6389210345172724</v>
      </c>
      <c r="W116" s="17">
        <f t="shared" si="15"/>
        <v>12.277671034517272</v>
      </c>
      <c r="X116" s="43">
        <v>0</v>
      </c>
      <c r="Y116" s="17">
        <f t="shared" si="16"/>
        <v>5.125</v>
      </c>
      <c r="Z116" t="str">
        <f t="shared" si="17"/>
        <v>MTO</v>
      </c>
    </row>
    <row r="117" spans="1:26" x14ac:dyDescent="0.25">
      <c r="A117" s="17" t="str">
        <v xml:space="preserve">     [13701] Dish Washing Sponge Mega Size</v>
      </c>
      <c r="B117" s="25">
        <v>0</v>
      </c>
      <c r="C117" s="25">
        <v>0</v>
      </c>
      <c r="D117" s="25">
        <v>5</v>
      </c>
      <c r="E117" s="25">
        <v>15</v>
      </c>
      <c r="F117" s="25">
        <v>16</v>
      </c>
      <c r="G117" s="25">
        <v>2</v>
      </c>
      <c r="H117" s="25">
        <v>3</v>
      </c>
      <c r="I117" s="25">
        <v>0</v>
      </c>
      <c r="J117" s="30">
        <f t="shared" si="18"/>
        <v>5.8571428571428568</v>
      </c>
      <c r="K117" s="30">
        <f t="shared" si="24"/>
        <v>10.487546188230812</v>
      </c>
      <c r="L117" s="30">
        <f t="shared" si="19"/>
        <v>34.306122448979586</v>
      </c>
      <c r="M117" s="30">
        <f t="shared" si="20"/>
        <v>109.98862505027463</v>
      </c>
      <c r="O117" s="31">
        <f t="shared" si="21"/>
        <v>5.125</v>
      </c>
      <c r="P117" s="30">
        <f t="shared" si="25"/>
        <v>6.2660316167245549</v>
      </c>
      <c r="R117" s="17">
        <f t="shared" si="13"/>
        <v>24.625</v>
      </c>
      <c r="U117" s="41">
        <f t="shared" si="23"/>
        <v>6.7627194973619895</v>
      </c>
      <c r="V117" s="41">
        <f t="shared" si="14"/>
        <v>9.4023084141940902</v>
      </c>
      <c r="W117" s="17">
        <f t="shared" si="15"/>
        <v>26.886058414194089</v>
      </c>
      <c r="X117" s="43">
        <v>12</v>
      </c>
      <c r="Y117" s="17">
        <f t="shared" si="16"/>
        <v>12.625</v>
      </c>
      <c r="Z117" t="str">
        <f t="shared" si="17"/>
        <v>MTS</v>
      </c>
    </row>
    <row r="118" spans="1:26" x14ac:dyDescent="0.25">
      <c r="A118" s="17" t="str">
        <v xml:space="preserve">     [13700] Dish washing Sponge - set of 3</v>
      </c>
      <c r="B118" s="25">
        <v>35</v>
      </c>
      <c r="C118" s="25">
        <v>28</v>
      </c>
      <c r="D118" s="25">
        <v>12</v>
      </c>
      <c r="E118" s="25">
        <v>19</v>
      </c>
      <c r="F118" s="25">
        <v>23</v>
      </c>
      <c r="G118" s="25">
        <v>22</v>
      </c>
      <c r="H118" s="25">
        <v>27</v>
      </c>
      <c r="I118" s="25">
        <v>31</v>
      </c>
      <c r="J118" s="30">
        <f t="shared" si="18"/>
        <v>23.714285714285715</v>
      </c>
      <c r="K118" s="30">
        <f t="shared" si="24"/>
        <v>7.4925277129384877</v>
      </c>
      <c r="L118" s="30">
        <f t="shared" si="19"/>
        <v>53.081632653061213</v>
      </c>
      <c r="M118" s="30">
        <f t="shared" si="20"/>
        <v>552.60125332696487</v>
      </c>
      <c r="O118" s="31">
        <f t="shared" si="21"/>
        <v>24.625</v>
      </c>
      <c r="P118" s="30">
        <f t="shared" si="25"/>
        <v>3.7596189700347327</v>
      </c>
      <c r="R118" s="17">
        <f t="shared" si="13"/>
        <v>11.375</v>
      </c>
      <c r="U118" s="41">
        <f t="shared" si="23"/>
        <v>6.019499563917253</v>
      </c>
      <c r="V118" s="41">
        <f t="shared" si="14"/>
        <v>8.3689988060475304</v>
      </c>
      <c r="W118" s="17">
        <f t="shared" si="15"/>
        <v>16.44524880604753</v>
      </c>
      <c r="X118" s="43">
        <v>0</v>
      </c>
      <c r="Y118" s="17">
        <f t="shared" si="16"/>
        <v>11.375</v>
      </c>
      <c r="Z118" t="str">
        <f t="shared" si="17"/>
        <v>MTO</v>
      </c>
    </row>
    <row r="119" spans="1:26" x14ac:dyDescent="0.25">
      <c r="A119" s="17" t="str">
        <v xml:space="preserve">     [13110] Disinfectant Phenique &amp; Cleaner</v>
      </c>
      <c r="B119" s="25">
        <v>9</v>
      </c>
      <c r="C119" s="25">
        <v>8</v>
      </c>
      <c r="D119" s="25">
        <v>9</v>
      </c>
      <c r="E119" s="25">
        <v>3</v>
      </c>
      <c r="F119" s="25">
        <v>19</v>
      </c>
      <c r="G119" s="25">
        <v>10</v>
      </c>
      <c r="H119" s="25">
        <v>23</v>
      </c>
      <c r="I119" s="25">
        <v>10</v>
      </c>
      <c r="J119" s="30">
        <f t="shared" si="18"/>
        <v>11.571428571428571</v>
      </c>
      <c r="K119" s="30">
        <f t="shared" si="24"/>
        <v>15.295516627763092</v>
      </c>
      <c r="L119" s="30">
        <f t="shared" si="19"/>
        <v>2.4693877551020402</v>
      </c>
      <c r="M119" s="30">
        <f t="shared" si="20"/>
        <v>28.042496354915393</v>
      </c>
      <c r="O119" s="31">
        <f t="shared" si="21"/>
        <v>11.375</v>
      </c>
      <c r="P119" s="30">
        <f t="shared" si="25"/>
        <v>14.65577138202084</v>
      </c>
      <c r="R119" s="17">
        <f t="shared" si="13"/>
        <v>2.375</v>
      </c>
      <c r="U119" s="41">
        <f t="shared" si="23"/>
        <v>3.6721077053920954</v>
      </c>
      <c r="V119" s="41">
        <f t="shared" si="14"/>
        <v>5.1053853689633453</v>
      </c>
      <c r="W119" s="17">
        <f t="shared" si="15"/>
        <v>6.7916353689633446</v>
      </c>
      <c r="X119" s="43">
        <v>0</v>
      </c>
      <c r="Y119" s="17">
        <f t="shared" si="16"/>
        <v>2.375</v>
      </c>
      <c r="Z119" t="str">
        <f t="shared" si="17"/>
        <v>MTO</v>
      </c>
    </row>
    <row r="120" spans="1:26" x14ac:dyDescent="0.25">
      <c r="A120" s="17" t="str">
        <v xml:space="preserve">     [11019] Dispenser for C-Fold Tissues</v>
      </c>
      <c r="B120" s="25">
        <v>7</v>
      </c>
      <c r="C120" s="25">
        <v>0</v>
      </c>
      <c r="D120" s="25">
        <v>0</v>
      </c>
      <c r="E120" s="25">
        <v>10</v>
      </c>
      <c r="F120" s="25">
        <v>0</v>
      </c>
      <c r="G120" s="25">
        <v>0</v>
      </c>
      <c r="H120" s="25">
        <v>2</v>
      </c>
      <c r="I120" s="25">
        <v>0</v>
      </c>
      <c r="J120" s="30">
        <f t="shared" si="18"/>
        <v>2.7142857142857144</v>
      </c>
      <c r="K120" s="30">
        <f t="shared" si="24"/>
        <v>18.377309976657855</v>
      </c>
      <c r="L120" s="30">
        <f t="shared" si="19"/>
        <v>7.3673469387755111</v>
      </c>
      <c r="M120" s="30">
        <f t="shared" si="20"/>
        <v>337.72552197816833</v>
      </c>
      <c r="O120" s="31">
        <f t="shared" si="21"/>
        <v>2.375</v>
      </c>
      <c r="P120" s="30">
        <f t="shared" si="25"/>
        <v>12.793462829212503</v>
      </c>
      <c r="R120" s="17">
        <f t="shared" si="13"/>
        <v>2.125</v>
      </c>
      <c r="U120" s="41">
        <f t="shared" si="23"/>
        <v>3.6890886408434267</v>
      </c>
      <c r="V120" s="41">
        <f t="shared" si="14"/>
        <v>5.128994213354602</v>
      </c>
      <c r="W120" s="17">
        <f t="shared" si="15"/>
        <v>6.6377442133546021</v>
      </c>
      <c r="X120" s="43">
        <v>8</v>
      </c>
      <c r="Y120" s="17">
        <f t="shared" si="16"/>
        <v>0</v>
      </c>
      <c r="Z120" t="str">
        <f t="shared" si="17"/>
        <v>MTO</v>
      </c>
    </row>
    <row r="121" spans="1:26" x14ac:dyDescent="0.25">
      <c r="A121" s="17" t="str">
        <v xml:space="preserve">     [11021] Dispenser for Hand Soap 0.5 L</v>
      </c>
      <c r="B121" s="25">
        <v>9</v>
      </c>
      <c r="C121" s="25">
        <v>0</v>
      </c>
      <c r="D121" s="25">
        <v>0</v>
      </c>
      <c r="E121" s="25">
        <v>0</v>
      </c>
      <c r="F121" s="25">
        <v>8</v>
      </c>
      <c r="G121" s="25">
        <v>0</v>
      </c>
      <c r="H121" s="25">
        <v>0</v>
      </c>
      <c r="I121" s="25">
        <v>0</v>
      </c>
      <c r="J121" s="30">
        <f t="shared" si="18"/>
        <v>2.4285714285714284</v>
      </c>
      <c r="K121" s="30">
        <f t="shared" si="24"/>
        <v>11.826385985994714</v>
      </c>
      <c r="L121" s="30">
        <f t="shared" si="19"/>
        <v>5.8979591836734686</v>
      </c>
      <c r="M121" s="30">
        <f t="shared" si="20"/>
        <v>139.86340548973214</v>
      </c>
      <c r="O121" s="31">
        <f t="shared" si="21"/>
        <v>2.125</v>
      </c>
      <c r="P121" s="30">
        <f t="shared" si="25"/>
        <v>7.6760776975275018</v>
      </c>
      <c r="R121" s="17">
        <f t="shared" si="13"/>
        <v>0.875</v>
      </c>
      <c r="U121" s="41">
        <f t="shared" si="23"/>
        <v>1.5360257159305635</v>
      </c>
      <c r="V121" s="41">
        <f t="shared" si="14"/>
        <v>2.1355591517504258</v>
      </c>
      <c r="W121" s="17">
        <f t="shared" si="15"/>
        <v>2.7568091517504256</v>
      </c>
      <c r="X121" s="43">
        <v>0</v>
      </c>
      <c r="Y121" s="17">
        <f t="shared" si="16"/>
        <v>0.875</v>
      </c>
      <c r="Z121" t="str">
        <f t="shared" si="17"/>
        <v>MTO</v>
      </c>
    </row>
    <row r="122" spans="1:26" x14ac:dyDescent="0.25">
      <c r="A122" s="17" t="str">
        <v xml:space="preserve">     [11020] Dispenser for Kitchen Roll Tissues</v>
      </c>
      <c r="B122" s="25">
        <v>3</v>
      </c>
      <c r="C122" s="25">
        <v>4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30">
        <f t="shared" si="18"/>
        <v>1</v>
      </c>
      <c r="K122" s="30">
        <f t="shared" si="24"/>
        <v>7.095831591596828</v>
      </c>
      <c r="L122" s="30">
        <f t="shared" si="19"/>
        <v>1</v>
      </c>
      <c r="M122" s="30">
        <f t="shared" si="20"/>
        <v>50.350825976303575</v>
      </c>
      <c r="O122" s="31">
        <f t="shared" si="21"/>
        <v>0.875</v>
      </c>
      <c r="P122" s="30">
        <f t="shared" si="25"/>
        <v>4.6056466185165013</v>
      </c>
      <c r="R122" s="17">
        <f t="shared" si="13"/>
        <v>0.75</v>
      </c>
      <c r="U122" s="41">
        <f t="shared" si="23"/>
        <v>1.984313483298443</v>
      </c>
      <c r="V122" s="41">
        <f t="shared" si="14"/>
        <v>2.7588202301889839</v>
      </c>
      <c r="W122" s="17">
        <f t="shared" si="15"/>
        <v>3.2913202301889841</v>
      </c>
      <c r="X122" s="43">
        <v>6</v>
      </c>
      <c r="Y122" s="17">
        <f t="shared" si="16"/>
        <v>0</v>
      </c>
      <c r="Z122" t="str">
        <f t="shared" si="17"/>
        <v>MTO</v>
      </c>
    </row>
    <row r="123" spans="1:26" x14ac:dyDescent="0.25">
      <c r="A123" s="17" t="str">
        <v xml:space="preserve">     [11022] Dispenser for Toilet Roll Tissues</v>
      </c>
      <c r="B123" s="25">
        <v>6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30">
        <f t="shared" si="18"/>
        <v>0.8571428571428571</v>
      </c>
      <c r="K123" s="30">
        <f t="shared" si="24"/>
        <v>4.2574989549580966</v>
      </c>
      <c r="L123" s="30">
        <f t="shared" si="19"/>
        <v>0.73469387755102034</v>
      </c>
      <c r="M123" s="30">
        <f t="shared" si="20"/>
        <v>18.126297351469283</v>
      </c>
      <c r="O123" s="31">
        <f t="shared" si="21"/>
        <v>0.75</v>
      </c>
      <c r="P123" s="30">
        <f t="shared" si="25"/>
        <v>2.7633879711099008</v>
      </c>
      <c r="R123" s="17">
        <f t="shared" si="13"/>
        <v>3</v>
      </c>
      <c r="U123" s="41">
        <f t="shared" si="23"/>
        <v>7.2111025509279782</v>
      </c>
      <c r="V123" s="41">
        <f t="shared" si="14"/>
        <v>10.025701970435783</v>
      </c>
      <c r="W123" s="17">
        <f t="shared" si="15"/>
        <v>12.155701970435782</v>
      </c>
      <c r="X123" s="43">
        <v>0</v>
      </c>
      <c r="Y123" s="17">
        <f t="shared" si="16"/>
        <v>3</v>
      </c>
      <c r="Z123" t="str">
        <f t="shared" si="17"/>
        <v>MTO</v>
      </c>
    </row>
    <row r="124" spans="1:26" x14ac:dyDescent="0.25">
      <c r="A124" s="17" t="str">
        <v xml:space="preserve">     [14038] Disposable - Black Plastic Fork large - 50 pcs</v>
      </c>
      <c r="B124" s="25">
        <v>0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22</v>
      </c>
      <c r="I124" s="25">
        <v>2</v>
      </c>
      <c r="J124" s="30">
        <f t="shared" si="18"/>
        <v>3.1428571428571428</v>
      </c>
      <c r="K124" s="30">
        <f t="shared" si="24"/>
        <v>2.554499372974858</v>
      </c>
      <c r="L124" s="30">
        <f t="shared" si="19"/>
        <v>1.3061224489795917</v>
      </c>
      <c r="M124" s="30">
        <f t="shared" si="20"/>
        <v>0.30746955462951064</v>
      </c>
      <c r="O124" s="31">
        <f t="shared" si="21"/>
        <v>3</v>
      </c>
      <c r="P124" s="30">
        <f t="shared" si="25"/>
        <v>1.6580327826659405</v>
      </c>
      <c r="R124" s="17">
        <f t="shared" si="13"/>
        <v>5.25</v>
      </c>
      <c r="U124" s="41">
        <f t="shared" si="23"/>
        <v>4.520785330006281</v>
      </c>
      <c r="V124" s="41">
        <f t="shared" si="14"/>
        <v>6.2853143566968859</v>
      </c>
      <c r="W124" s="17">
        <f t="shared" si="15"/>
        <v>10.012814356696886</v>
      </c>
      <c r="X124" s="43">
        <v>0</v>
      </c>
      <c r="Y124" s="17">
        <f t="shared" si="16"/>
        <v>5.25</v>
      </c>
      <c r="Z124" t="str">
        <f t="shared" si="17"/>
        <v>MTO</v>
      </c>
    </row>
    <row r="125" spans="1:26" x14ac:dyDescent="0.25">
      <c r="A125" s="17" t="str">
        <v xml:space="preserve">     [14036] Disposable - Plastic fork large - 50 pcs</v>
      </c>
      <c r="B125" s="25">
        <v>4</v>
      </c>
      <c r="C125" s="25">
        <v>16</v>
      </c>
      <c r="D125" s="25">
        <v>0</v>
      </c>
      <c r="E125" s="25">
        <v>5</v>
      </c>
      <c r="F125" s="25">
        <v>5</v>
      </c>
      <c r="G125" s="25">
        <v>3</v>
      </c>
      <c r="H125" s="25">
        <v>2</v>
      </c>
      <c r="I125" s="25">
        <v>7</v>
      </c>
      <c r="J125" s="30">
        <f t="shared" si="18"/>
        <v>5</v>
      </c>
      <c r="K125" s="30">
        <f t="shared" si="24"/>
        <v>10.332699623784915</v>
      </c>
      <c r="L125" s="30">
        <f t="shared" si="19"/>
        <v>4</v>
      </c>
      <c r="M125" s="30">
        <f t="shared" si="20"/>
        <v>11.106886782376115</v>
      </c>
      <c r="O125" s="31">
        <f t="shared" si="21"/>
        <v>5.25</v>
      </c>
      <c r="P125" s="30">
        <f t="shared" si="25"/>
        <v>1.7948196695995642</v>
      </c>
      <c r="R125" s="17">
        <f t="shared" si="13"/>
        <v>6.375</v>
      </c>
      <c r="U125" s="41">
        <f t="shared" si="23"/>
        <v>3.9350190596742984</v>
      </c>
      <c r="V125" s="41">
        <f t="shared" si="14"/>
        <v>5.4709148929246734</v>
      </c>
      <c r="W125" s="17">
        <f t="shared" si="15"/>
        <v>9.9971648929246726</v>
      </c>
      <c r="X125" s="43">
        <v>0</v>
      </c>
      <c r="Y125" s="17">
        <f t="shared" si="16"/>
        <v>6.375</v>
      </c>
      <c r="Z125" t="str">
        <f t="shared" si="17"/>
        <v>MTO</v>
      </c>
    </row>
    <row r="126" spans="1:26" x14ac:dyDescent="0.25">
      <c r="A126" s="17" t="str">
        <v xml:space="preserve">     [14037] Disposable - Plastic spoon large - 50 pcs</v>
      </c>
      <c r="B126" s="25">
        <v>2</v>
      </c>
      <c r="C126" s="25">
        <v>8</v>
      </c>
      <c r="D126" s="25">
        <v>0</v>
      </c>
      <c r="E126" s="25">
        <v>8</v>
      </c>
      <c r="F126" s="25">
        <v>6</v>
      </c>
      <c r="G126" s="25">
        <v>6</v>
      </c>
      <c r="H126" s="25">
        <v>14</v>
      </c>
      <c r="I126" s="25">
        <v>7</v>
      </c>
      <c r="J126" s="30">
        <f t="shared" si="18"/>
        <v>6.2857142857142856</v>
      </c>
      <c r="K126" s="30">
        <f t="shared" si="24"/>
        <v>6.9996197742709487</v>
      </c>
      <c r="L126" s="30">
        <f t="shared" si="19"/>
        <v>0.51020408163265329</v>
      </c>
      <c r="M126" s="30">
        <f t="shared" si="20"/>
        <v>1.4457160503257406E-7</v>
      </c>
      <c r="O126" s="31">
        <f t="shared" si="21"/>
        <v>6.375</v>
      </c>
      <c r="P126" s="30">
        <f t="shared" si="25"/>
        <v>3.8768918017597387</v>
      </c>
      <c r="R126" s="17">
        <f t="shared" si="13"/>
        <v>1</v>
      </c>
      <c r="U126" s="41">
        <f t="shared" si="23"/>
        <v>2</v>
      </c>
      <c r="V126" s="41">
        <f t="shared" si="14"/>
        <v>2.7806294251481978</v>
      </c>
      <c r="W126" s="17">
        <f t="shared" si="15"/>
        <v>3.4906294251481977</v>
      </c>
      <c r="X126" s="43">
        <v>0</v>
      </c>
      <c r="Y126" s="17">
        <f t="shared" si="16"/>
        <v>1</v>
      </c>
      <c r="Z126" t="str">
        <f t="shared" si="17"/>
        <v>MTO</v>
      </c>
    </row>
    <row r="127" spans="1:26" x14ac:dyDescent="0.25">
      <c r="A127" s="17" t="str">
        <v xml:space="preserve">     [14013] Disposable Drinking Straws - 60 pcs</v>
      </c>
      <c r="B127" s="25">
        <v>0</v>
      </c>
      <c r="C127" s="25">
        <v>0</v>
      </c>
      <c r="D127" s="25">
        <v>0</v>
      </c>
      <c r="E127" s="25">
        <v>0</v>
      </c>
      <c r="F127" s="25">
        <v>0</v>
      </c>
      <c r="G127" s="25">
        <v>6</v>
      </c>
      <c r="H127" s="25">
        <v>2</v>
      </c>
      <c r="I127" s="25">
        <v>0</v>
      </c>
      <c r="J127" s="30">
        <f t="shared" si="18"/>
        <v>1.1428571428571428</v>
      </c>
      <c r="K127" s="30">
        <f t="shared" si="24"/>
        <v>9.7997718645625689</v>
      </c>
      <c r="L127" s="30">
        <f t="shared" si="19"/>
        <v>1.3061224489795917</v>
      </c>
      <c r="M127" s="30">
        <f t="shared" si="20"/>
        <v>96.035528597472123</v>
      </c>
      <c r="O127" s="31">
        <f t="shared" si="21"/>
        <v>1</v>
      </c>
      <c r="P127" s="30">
        <f t="shared" si="25"/>
        <v>5.1261350810558435</v>
      </c>
      <c r="R127" s="17">
        <f t="shared" si="13"/>
        <v>5.875</v>
      </c>
      <c r="U127" s="41">
        <f t="shared" si="23"/>
        <v>14.793896545535256</v>
      </c>
      <c r="V127" s="41">
        <f t="shared" si="14"/>
        <v>20.568172023556805</v>
      </c>
      <c r="W127" s="17">
        <f t="shared" si="15"/>
        <v>24.739422023556806</v>
      </c>
      <c r="X127" s="43">
        <v>0</v>
      </c>
      <c r="Y127" s="17">
        <f t="shared" si="16"/>
        <v>5.875</v>
      </c>
      <c r="Z127" t="str">
        <f t="shared" si="17"/>
        <v>MTO</v>
      </c>
    </row>
    <row r="128" spans="1:26" x14ac:dyDescent="0.25">
      <c r="A128" s="17" t="str">
        <v xml:space="preserve">     [14015] Disposable Juice Cup 12oz with cover - 50 pcs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45</v>
      </c>
      <c r="H128" s="25">
        <v>1</v>
      </c>
      <c r="I128" s="25">
        <v>1</v>
      </c>
      <c r="J128" s="30">
        <f t="shared" si="18"/>
        <v>6.5714285714285712</v>
      </c>
      <c r="K128" s="30">
        <f t="shared" si="24"/>
        <v>6.6798631187375408</v>
      </c>
      <c r="L128" s="30">
        <f t="shared" si="19"/>
        <v>31.04081632653061</v>
      </c>
      <c r="M128" s="30">
        <f t="shared" si="20"/>
        <v>32.260845047594941</v>
      </c>
      <c r="O128" s="31">
        <f t="shared" si="21"/>
        <v>5.875</v>
      </c>
      <c r="P128" s="30">
        <f t="shared" si="25"/>
        <v>3.075681048633506</v>
      </c>
      <c r="R128" s="17">
        <f t="shared" si="13"/>
        <v>0.625</v>
      </c>
      <c r="U128" s="41">
        <f t="shared" si="23"/>
        <v>1.6535945694153691</v>
      </c>
      <c r="V128" s="41">
        <f t="shared" si="14"/>
        <v>2.2990168584908202</v>
      </c>
      <c r="W128" s="17">
        <f t="shared" si="15"/>
        <v>2.7427668584908202</v>
      </c>
      <c r="X128" s="43">
        <v>5</v>
      </c>
      <c r="Y128" s="17">
        <f t="shared" si="16"/>
        <v>0</v>
      </c>
      <c r="Z128" t="str">
        <f t="shared" si="17"/>
        <v>MTO</v>
      </c>
    </row>
    <row r="129" spans="1:26" x14ac:dyDescent="0.25">
      <c r="A129" s="17" t="str">
        <v xml:space="preserve">     [14051] Disposable Juice Cup 14oz with cover - 50 pcs</v>
      </c>
      <c r="B129" s="25">
        <v>0</v>
      </c>
      <c r="C129" s="25">
        <v>0</v>
      </c>
      <c r="D129" s="25">
        <v>0</v>
      </c>
      <c r="E129" s="25">
        <v>0</v>
      </c>
      <c r="F129" s="25">
        <v>0</v>
      </c>
      <c r="G129" s="25">
        <v>5</v>
      </c>
      <c r="H129" s="25">
        <v>0</v>
      </c>
      <c r="I129" s="25">
        <v>0</v>
      </c>
      <c r="J129" s="30">
        <f t="shared" si="18"/>
        <v>0.7142857142857143</v>
      </c>
      <c r="K129" s="30">
        <f t="shared" si="24"/>
        <v>4.4079178712425247</v>
      </c>
      <c r="L129" s="30">
        <f t="shared" si="19"/>
        <v>0.51020408163265307</v>
      </c>
      <c r="M129" s="30">
        <f t="shared" si="20"/>
        <v>19.42973995961923</v>
      </c>
      <c r="O129" s="31">
        <f t="shared" si="21"/>
        <v>0.625</v>
      </c>
      <c r="P129" s="30">
        <f t="shared" si="25"/>
        <v>2.2454086291801034</v>
      </c>
      <c r="R129" s="17">
        <f t="shared" si="13"/>
        <v>2.5</v>
      </c>
      <c r="U129" s="41">
        <f t="shared" si="23"/>
        <v>6.6143782776614763</v>
      </c>
      <c r="V129" s="41">
        <f t="shared" si="14"/>
        <v>9.1960674339632806</v>
      </c>
      <c r="W129" s="17">
        <f t="shared" si="15"/>
        <v>10.971067433963281</v>
      </c>
      <c r="X129" s="43">
        <v>20</v>
      </c>
      <c r="Y129" s="17">
        <f t="shared" si="16"/>
        <v>0</v>
      </c>
      <c r="Z129" t="str">
        <f t="shared" si="17"/>
        <v>MTO</v>
      </c>
    </row>
    <row r="130" spans="1:26" x14ac:dyDescent="0.25">
      <c r="A130" s="17" t="str">
        <v xml:space="preserve">     [15609] Eco Archive Box </v>
      </c>
      <c r="B130" s="25">
        <v>0</v>
      </c>
      <c r="C130" s="25">
        <v>0</v>
      </c>
      <c r="D130" s="25">
        <v>20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30">
        <f t="shared" si="18"/>
        <v>2.8571428571428572</v>
      </c>
      <c r="K130" s="30">
        <f t="shared" si="24"/>
        <v>2.6447507227455147</v>
      </c>
      <c r="L130" s="30">
        <f t="shared" si="19"/>
        <v>8.1632653061224492</v>
      </c>
      <c r="M130" s="30">
        <f t="shared" si="20"/>
        <v>6.9947063854629228</v>
      </c>
      <c r="O130" s="31">
        <f t="shared" si="21"/>
        <v>2.5</v>
      </c>
      <c r="P130" s="30">
        <f t="shared" si="25"/>
        <v>1.3472451775080621</v>
      </c>
      <c r="R130" s="17">
        <f t="shared" si="13"/>
        <v>0.5</v>
      </c>
      <c r="U130" s="41">
        <f t="shared" si="23"/>
        <v>1.3228756555322954</v>
      </c>
      <c r="V130" s="41">
        <f t="shared" si="14"/>
        <v>1.8392134867926559</v>
      </c>
      <c r="W130" s="17">
        <f t="shared" si="15"/>
        <v>2.1942134867926559</v>
      </c>
      <c r="X130" s="43">
        <v>4</v>
      </c>
      <c r="Y130" s="17">
        <f t="shared" si="16"/>
        <v>0</v>
      </c>
      <c r="Z130" t="str">
        <f t="shared" si="17"/>
        <v>MTO</v>
      </c>
    </row>
    <row r="131" spans="1:26" x14ac:dyDescent="0.25">
      <c r="A131" s="17" t="str">
        <v xml:space="preserve">     [14107] Eco Paper Cups 9oz - 1000 pcs 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4</v>
      </c>
      <c r="H131" s="25">
        <v>0</v>
      </c>
      <c r="I131" s="25">
        <v>0</v>
      </c>
      <c r="J131" s="30">
        <f t="shared" si="18"/>
        <v>0.5714285714285714</v>
      </c>
      <c r="K131" s="30">
        <f t="shared" si="24"/>
        <v>1.5868504336473088</v>
      </c>
      <c r="L131" s="30">
        <f t="shared" si="19"/>
        <v>0.32653061224489793</v>
      </c>
      <c r="M131" s="30">
        <f t="shared" si="20"/>
        <v>2.5180942987666519</v>
      </c>
      <c r="O131" s="31">
        <f t="shared" si="21"/>
        <v>0.5</v>
      </c>
      <c r="P131" s="30">
        <f t="shared" si="25"/>
        <v>0.80834710650483721</v>
      </c>
      <c r="R131" s="17">
        <f t="shared" ref="R131:R143" si="26">AVERAGE(O132,B132:I132)</f>
        <v>0.25</v>
      </c>
      <c r="U131" s="41">
        <f t="shared" si="23"/>
        <v>0.66143782776614768</v>
      </c>
      <c r="V131" s="41">
        <f t="shared" ref="V131:V143" si="27">$T$2*U131*SQRT($S$3)</f>
        <v>0.91960674339632797</v>
      </c>
      <c r="W131" s="17">
        <f t="shared" ref="W131:W143" si="28">(R131*$S$3)+V131</f>
        <v>1.097106743396328</v>
      </c>
      <c r="X131" s="43">
        <v>0</v>
      </c>
      <c r="Y131" s="17">
        <f t="shared" ref="Y131:Y143" si="29">IF(X131&lt;W131,O132-X131,0)</f>
        <v>0.25</v>
      </c>
      <c r="Z131" t="str">
        <f t="shared" ref="Z131:Z143" si="30">IF(U131/R131&lt;0.5,"MTS","MTO")</f>
        <v>MTO</v>
      </c>
    </row>
    <row r="132" spans="1:26" x14ac:dyDescent="0.25">
      <c r="A132" s="17" t="str">
        <v xml:space="preserve">     [14410] Ecoco - Plastic Cup Holder For Dispenser, Double</v>
      </c>
      <c r="B132" s="25">
        <v>2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30">
        <f t="shared" ref="J132:J143" si="31">AVERAGE(B132:H132)</f>
        <v>0.2857142857142857</v>
      </c>
      <c r="K132" s="30">
        <f t="shared" si="24"/>
        <v>0.95211026018838529</v>
      </c>
      <c r="L132" s="30">
        <f t="shared" ref="L132:L143" si="32">(J132-I132)^2</f>
        <v>8.1632653061224483E-2</v>
      </c>
      <c r="M132" s="30">
        <f t="shared" ref="M132:M143" si="33">(I132-K132)^2</f>
        <v>0.90651394755599479</v>
      </c>
      <c r="O132" s="31">
        <f t="shared" ref="O132:O143" si="34">AVERAGE(B132:I132)</f>
        <v>0.25</v>
      </c>
      <c r="P132" s="30">
        <f t="shared" ref="P132:P143" si="35">(I131*$Q$3)+((1-$Q$3)*P131)</f>
        <v>0.4850082639029023</v>
      </c>
      <c r="R132" s="17">
        <f t="shared" si="26"/>
        <v>1.875</v>
      </c>
      <c r="U132" s="41">
        <f t="shared" ref="U132:U143" si="36">STDEV(O133,B133:I133)</f>
        <v>4.9607837082461073</v>
      </c>
      <c r="V132" s="41">
        <f t="shared" si="27"/>
        <v>6.8970505754724591</v>
      </c>
      <c r="W132" s="17">
        <f t="shared" si="28"/>
        <v>8.2283005754724599</v>
      </c>
      <c r="X132" s="43">
        <v>0</v>
      </c>
      <c r="Y132" s="17">
        <f t="shared" si="29"/>
        <v>1.875</v>
      </c>
      <c r="Z132" t="str">
        <f t="shared" si="30"/>
        <v>MTO</v>
      </c>
    </row>
    <row r="133" spans="1:26" x14ac:dyDescent="0.25">
      <c r="A133" s="17" t="str">
        <v xml:space="preserve">     [14408] Eden Bakery, Mix Box - 1.5 Kg</v>
      </c>
      <c r="B133" s="25">
        <v>0</v>
      </c>
      <c r="C133" s="25">
        <v>0</v>
      </c>
      <c r="D133" s="25">
        <v>15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30">
        <f t="shared" si="31"/>
        <v>2.1428571428571428</v>
      </c>
      <c r="K133" s="30">
        <f t="shared" ref="K133:K143" si="37">(H132*$Q$3)+((1-$Q$3)*K132)</f>
        <v>0.57126615611303111</v>
      </c>
      <c r="L133" s="30">
        <f t="shared" si="32"/>
        <v>4.5918367346938771</v>
      </c>
      <c r="M133" s="30">
        <f t="shared" si="33"/>
        <v>0.32634502112015801</v>
      </c>
      <c r="O133" s="31">
        <f t="shared" si="34"/>
        <v>1.875</v>
      </c>
      <c r="P133" s="30">
        <f t="shared" si="35"/>
        <v>0.29100495834174139</v>
      </c>
      <c r="R133" s="17">
        <f t="shared" si="26"/>
        <v>10</v>
      </c>
      <c r="U133" s="41">
        <f t="shared" si="36"/>
        <v>18.874586088176873</v>
      </c>
      <c r="V133" s="41">
        <f t="shared" si="27"/>
        <v>26.241614732138718</v>
      </c>
      <c r="W133" s="17">
        <f t="shared" si="28"/>
        <v>33.341614732138716</v>
      </c>
      <c r="X133" s="43">
        <v>25</v>
      </c>
      <c r="Y133" s="17">
        <f t="shared" si="29"/>
        <v>-15</v>
      </c>
      <c r="Z133" t="str">
        <f t="shared" si="30"/>
        <v>MTO</v>
      </c>
    </row>
    <row r="134" spans="1:26" x14ac:dyDescent="0.25">
      <c r="A134" s="17" t="str">
        <v xml:space="preserve">     [14450] Eden Bakery, Mix Kahk Box - 1Kg</v>
      </c>
      <c r="B134" s="25">
        <v>0</v>
      </c>
      <c r="C134" s="25">
        <v>0</v>
      </c>
      <c r="D134" s="25">
        <v>55</v>
      </c>
      <c r="E134" s="25">
        <v>25</v>
      </c>
      <c r="F134" s="25">
        <v>0</v>
      </c>
      <c r="G134" s="25">
        <v>0</v>
      </c>
      <c r="H134" s="25">
        <v>0</v>
      </c>
      <c r="I134" s="25">
        <v>0</v>
      </c>
      <c r="J134" s="30">
        <f t="shared" si="31"/>
        <v>11.428571428571429</v>
      </c>
      <c r="K134" s="30">
        <f t="shared" si="37"/>
        <v>0.34275969366781867</v>
      </c>
      <c r="L134" s="30">
        <f t="shared" si="32"/>
        <v>130.61224489795919</v>
      </c>
      <c r="M134" s="30">
        <f t="shared" si="33"/>
        <v>0.1174842076032569</v>
      </c>
      <c r="O134" s="31">
        <f t="shared" si="34"/>
        <v>10</v>
      </c>
      <c r="P134" s="30">
        <f t="shared" si="35"/>
        <v>0.17460297500504482</v>
      </c>
      <c r="R134" s="17">
        <f t="shared" si="26"/>
        <v>7.875</v>
      </c>
      <c r="U134" s="41">
        <f t="shared" si="36"/>
        <v>10.576359250706266</v>
      </c>
      <c r="V134" s="41">
        <f t="shared" si="27"/>
        <v>14.704467871726097</v>
      </c>
      <c r="W134" s="17">
        <f t="shared" si="28"/>
        <v>20.295717871726097</v>
      </c>
      <c r="X134" s="43">
        <v>5</v>
      </c>
      <c r="Y134" s="17">
        <f t="shared" si="29"/>
        <v>2.875</v>
      </c>
      <c r="Z134" t="str">
        <f t="shared" si="30"/>
        <v>MTO</v>
      </c>
    </row>
    <row r="135" spans="1:26" x14ac:dyDescent="0.25">
      <c r="A135" s="17" t="str">
        <v xml:space="preserve">     [14526] Elano Water 1.5 L - Pack of 12</v>
      </c>
      <c r="B135" s="25">
        <v>0</v>
      </c>
      <c r="C135" s="25">
        <v>0</v>
      </c>
      <c r="D135" s="25">
        <v>0</v>
      </c>
      <c r="E135" s="25">
        <v>0</v>
      </c>
      <c r="F135" s="25">
        <v>31</v>
      </c>
      <c r="G135" s="25">
        <v>5</v>
      </c>
      <c r="H135" s="25">
        <v>18</v>
      </c>
      <c r="I135" s="25">
        <v>9</v>
      </c>
      <c r="J135" s="30">
        <f t="shared" si="31"/>
        <v>7.7142857142857144</v>
      </c>
      <c r="K135" s="30">
        <f t="shared" si="37"/>
        <v>0.2056558162006912</v>
      </c>
      <c r="L135" s="30">
        <f t="shared" si="32"/>
        <v>1.6530612244897955</v>
      </c>
      <c r="M135" s="30">
        <f t="shared" si="33"/>
        <v>77.340489623124725</v>
      </c>
      <c r="O135" s="31">
        <f t="shared" si="34"/>
        <v>7.875</v>
      </c>
      <c r="P135" s="30">
        <f t="shared" si="35"/>
        <v>0.10476178500302689</v>
      </c>
      <c r="R135" s="17">
        <f t="shared" si="26"/>
        <v>25.625</v>
      </c>
      <c r="U135" s="41">
        <f t="shared" si="36"/>
        <v>19.880502382988212</v>
      </c>
      <c r="V135" s="41">
        <f t="shared" si="27"/>
        <v>27.640154956432948</v>
      </c>
      <c r="W135" s="17">
        <f t="shared" si="28"/>
        <v>45.833904956432946</v>
      </c>
      <c r="X135" s="43">
        <v>0</v>
      </c>
      <c r="Y135" s="17">
        <f t="shared" si="29"/>
        <v>25.625</v>
      </c>
      <c r="Z135" t="str">
        <f t="shared" si="30"/>
        <v>MTO</v>
      </c>
    </row>
    <row r="136" spans="1:26" x14ac:dyDescent="0.25">
      <c r="A136" s="17" t="str">
        <v xml:space="preserve">     [14532] Elano Water 330ml - Pack of 20 </v>
      </c>
      <c r="B136" s="25">
        <v>0</v>
      </c>
      <c r="C136" s="25">
        <v>0</v>
      </c>
      <c r="D136" s="25">
        <v>2</v>
      </c>
      <c r="E136" s="25">
        <v>47</v>
      </c>
      <c r="F136" s="25">
        <v>31</v>
      </c>
      <c r="G136" s="25">
        <v>44</v>
      </c>
      <c r="H136" s="25">
        <v>44</v>
      </c>
      <c r="I136" s="25">
        <v>37</v>
      </c>
      <c r="J136" s="30">
        <f t="shared" si="31"/>
        <v>24</v>
      </c>
      <c r="K136" s="30">
        <f t="shared" si="37"/>
        <v>7.3233934897204147</v>
      </c>
      <c r="L136" s="30">
        <f t="shared" si="32"/>
        <v>169</v>
      </c>
      <c r="M136" s="30">
        <f t="shared" si="33"/>
        <v>880.70097396596861</v>
      </c>
      <c r="O136" s="31">
        <f t="shared" si="34"/>
        <v>25.625</v>
      </c>
      <c r="P136" s="30">
        <f t="shared" si="35"/>
        <v>3.6628570710018162</v>
      </c>
      <c r="R136" s="17">
        <f t="shared" si="26"/>
        <v>190.25</v>
      </c>
      <c r="U136" s="41">
        <f t="shared" si="36"/>
        <v>77.418909188905516</v>
      </c>
      <c r="V136" s="41">
        <f t="shared" si="27"/>
        <v>107.63664847677344</v>
      </c>
      <c r="W136" s="17">
        <f t="shared" si="28"/>
        <v>242.71414847677343</v>
      </c>
      <c r="X136" s="43">
        <v>65</v>
      </c>
      <c r="Y136" s="17">
        <f t="shared" si="29"/>
        <v>125.25</v>
      </c>
      <c r="Z136" t="str">
        <f t="shared" si="30"/>
        <v>MTS</v>
      </c>
    </row>
    <row r="137" spans="1:26" x14ac:dyDescent="0.25">
      <c r="A137" s="17" t="str">
        <v xml:space="preserve">     [14523] Elano Water 600ml - Pack of 20</v>
      </c>
      <c r="B137" s="25">
        <v>135</v>
      </c>
      <c r="C137" s="25">
        <v>65</v>
      </c>
      <c r="D137" s="25">
        <v>90</v>
      </c>
      <c r="E137" s="25">
        <v>250</v>
      </c>
      <c r="F137" s="25">
        <v>216</v>
      </c>
      <c r="G137" s="25">
        <v>282</v>
      </c>
      <c r="H137" s="25">
        <v>266</v>
      </c>
      <c r="I137" s="25">
        <v>218</v>
      </c>
      <c r="J137" s="30">
        <f t="shared" si="31"/>
        <v>186.28571428571428</v>
      </c>
      <c r="K137" s="30">
        <f t="shared" si="37"/>
        <v>21.99403609383225</v>
      </c>
      <c r="L137" s="30">
        <f t="shared" si="32"/>
        <v>1005.7959183673474</v>
      </c>
      <c r="M137" s="30">
        <f t="shared" si="33"/>
        <v>38418.337886785936</v>
      </c>
      <c r="O137" s="31">
        <f t="shared" si="34"/>
        <v>190.25</v>
      </c>
      <c r="P137" s="30">
        <f t="shared" si="35"/>
        <v>16.997714242601091</v>
      </c>
      <c r="R137" s="17">
        <f t="shared" si="26"/>
        <v>569.75</v>
      </c>
      <c r="U137" s="41">
        <f t="shared" si="36"/>
        <v>315.06338647960985</v>
      </c>
      <c r="V137" s="41">
        <f t="shared" si="27"/>
        <v>438.037261616021</v>
      </c>
      <c r="W137" s="17">
        <f t="shared" si="28"/>
        <v>842.55976161602098</v>
      </c>
      <c r="X137" s="43">
        <v>115</v>
      </c>
      <c r="Y137" s="17">
        <f t="shared" si="29"/>
        <v>454.75</v>
      </c>
      <c r="Z137" t="str">
        <f t="shared" si="30"/>
        <v>MTO</v>
      </c>
    </row>
    <row r="138" spans="1:26" x14ac:dyDescent="0.25">
      <c r="A138" s="17" t="str">
        <v xml:space="preserve">     [14503] Elano Water Gallon - 18.9L </v>
      </c>
      <c r="B138" s="25">
        <v>388</v>
      </c>
      <c r="C138" s="25">
        <v>265</v>
      </c>
      <c r="D138" s="25">
        <v>115</v>
      </c>
      <c r="E138" s="25">
        <v>825</v>
      </c>
      <c r="F138" s="25">
        <v>426</v>
      </c>
      <c r="G138" s="25">
        <v>791</v>
      </c>
      <c r="H138" s="25">
        <v>1140</v>
      </c>
      <c r="I138" s="25">
        <v>608</v>
      </c>
      <c r="J138" s="30">
        <f t="shared" si="31"/>
        <v>564.28571428571433</v>
      </c>
      <c r="K138" s="30">
        <f t="shared" si="37"/>
        <v>119.59642165629936</v>
      </c>
      <c r="L138" s="30">
        <f t="shared" si="32"/>
        <v>1910.9387755101998</v>
      </c>
      <c r="M138" s="30">
        <f t="shared" si="33"/>
        <v>238538.05533893133</v>
      </c>
      <c r="O138" s="31">
        <f t="shared" si="34"/>
        <v>569.75</v>
      </c>
      <c r="P138" s="30">
        <f t="shared" si="35"/>
        <v>97.398628545560655</v>
      </c>
      <c r="R138" s="17">
        <f t="shared" si="26"/>
        <v>0.5</v>
      </c>
      <c r="U138" s="41">
        <f t="shared" si="36"/>
        <v>0.70710678118654757</v>
      </c>
      <c r="V138" s="41">
        <f t="shared" si="27"/>
        <v>0.98310096124457114</v>
      </c>
      <c r="W138" s="17">
        <f t="shared" si="28"/>
        <v>1.3381009612445711</v>
      </c>
      <c r="X138" s="43">
        <v>0</v>
      </c>
      <c r="Y138" s="17">
        <f t="shared" si="29"/>
        <v>0.5</v>
      </c>
      <c r="Z138" t="str">
        <f t="shared" si="30"/>
        <v>MTO</v>
      </c>
    </row>
    <row r="139" spans="1:26" x14ac:dyDescent="0.25">
      <c r="A139" s="17" t="str">
        <v xml:space="preserve">     [16024] Electric Stainless Turkish Coffee Machine 0.5L</v>
      </c>
      <c r="B139" s="25">
        <v>1</v>
      </c>
      <c r="C139" s="25">
        <v>0</v>
      </c>
      <c r="D139" s="25">
        <v>0</v>
      </c>
      <c r="E139" s="25">
        <v>1</v>
      </c>
      <c r="F139" s="25">
        <v>0</v>
      </c>
      <c r="G139" s="25">
        <v>0</v>
      </c>
      <c r="H139" s="25">
        <v>2</v>
      </c>
      <c r="I139" s="25">
        <v>0</v>
      </c>
      <c r="J139" s="30">
        <f t="shared" si="31"/>
        <v>0.5714285714285714</v>
      </c>
      <c r="K139" s="30">
        <f t="shared" si="37"/>
        <v>527.75785299377958</v>
      </c>
      <c r="L139" s="30">
        <f t="shared" si="32"/>
        <v>0.32653061224489793</v>
      </c>
      <c r="M139" s="30">
        <f t="shared" si="33"/>
        <v>278528.35139660386</v>
      </c>
      <c r="O139" s="31">
        <f t="shared" si="34"/>
        <v>0.5</v>
      </c>
      <c r="P139" s="30">
        <f t="shared" si="35"/>
        <v>301.63917712733644</v>
      </c>
      <c r="R139" s="17">
        <f t="shared" si="26"/>
        <v>9</v>
      </c>
      <c r="U139" s="41">
        <f t="shared" si="36"/>
        <v>12.569805089976535</v>
      </c>
      <c r="V139" s="41">
        <f t="shared" si="27"/>
        <v>17.475984950783172</v>
      </c>
      <c r="W139" s="17">
        <f t="shared" si="28"/>
        <v>23.865984950783172</v>
      </c>
      <c r="X139" s="43">
        <v>0</v>
      </c>
      <c r="Y139" s="17">
        <f t="shared" si="29"/>
        <v>9</v>
      </c>
      <c r="Z139" t="str">
        <f t="shared" si="30"/>
        <v>MTO</v>
      </c>
    </row>
    <row r="140" spans="1:26" x14ac:dyDescent="0.25">
      <c r="A140" s="17" t="str">
        <v xml:space="preserve">     [15500] Eveready Heavy Duty Battery AA R6 - 1 Pack 2 Batteries</v>
      </c>
      <c r="B140" s="25">
        <v>28</v>
      </c>
      <c r="C140" s="25">
        <v>0</v>
      </c>
      <c r="D140" s="25">
        <v>0</v>
      </c>
      <c r="E140" s="25">
        <v>2</v>
      </c>
      <c r="F140" s="25">
        <v>0</v>
      </c>
      <c r="G140" s="25">
        <v>0</v>
      </c>
      <c r="H140" s="25">
        <v>32</v>
      </c>
      <c r="I140" s="25">
        <v>10</v>
      </c>
      <c r="J140" s="30">
        <f t="shared" si="31"/>
        <v>8.8571428571428577</v>
      </c>
      <c r="K140" s="30">
        <f t="shared" si="37"/>
        <v>317.45471179626776</v>
      </c>
      <c r="L140" s="30">
        <f t="shared" si="32"/>
        <v>1.3061224489795906</v>
      </c>
      <c r="M140" s="30">
        <f t="shared" si="33"/>
        <v>94528.399805726076</v>
      </c>
      <c r="O140" s="31">
        <f t="shared" si="34"/>
        <v>9</v>
      </c>
      <c r="P140" s="30">
        <f t="shared" si="35"/>
        <v>180.98350627640187</v>
      </c>
      <c r="R140" s="17">
        <f t="shared" si="26"/>
        <v>3.625</v>
      </c>
      <c r="U140" s="41">
        <f t="shared" si="36"/>
        <v>2.1758618981911515</v>
      </c>
      <c r="V140" s="41">
        <f t="shared" si="27"/>
        <v>3.0251328095845644</v>
      </c>
      <c r="W140" s="17">
        <f t="shared" si="28"/>
        <v>5.5988828095845644</v>
      </c>
      <c r="X140" s="43">
        <v>0</v>
      </c>
      <c r="Y140" s="17">
        <f t="shared" si="29"/>
        <v>3.625</v>
      </c>
      <c r="Z140" t="str">
        <f t="shared" si="30"/>
        <v>MTO</v>
      </c>
    </row>
    <row r="141" spans="1:26" x14ac:dyDescent="0.25">
      <c r="A141" s="17" t="str">
        <v xml:space="preserve">     [15501] Eveready Heavy Duty Battery AA R6 - 10 Packs 20 Batteries</v>
      </c>
      <c r="B141" s="25">
        <v>4</v>
      </c>
      <c r="C141" s="25">
        <v>3</v>
      </c>
      <c r="D141" s="25">
        <v>1</v>
      </c>
      <c r="E141" s="25">
        <v>7</v>
      </c>
      <c r="F141" s="25">
        <v>1</v>
      </c>
      <c r="G141" s="25">
        <v>3</v>
      </c>
      <c r="H141" s="25">
        <v>7</v>
      </c>
      <c r="I141" s="25">
        <v>3</v>
      </c>
      <c r="J141" s="30">
        <f t="shared" si="31"/>
        <v>3.7142857142857144</v>
      </c>
      <c r="K141" s="30">
        <f t="shared" si="37"/>
        <v>203.27282707776067</v>
      </c>
      <c r="L141" s="30">
        <f t="shared" si="32"/>
        <v>0.51020408163265329</v>
      </c>
      <c r="M141" s="30">
        <f t="shared" si="33"/>
        <v>40109.205265718629</v>
      </c>
      <c r="O141" s="31">
        <f t="shared" si="34"/>
        <v>3.625</v>
      </c>
      <c r="P141" s="30">
        <f t="shared" si="35"/>
        <v>112.59010376584112</v>
      </c>
      <c r="R141" s="17">
        <f t="shared" si="26"/>
        <v>13.375</v>
      </c>
      <c r="U141" s="41">
        <f t="shared" si="36"/>
        <v>13.846818226581874</v>
      </c>
      <c r="V141" s="41">
        <f t="shared" si="27"/>
        <v>19.251435102755973</v>
      </c>
      <c r="W141" s="17">
        <f t="shared" si="28"/>
        <v>28.747685102755973</v>
      </c>
      <c r="X141" s="43">
        <v>0</v>
      </c>
      <c r="Y141" s="17">
        <f t="shared" si="29"/>
        <v>13.375</v>
      </c>
      <c r="Z141" t="str">
        <f t="shared" si="30"/>
        <v>MTO</v>
      </c>
    </row>
    <row r="142" spans="1:26" x14ac:dyDescent="0.25">
      <c r="A142" s="17" t="str">
        <v xml:space="preserve">     [15502] Eveready Heavy Duty Battery AAA R03 - 1 Pack 2 Batteries</v>
      </c>
      <c r="B142" s="25">
        <v>25</v>
      </c>
      <c r="C142" s="25">
        <v>0</v>
      </c>
      <c r="D142" s="25">
        <v>0</v>
      </c>
      <c r="E142" s="25">
        <v>2</v>
      </c>
      <c r="F142" s="25">
        <v>40</v>
      </c>
      <c r="G142" s="25">
        <v>12</v>
      </c>
      <c r="H142" s="25">
        <v>24</v>
      </c>
      <c r="I142" s="25">
        <v>4</v>
      </c>
      <c r="J142" s="30">
        <f t="shared" si="31"/>
        <v>14.714285714285714</v>
      </c>
      <c r="K142" s="30">
        <f t="shared" si="37"/>
        <v>124.76369624665639</v>
      </c>
      <c r="L142" s="30">
        <f t="shared" si="32"/>
        <v>114.79591836734693</v>
      </c>
      <c r="M142" s="30">
        <f t="shared" si="33"/>
        <v>14583.870331154692</v>
      </c>
      <c r="O142" s="31">
        <f t="shared" si="34"/>
        <v>13.375</v>
      </c>
      <c r="P142" s="30">
        <f t="shared" si="35"/>
        <v>68.754062259504678</v>
      </c>
      <c r="R142" s="17">
        <f t="shared" si="26"/>
        <v>4.375</v>
      </c>
      <c r="U142" s="41">
        <f t="shared" si="36"/>
        <v>4.6620140497428793</v>
      </c>
      <c r="V142" s="41">
        <f t="shared" si="27"/>
        <v>6.4816667235846825</v>
      </c>
      <c r="W142" s="17">
        <f t="shared" si="28"/>
        <v>9.5879167235846818</v>
      </c>
      <c r="X142" s="43">
        <v>0</v>
      </c>
      <c r="Y142" s="17">
        <f t="shared" si="29"/>
        <v>4.375</v>
      </c>
      <c r="Z142" t="str">
        <f t="shared" si="30"/>
        <v>MTO</v>
      </c>
    </row>
    <row r="143" spans="1:26" x14ac:dyDescent="0.25">
      <c r="A143" s="17" t="str">
        <v xml:space="preserve">     [15503] Eveready Heavy Duty Battery AAA R03 - 10 Packs 20 Batteries</v>
      </c>
      <c r="B143" s="25">
        <v>2</v>
      </c>
      <c r="C143" s="25">
        <v>2</v>
      </c>
      <c r="D143" s="25">
        <v>1</v>
      </c>
      <c r="E143" s="25">
        <v>16</v>
      </c>
      <c r="F143" s="25">
        <v>1</v>
      </c>
      <c r="G143" s="25">
        <v>3</v>
      </c>
      <c r="H143" s="25">
        <v>4</v>
      </c>
      <c r="I143" s="25">
        <v>6</v>
      </c>
      <c r="J143" s="30">
        <f t="shared" si="31"/>
        <v>4.1428571428571432</v>
      </c>
      <c r="K143" s="30">
        <f t="shared" si="37"/>
        <v>84.458217747993842</v>
      </c>
      <c r="L143" s="30">
        <f t="shared" si="32"/>
        <v>3.4489795918367334</v>
      </c>
      <c r="M143" s="30">
        <f t="shared" si="33"/>
        <v>6155.6919321916157</v>
      </c>
      <c r="O143" s="31">
        <f t="shared" si="34"/>
        <v>4.375</v>
      </c>
      <c r="P143" s="30">
        <f t="shared" si="35"/>
        <v>42.852437355702804</v>
      </c>
      <c r="R143" s="17" t="e">
        <f t="shared" si="26"/>
        <v>#DIV/0!</v>
      </c>
      <c r="U143" s="41" t="e">
        <f t="shared" si="36"/>
        <v>#DIV/0!</v>
      </c>
      <c r="V143" s="41" t="e">
        <f t="shared" si="27"/>
        <v>#DIV/0!</v>
      </c>
      <c r="W143" s="17" t="e">
        <f t="shared" si="28"/>
        <v>#DIV/0!</v>
      </c>
      <c r="Y143" s="17" t="e">
        <f t="shared" si="29"/>
        <v>#DIV/0!</v>
      </c>
      <c r="Z143" t="e">
        <f t="shared" si="30"/>
        <v>#DIV/0!</v>
      </c>
    </row>
  </sheetData>
  <mergeCells count="3">
    <mergeCell ref="O1:Q1"/>
    <mergeCell ref="J1:N1"/>
    <mergeCell ref="B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F4" sqref="F4"/>
    </sheetView>
  </sheetViews>
  <sheetFormatPr defaultRowHeight="15" x14ac:dyDescent="0.25"/>
  <cols>
    <col min="1" max="1" width="17.42578125" style="4" customWidth="1"/>
    <col min="2" max="2" width="45.28515625" style="5" bestFit="1" customWidth="1"/>
  </cols>
  <sheetData>
    <row r="1" spans="1:2" ht="30" x14ac:dyDescent="0.25">
      <c r="A1" s="6" t="s">
        <v>150</v>
      </c>
      <c r="B1" s="6" t="s">
        <v>151</v>
      </c>
    </row>
    <row r="2" spans="1:2" x14ac:dyDescent="0.25">
      <c r="A2" s="35" t="s">
        <v>152</v>
      </c>
      <c r="B2" s="50" t="s">
        <v>153</v>
      </c>
    </row>
    <row r="3" spans="1:2" x14ac:dyDescent="0.25">
      <c r="A3" s="35"/>
      <c r="B3" s="51"/>
    </row>
    <row r="4" spans="1:2" ht="30" x14ac:dyDescent="0.25">
      <c r="A4" s="6" t="s">
        <v>155</v>
      </c>
      <c r="B4" s="33" t="s">
        <v>12</v>
      </c>
    </row>
    <row r="5" spans="1:2" x14ac:dyDescent="0.25">
      <c r="A5" s="6" t="s">
        <v>157</v>
      </c>
      <c r="B5" s="7">
        <v>25</v>
      </c>
    </row>
  </sheetData>
  <mergeCells count="2">
    <mergeCell ref="A2:A3"/>
    <mergeCell ref="B2:B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32D232C-D423-43B3-90D5-04306BFDDADD}">
          <x14:formula1>
            <xm:f>'Demand Forecasting'!$A$3:$A$143</xm:f>
          </x14:formula1>
          <xm:sqref>B4</xm:sqref>
        </x14:dataValidation>
        <x14:dataValidation type="list" allowBlank="1" showInputMessage="1" showErrorMessage="1" xr:uid="{A538B340-7A5D-40F2-9EC0-E6FB127CEE86}">
          <x14:formula1>
            <xm:f>'Demand Forecasting'!$AA$2:$AA$3</xm:f>
          </x14:formula1>
          <xm:sqref>B2:B3</xm:sqref>
        </x14:dataValidation>
        <x14:dataValidation type="list" allowBlank="1" showInputMessage="1" showErrorMessage="1" xr:uid="{8791CCCC-CCF8-44F7-84BD-C272279840C6}">
          <x14:formula1>
            <xm:f>'Demand Forecasting'!$X$2:$X$142</xm:f>
          </x14:formula1>
          <xm:sqref>B5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 Sales Data</vt:lpstr>
      <vt:lpstr>Demand Forecasting</vt:lpstr>
      <vt:lpstr>Replenishment Plan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omar</cp:lastModifiedBy>
  <dcterms:created xsi:type="dcterms:W3CDTF">2024-09-10T21:44:31Z</dcterms:created>
  <dcterms:modified xsi:type="dcterms:W3CDTF">2025-04-11T20:00:57Z</dcterms:modified>
</cp:coreProperties>
</file>