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40009_{CDE923EE-7C78-4013-A009-E4C1245CFBF9}" xr6:coauthVersionLast="45" xr6:coauthVersionMax="45" xr10:uidLastSave="{00000000-0000-0000-0000-000000000000}"/>
  <bookViews>
    <workbookView xWindow="-108" yWindow="-108" windowWidth="23256" windowHeight="12576"/>
  </bookViews>
  <sheets>
    <sheet name="Admission_Predict" sheetId="1" r:id="rId1"/>
  </sheets>
  <calcPr calcId="0"/>
  <pivotCaches>
    <pivotCache cacheId="32" r:id="rId2"/>
    <pivotCache cacheId="13" r:id="rId3"/>
    <pivotCache cacheId="17" r:id="rId4"/>
    <pivotCache cacheId="21" r:id="rId5"/>
  </pivotCaches>
</workbook>
</file>

<file path=xl/calcChain.xml><?xml version="1.0" encoding="utf-8"?>
<calcChain xmlns="http://schemas.openxmlformats.org/spreadsheetml/2006/main">
  <c r="Q4" i="1" l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AF28" i="1" l="1"/>
  <c r="AF27" i="1"/>
  <c r="AF25" i="1"/>
  <c r="AF24" i="1"/>
  <c r="AC42" i="1"/>
  <c r="AC41" i="1"/>
  <c r="AC40" i="1"/>
  <c r="AC39" i="1"/>
  <c r="AC38" i="1"/>
  <c r="AC37" i="1"/>
  <c r="AC36" i="1"/>
  <c r="AC35" i="1"/>
  <c r="AC29" i="1"/>
  <c r="AC28" i="1"/>
  <c r="AC27" i="1"/>
  <c r="AC26" i="1"/>
  <c r="AC25" i="1"/>
  <c r="AC24" i="1"/>
  <c r="Z42" i="1"/>
  <c r="Z41" i="1"/>
  <c r="Z40" i="1"/>
  <c r="Z39" i="1"/>
  <c r="Z38" i="1"/>
  <c r="Z37" i="1"/>
  <c r="Z36" i="1"/>
  <c r="Z35" i="1"/>
  <c r="Z34" i="1"/>
  <c r="Z32" i="1"/>
  <c r="Z30" i="1"/>
  <c r="Z29" i="1"/>
  <c r="Z28" i="1"/>
  <c r="Z27" i="1"/>
  <c r="Z26" i="1"/>
  <c r="Z25" i="1"/>
  <c r="Z24" i="1"/>
  <c r="W34" i="1"/>
  <c r="W33" i="1"/>
  <c r="W32" i="1"/>
  <c r="W31" i="1"/>
  <c r="W30" i="1"/>
  <c r="W27" i="1"/>
  <c r="W26" i="1"/>
  <c r="W25" i="1"/>
  <c r="W24" i="1"/>
  <c r="T3" i="1"/>
  <c r="T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2" i="1"/>
</calcChain>
</file>

<file path=xl/sharedStrings.xml><?xml version="1.0" encoding="utf-8"?>
<sst xmlns="http://schemas.openxmlformats.org/spreadsheetml/2006/main" count="91" uniqueCount="49">
  <si>
    <t>Serial No.</t>
  </si>
  <si>
    <t>GRE Score</t>
  </si>
  <si>
    <t>TOEFL Score</t>
  </si>
  <si>
    <t>University Rating</t>
  </si>
  <si>
    <t>SOP</t>
  </si>
  <si>
    <t xml:space="preserve">LOR </t>
  </si>
  <si>
    <t>CGPA</t>
  </si>
  <si>
    <t>Research</t>
  </si>
  <si>
    <t xml:space="preserve">Chance of Admit </t>
  </si>
  <si>
    <t>Chance of Admission(0,1 format)</t>
  </si>
  <si>
    <t>Row Labels</t>
  </si>
  <si>
    <t>Grand Total</t>
  </si>
  <si>
    <t>Count of University Rating</t>
  </si>
  <si>
    <t>Count of SOP</t>
  </si>
  <si>
    <t xml:space="preserve">Count of LOR </t>
  </si>
  <si>
    <t>Count of Research</t>
  </si>
  <si>
    <t>P(0)</t>
  </si>
  <si>
    <t>P(1)</t>
  </si>
  <si>
    <t>P(1|0)</t>
  </si>
  <si>
    <t>P(2|0)</t>
  </si>
  <si>
    <t>P(3|0)</t>
  </si>
  <si>
    <t>P(4|0)</t>
  </si>
  <si>
    <t>P(5|0)</t>
  </si>
  <si>
    <t>P(1|1)</t>
  </si>
  <si>
    <t>P(2|1)</t>
  </si>
  <si>
    <t>P(3|1)</t>
  </si>
  <si>
    <t>P(4|1)</t>
  </si>
  <si>
    <t>P(5|1)</t>
  </si>
  <si>
    <t>P(1.5|0)</t>
  </si>
  <si>
    <t>P(2.5|0)</t>
  </si>
  <si>
    <t>P(3.5|0)</t>
  </si>
  <si>
    <t>P(1.5|1)</t>
  </si>
  <si>
    <t>P(4.5|0)</t>
  </si>
  <si>
    <t>P(2.5|1)</t>
  </si>
  <si>
    <t>P(3.5|1)</t>
  </si>
  <si>
    <t>P(4.5|1)</t>
  </si>
  <si>
    <t>P(0|0)</t>
  </si>
  <si>
    <t>P(0|1)</t>
  </si>
  <si>
    <t>Average of GRE Score</t>
  </si>
  <si>
    <t>Average of CGPA</t>
  </si>
  <si>
    <t>Average of TOEFL Score</t>
  </si>
  <si>
    <t>StdDev of GRE Score</t>
  </si>
  <si>
    <t>StdDev of TOEFL Score</t>
  </si>
  <si>
    <t>StdDev of CGPA</t>
  </si>
  <si>
    <t>Prediction</t>
  </si>
  <si>
    <t>Accuracy</t>
  </si>
  <si>
    <t xml:space="preserve">Accuracy </t>
  </si>
  <si>
    <t>Count of Accuracy</t>
  </si>
  <si>
    <t>Accuracy in decimals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</si>
</sst>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EFFFB3"/>
        <bgColor indexed="64"/>
      </patternFill>
    </fill>
    <fill>
      <patternFill patternType="solid">
        <fgColor rgb="FFFF959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rgb="FF9E5E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3" borderId="0" xfId="0" applyFill="1"/>
    <xf numFmtId="9" fontId="0" fillId="33" borderId="0" xfId="0" applyNumberForma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8" borderId="0" xfId="0" applyNumberFormat="1" applyFill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E5ECE"/>
      <color rgb="FFD1B2E8"/>
      <color rgb="FFFF9595"/>
      <color rgb="FFEFFFB3"/>
      <color rgb="FFF2FFC1"/>
      <color rgb="FFF5EF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126.021244097225" createdVersion="6" refreshedVersion="6" minRefreshableVersion="3" recordCount="400">
  <cacheSource type="worksheet">
    <worksheetSource ref="B1:J401" sheet="Admission_Predict"/>
  </cacheSource>
  <cacheFields count="9">
    <cacheField name="GRE Score" numFmtId="0">
      <sharedItems containsSemiMixedTypes="0" containsString="0" containsNumber="1" containsInteger="1" minValue="290" maxValue="340" count="49">
        <n v="337"/>
        <n v="324"/>
        <n v="316"/>
        <n v="322"/>
        <n v="314"/>
        <n v="330"/>
        <n v="321"/>
        <n v="308"/>
        <n v="302"/>
        <n v="323"/>
        <n v="325"/>
        <n v="327"/>
        <n v="328"/>
        <n v="307"/>
        <n v="311"/>
        <n v="317"/>
        <n v="319"/>
        <n v="318"/>
        <n v="303"/>
        <n v="312"/>
        <n v="334"/>
        <n v="336"/>
        <n v="340"/>
        <n v="298"/>
        <n v="295"/>
        <n v="310"/>
        <n v="300"/>
        <n v="338"/>
        <n v="331"/>
        <n v="320"/>
        <n v="299"/>
        <n v="304"/>
        <n v="313"/>
        <n v="332"/>
        <n v="326"/>
        <n v="329"/>
        <n v="339"/>
        <n v="309"/>
        <n v="315"/>
        <n v="301"/>
        <n v="296"/>
        <n v="294"/>
        <n v="306"/>
        <n v="305"/>
        <n v="290"/>
        <n v="335"/>
        <n v="333"/>
        <n v="297"/>
        <n v="293"/>
      </sharedItems>
    </cacheField>
    <cacheField name="TOEFL Score" numFmtId="0">
      <sharedItems containsSemiMixedTypes="0" containsString="0" containsNumber="1" containsInteger="1" minValue="92" maxValue="120"/>
    </cacheField>
    <cacheField name="University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SOP" numFmtId="0">
      <sharedItems containsSemiMixedTypes="0" containsString="0" containsNumber="1" minValue="1" maxValue="5"/>
    </cacheField>
    <cacheField name="LOR " numFmtId="0">
      <sharedItems containsSemiMixedTypes="0" containsString="0" containsNumber="1" minValue="1" maxValue="5"/>
    </cacheField>
    <cacheField name="CGPA" numFmtId="0">
      <sharedItems containsSemiMixedTypes="0" containsString="0" containsNumber="1" minValue="6.8" maxValue="9.92"/>
    </cacheField>
    <cacheField name="Research" numFmtId="0">
      <sharedItems containsSemiMixedTypes="0" containsString="0" containsNumber="1" containsInteger="1" minValue="0" maxValue="1"/>
    </cacheField>
    <cacheField name="Chance of Admit " numFmtId="0">
      <sharedItems containsSemiMixedTypes="0" containsString="0" containsNumber="1" minValue="0.34" maxValue="0.97"/>
    </cacheField>
    <cacheField name="Chance of Admission(0,1 format)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cer" refreshedDate="44126.02667835648" createdVersion="6" refreshedVersion="6" minRefreshableVersion="3" recordCount="400">
  <cacheSource type="worksheet">
    <worksheetSource ref="E1:J401" sheet="Admission_Predict"/>
  </cacheSource>
  <cacheFields count="6">
    <cacheField name="SOP" numFmtId="0">
      <sharedItems containsSemiMixedTypes="0" containsString="0" containsNumber="1" minValue="1" maxValue="5" count="9">
        <n v="4.5"/>
        <n v="4"/>
        <n v="3"/>
        <n v="3.5"/>
        <n v="2"/>
        <n v="5"/>
        <n v="1.5"/>
        <n v="1"/>
        <n v="2.5"/>
      </sharedItems>
    </cacheField>
    <cacheField name="LOR " numFmtId="0">
      <sharedItems containsSemiMixedTypes="0" containsString="0" containsNumber="1" minValue="1" maxValue="5"/>
    </cacheField>
    <cacheField name="CGPA" numFmtId="0">
      <sharedItems containsSemiMixedTypes="0" containsString="0" containsNumber="1" minValue="6.8" maxValue="9.92"/>
    </cacheField>
    <cacheField name="Research" numFmtId="0">
      <sharedItems containsSemiMixedTypes="0" containsString="0" containsNumber="1" containsInteger="1" minValue="0" maxValue="1"/>
    </cacheField>
    <cacheField name="Chance of Admit " numFmtId="0">
      <sharedItems containsSemiMixedTypes="0" containsString="0" containsNumber="1" minValue="0.34" maxValue="0.97"/>
    </cacheField>
    <cacheField name="Chance of Admission(0,1 format)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cer" refreshedDate="44126.02828726852" createdVersion="6" refreshedVersion="6" minRefreshableVersion="3" recordCount="400">
  <cacheSource type="worksheet">
    <worksheetSource ref="F1:J401" sheet="Admission_Predict"/>
  </cacheSource>
  <cacheFields count="5">
    <cacheField name="LOR " numFmtId="0">
      <sharedItems containsSemiMixedTypes="0" containsString="0" containsNumber="1" minValue="1" maxValue="5" count="9">
        <n v="4.5"/>
        <n v="3.5"/>
        <n v="2.5"/>
        <n v="3"/>
        <n v="4"/>
        <n v="1.5"/>
        <n v="2"/>
        <n v="5"/>
        <n v="1"/>
      </sharedItems>
    </cacheField>
    <cacheField name="CGPA" numFmtId="0">
      <sharedItems containsSemiMixedTypes="0" containsString="0" containsNumber="1" minValue="6.8" maxValue="9.92"/>
    </cacheField>
    <cacheField name="Research" numFmtId="0">
      <sharedItems containsSemiMixedTypes="0" containsString="0" containsNumber="1" containsInteger="1" minValue="0" maxValue="1"/>
    </cacheField>
    <cacheField name="Chance of Admit " numFmtId="0">
      <sharedItems containsSemiMixedTypes="0" containsString="0" containsNumber="1" minValue="0.34" maxValue="0.97"/>
    </cacheField>
    <cacheField name="Chance of Admission(0,1 format)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cer" refreshedDate="44126.029415277779" createdVersion="6" refreshedVersion="6" minRefreshableVersion="3" recordCount="400">
  <cacheSource type="worksheet">
    <worksheetSource ref="H1:J401" sheet="Admission_Predict"/>
  </cacheSource>
  <cacheFields count="3">
    <cacheField name="Research" numFmtId="0">
      <sharedItems containsSemiMixedTypes="0" containsString="0" containsNumber="1" containsInteger="1" minValue="0" maxValue="1" count="2">
        <n v="1"/>
        <n v="0"/>
      </sharedItems>
    </cacheField>
    <cacheField name="Chance of Admit " numFmtId="0">
      <sharedItems containsSemiMixedTypes="0" containsString="0" containsNumber="1" minValue="0.34" maxValue="0.97"/>
    </cacheField>
    <cacheField name="Chance of Admission(0,1 format)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n v="118"/>
    <x v="0"/>
    <n v="4.5"/>
    <n v="4.5"/>
    <n v="9.65"/>
    <n v="1"/>
    <n v="0.92"/>
    <x v="0"/>
  </r>
  <r>
    <x v="1"/>
    <n v="107"/>
    <x v="0"/>
    <n v="4"/>
    <n v="4.5"/>
    <n v="8.8699999999999992"/>
    <n v="1"/>
    <n v="0.76"/>
    <x v="0"/>
  </r>
  <r>
    <x v="2"/>
    <n v="104"/>
    <x v="1"/>
    <n v="3"/>
    <n v="3.5"/>
    <n v="8"/>
    <n v="1"/>
    <n v="0.72"/>
    <x v="0"/>
  </r>
  <r>
    <x v="3"/>
    <n v="110"/>
    <x v="1"/>
    <n v="3.5"/>
    <n v="2.5"/>
    <n v="8.67"/>
    <n v="1"/>
    <n v="0.8"/>
    <x v="0"/>
  </r>
  <r>
    <x v="4"/>
    <n v="103"/>
    <x v="2"/>
    <n v="2"/>
    <n v="3"/>
    <n v="8.2100000000000009"/>
    <n v="0"/>
    <n v="0.65"/>
    <x v="0"/>
  </r>
  <r>
    <x v="5"/>
    <n v="115"/>
    <x v="3"/>
    <n v="4.5"/>
    <n v="3"/>
    <n v="9.34"/>
    <n v="1"/>
    <n v="0.9"/>
    <x v="0"/>
  </r>
  <r>
    <x v="6"/>
    <n v="109"/>
    <x v="1"/>
    <n v="3"/>
    <n v="4"/>
    <n v="8.1999999999999993"/>
    <n v="1"/>
    <n v="0.75"/>
    <x v="0"/>
  </r>
  <r>
    <x v="7"/>
    <n v="101"/>
    <x v="2"/>
    <n v="3"/>
    <n v="4"/>
    <n v="7.9"/>
    <n v="0"/>
    <n v="0.68"/>
    <x v="0"/>
  </r>
  <r>
    <x v="8"/>
    <n v="102"/>
    <x v="4"/>
    <n v="2"/>
    <n v="1.5"/>
    <n v="8"/>
    <n v="0"/>
    <n v="0.5"/>
    <x v="0"/>
  </r>
  <r>
    <x v="9"/>
    <n v="108"/>
    <x v="1"/>
    <n v="3.5"/>
    <n v="3"/>
    <n v="8.6"/>
    <n v="0"/>
    <n v="0.45"/>
    <x v="1"/>
  </r>
  <r>
    <x v="10"/>
    <n v="106"/>
    <x v="1"/>
    <n v="3.5"/>
    <n v="4"/>
    <n v="8.4"/>
    <n v="1"/>
    <n v="0.52"/>
    <x v="0"/>
  </r>
  <r>
    <x v="11"/>
    <n v="111"/>
    <x v="0"/>
    <n v="4"/>
    <n v="4.5"/>
    <n v="9"/>
    <n v="1"/>
    <n v="0.84"/>
    <x v="0"/>
  </r>
  <r>
    <x v="12"/>
    <n v="112"/>
    <x v="0"/>
    <n v="4"/>
    <n v="4.5"/>
    <n v="9.1"/>
    <n v="1"/>
    <n v="0.78"/>
    <x v="0"/>
  </r>
  <r>
    <x v="13"/>
    <n v="109"/>
    <x v="1"/>
    <n v="4"/>
    <n v="3"/>
    <n v="8"/>
    <n v="1"/>
    <n v="0.62"/>
    <x v="0"/>
  </r>
  <r>
    <x v="14"/>
    <n v="104"/>
    <x v="1"/>
    <n v="3.5"/>
    <n v="2"/>
    <n v="8.1999999999999993"/>
    <n v="1"/>
    <n v="0.61"/>
    <x v="0"/>
  </r>
  <r>
    <x v="4"/>
    <n v="105"/>
    <x v="1"/>
    <n v="3.5"/>
    <n v="2.5"/>
    <n v="8.3000000000000007"/>
    <n v="0"/>
    <n v="0.54"/>
    <x v="0"/>
  </r>
  <r>
    <x v="15"/>
    <n v="107"/>
    <x v="1"/>
    <n v="4"/>
    <n v="3"/>
    <n v="8.6999999999999993"/>
    <n v="0"/>
    <n v="0.66"/>
    <x v="0"/>
  </r>
  <r>
    <x v="16"/>
    <n v="106"/>
    <x v="1"/>
    <n v="4"/>
    <n v="3"/>
    <n v="8"/>
    <n v="1"/>
    <n v="0.65"/>
    <x v="0"/>
  </r>
  <r>
    <x v="17"/>
    <n v="110"/>
    <x v="1"/>
    <n v="4"/>
    <n v="3"/>
    <n v="8.8000000000000007"/>
    <n v="0"/>
    <n v="0.63"/>
    <x v="0"/>
  </r>
  <r>
    <x v="18"/>
    <n v="102"/>
    <x v="1"/>
    <n v="3.5"/>
    <n v="3"/>
    <n v="8.5"/>
    <n v="0"/>
    <n v="0.62"/>
    <x v="0"/>
  </r>
  <r>
    <x v="19"/>
    <n v="107"/>
    <x v="1"/>
    <n v="3"/>
    <n v="2"/>
    <n v="7.9"/>
    <n v="1"/>
    <n v="0.64"/>
    <x v="0"/>
  </r>
  <r>
    <x v="10"/>
    <n v="114"/>
    <x v="0"/>
    <n v="3"/>
    <n v="2"/>
    <n v="8.4"/>
    <n v="0"/>
    <n v="0.7"/>
    <x v="0"/>
  </r>
  <r>
    <x v="12"/>
    <n v="116"/>
    <x v="3"/>
    <n v="5"/>
    <n v="5"/>
    <n v="9.5"/>
    <n v="1"/>
    <n v="0.94"/>
    <x v="0"/>
  </r>
  <r>
    <x v="20"/>
    <n v="119"/>
    <x v="3"/>
    <n v="5"/>
    <n v="4.5"/>
    <n v="9.6999999999999993"/>
    <n v="1"/>
    <n v="0.95"/>
    <x v="0"/>
  </r>
  <r>
    <x v="21"/>
    <n v="119"/>
    <x v="3"/>
    <n v="4"/>
    <n v="3.5"/>
    <n v="9.8000000000000007"/>
    <n v="1"/>
    <n v="0.97"/>
    <x v="0"/>
  </r>
  <r>
    <x v="22"/>
    <n v="120"/>
    <x v="3"/>
    <n v="4.5"/>
    <n v="4.5"/>
    <n v="9.6"/>
    <n v="1"/>
    <n v="0.94"/>
    <x v="0"/>
  </r>
  <r>
    <x v="3"/>
    <n v="109"/>
    <x v="3"/>
    <n v="4.5"/>
    <n v="3.5"/>
    <n v="8.8000000000000007"/>
    <n v="0"/>
    <n v="0.76"/>
    <x v="0"/>
  </r>
  <r>
    <x v="23"/>
    <n v="98"/>
    <x v="2"/>
    <n v="1.5"/>
    <n v="2.5"/>
    <n v="7.5"/>
    <n v="1"/>
    <n v="0.44"/>
    <x v="1"/>
  </r>
  <r>
    <x v="24"/>
    <n v="93"/>
    <x v="4"/>
    <n v="2"/>
    <n v="2"/>
    <n v="7.2"/>
    <n v="0"/>
    <n v="0.46"/>
    <x v="1"/>
  </r>
  <r>
    <x v="25"/>
    <n v="99"/>
    <x v="2"/>
    <n v="1.5"/>
    <n v="2"/>
    <n v="7.3"/>
    <n v="0"/>
    <n v="0.54"/>
    <x v="0"/>
  </r>
  <r>
    <x v="26"/>
    <n v="97"/>
    <x v="2"/>
    <n v="3"/>
    <n v="3"/>
    <n v="8.1"/>
    <n v="1"/>
    <n v="0.65"/>
    <x v="0"/>
  </r>
  <r>
    <x v="11"/>
    <n v="103"/>
    <x v="1"/>
    <n v="4"/>
    <n v="4"/>
    <n v="8.3000000000000007"/>
    <n v="1"/>
    <n v="0.74"/>
    <x v="0"/>
  </r>
  <r>
    <x v="27"/>
    <n v="118"/>
    <x v="0"/>
    <n v="3"/>
    <n v="4.5"/>
    <n v="9.4"/>
    <n v="1"/>
    <n v="0.91"/>
    <x v="0"/>
  </r>
  <r>
    <x v="22"/>
    <n v="114"/>
    <x v="3"/>
    <n v="4"/>
    <n v="4"/>
    <n v="9.6"/>
    <n v="1"/>
    <n v="0.9"/>
    <x v="0"/>
  </r>
  <r>
    <x v="28"/>
    <n v="112"/>
    <x v="3"/>
    <n v="4"/>
    <n v="5"/>
    <n v="9.8000000000000007"/>
    <n v="1"/>
    <n v="0.94"/>
    <x v="0"/>
  </r>
  <r>
    <x v="29"/>
    <n v="110"/>
    <x v="3"/>
    <n v="5"/>
    <n v="5"/>
    <n v="9.1999999999999993"/>
    <n v="1"/>
    <n v="0.88"/>
    <x v="0"/>
  </r>
  <r>
    <x v="30"/>
    <n v="106"/>
    <x v="2"/>
    <n v="4"/>
    <n v="4"/>
    <n v="8.4"/>
    <n v="0"/>
    <n v="0.64"/>
    <x v="0"/>
  </r>
  <r>
    <x v="26"/>
    <n v="105"/>
    <x v="4"/>
    <n v="1"/>
    <n v="2"/>
    <n v="7.8"/>
    <n v="0"/>
    <n v="0.57999999999999996"/>
    <x v="0"/>
  </r>
  <r>
    <x v="31"/>
    <n v="105"/>
    <x v="4"/>
    <n v="3"/>
    <n v="1.5"/>
    <n v="7.5"/>
    <n v="0"/>
    <n v="0.52"/>
    <x v="0"/>
  </r>
  <r>
    <x v="13"/>
    <n v="108"/>
    <x v="2"/>
    <n v="4"/>
    <n v="3.5"/>
    <n v="7.7"/>
    <n v="0"/>
    <n v="0.48"/>
    <x v="1"/>
  </r>
  <r>
    <x v="7"/>
    <n v="110"/>
    <x v="1"/>
    <n v="3.5"/>
    <n v="3"/>
    <n v="8"/>
    <n v="1"/>
    <n v="0.46"/>
    <x v="1"/>
  </r>
  <r>
    <x v="2"/>
    <n v="105"/>
    <x v="2"/>
    <n v="2.5"/>
    <n v="2.5"/>
    <n v="8.1999999999999993"/>
    <n v="1"/>
    <n v="0.49"/>
    <x v="1"/>
  </r>
  <r>
    <x v="32"/>
    <n v="107"/>
    <x v="2"/>
    <n v="2.5"/>
    <n v="2"/>
    <n v="8.5"/>
    <n v="1"/>
    <n v="0.53"/>
    <x v="0"/>
  </r>
  <r>
    <x v="33"/>
    <n v="117"/>
    <x v="0"/>
    <n v="4.5"/>
    <n v="4"/>
    <n v="9.1"/>
    <n v="0"/>
    <n v="0.87"/>
    <x v="0"/>
  </r>
  <r>
    <x v="34"/>
    <n v="113"/>
    <x v="3"/>
    <n v="4.5"/>
    <n v="4"/>
    <n v="9.4"/>
    <n v="1"/>
    <n v="0.91"/>
    <x v="0"/>
  </r>
  <r>
    <x v="3"/>
    <n v="110"/>
    <x v="3"/>
    <n v="5"/>
    <n v="4"/>
    <n v="9.1"/>
    <n v="1"/>
    <n v="0.88"/>
    <x v="0"/>
  </r>
  <r>
    <x v="35"/>
    <n v="114"/>
    <x v="3"/>
    <n v="4"/>
    <n v="5"/>
    <n v="9.3000000000000007"/>
    <n v="1"/>
    <n v="0.86"/>
    <x v="0"/>
  </r>
  <r>
    <x v="36"/>
    <n v="119"/>
    <x v="3"/>
    <n v="4.5"/>
    <n v="4"/>
    <n v="9.6999999999999993"/>
    <n v="0"/>
    <n v="0.89"/>
    <x v="0"/>
  </r>
  <r>
    <x v="6"/>
    <n v="110"/>
    <x v="1"/>
    <n v="3.5"/>
    <n v="5"/>
    <n v="8.85"/>
    <n v="1"/>
    <n v="0.82"/>
    <x v="0"/>
  </r>
  <r>
    <x v="11"/>
    <n v="111"/>
    <x v="0"/>
    <n v="3"/>
    <n v="4"/>
    <n v="8.4"/>
    <n v="1"/>
    <n v="0.78"/>
    <x v="0"/>
  </r>
  <r>
    <x v="32"/>
    <n v="98"/>
    <x v="1"/>
    <n v="2.5"/>
    <n v="4.5"/>
    <n v="8.3000000000000007"/>
    <n v="1"/>
    <n v="0.76"/>
    <x v="0"/>
  </r>
  <r>
    <x v="19"/>
    <n v="100"/>
    <x v="2"/>
    <n v="1.5"/>
    <n v="3.5"/>
    <n v="7.9"/>
    <n v="1"/>
    <n v="0.56000000000000005"/>
    <x v="0"/>
  </r>
  <r>
    <x v="20"/>
    <n v="116"/>
    <x v="0"/>
    <n v="4"/>
    <n v="3"/>
    <n v="8"/>
    <n v="1"/>
    <n v="0.78"/>
    <x v="0"/>
  </r>
  <r>
    <x v="1"/>
    <n v="112"/>
    <x v="0"/>
    <n v="4"/>
    <n v="2.5"/>
    <n v="8.1"/>
    <n v="1"/>
    <n v="0.72"/>
    <x v="0"/>
  </r>
  <r>
    <x v="3"/>
    <n v="110"/>
    <x v="1"/>
    <n v="3"/>
    <n v="3.5"/>
    <n v="8"/>
    <n v="0"/>
    <n v="0.7"/>
    <x v="0"/>
  </r>
  <r>
    <x v="29"/>
    <n v="103"/>
    <x v="1"/>
    <n v="3"/>
    <n v="3"/>
    <n v="7.7"/>
    <n v="0"/>
    <n v="0.64"/>
    <x v="0"/>
  </r>
  <r>
    <x v="2"/>
    <n v="102"/>
    <x v="1"/>
    <n v="2"/>
    <n v="3"/>
    <n v="7.4"/>
    <n v="0"/>
    <n v="0.64"/>
    <x v="0"/>
  </r>
  <r>
    <x v="23"/>
    <n v="99"/>
    <x v="2"/>
    <n v="4"/>
    <n v="2"/>
    <n v="7.6"/>
    <n v="0"/>
    <n v="0.46"/>
    <x v="1"/>
  </r>
  <r>
    <x v="26"/>
    <n v="99"/>
    <x v="4"/>
    <n v="3"/>
    <n v="2"/>
    <n v="6.8"/>
    <n v="1"/>
    <n v="0.36"/>
    <x v="1"/>
  </r>
  <r>
    <x v="14"/>
    <n v="104"/>
    <x v="2"/>
    <n v="2"/>
    <n v="2"/>
    <n v="8.3000000000000007"/>
    <n v="0"/>
    <n v="0.42"/>
    <x v="1"/>
  </r>
  <r>
    <x v="37"/>
    <n v="100"/>
    <x v="2"/>
    <n v="3"/>
    <n v="3"/>
    <n v="8.1"/>
    <n v="0"/>
    <n v="0.48"/>
    <x v="1"/>
  </r>
  <r>
    <x v="13"/>
    <n v="101"/>
    <x v="1"/>
    <n v="4"/>
    <n v="3"/>
    <n v="8.1999999999999993"/>
    <n v="0"/>
    <n v="0.47"/>
    <x v="1"/>
  </r>
  <r>
    <x v="31"/>
    <n v="105"/>
    <x v="2"/>
    <n v="3"/>
    <n v="3"/>
    <n v="8.1999999999999993"/>
    <n v="1"/>
    <n v="0.54"/>
    <x v="0"/>
  </r>
  <r>
    <x v="38"/>
    <n v="107"/>
    <x v="2"/>
    <n v="4"/>
    <n v="3"/>
    <n v="8.5"/>
    <n v="1"/>
    <n v="0.56000000000000005"/>
    <x v="0"/>
  </r>
  <r>
    <x v="10"/>
    <n v="111"/>
    <x v="1"/>
    <n v="3"/>
    <n v="3.5"/>
    <n v="8.6999999999999993"/>
    <n v="0"/>
    <n v="0.52"/>
    <x v="0"/>
  </r>
  <r>
    <x v="10"/>
    <n v="112"/>
    <x v="0"/>
    <n v="3.5"/>
    <n v="3.5"/>
    <n v="8.92"/>
    <n v="0"/>
    <n v="0.55000000000000004"/>
    <x v="0"/>
  </r>
  <r>
    <x v="11"/>
    <n v="114"/>
    <x v="1"/>
    <n v="3"/>
    <n v="3"/>
    <n v="9.02"/>
    <n v="0"/>
    <n v="0.61"/>
    <x v="0"/>
  </r>
  <r>
    <x v="2"/>
    <n v="107"/>
    <x v="2"/>
    <n v="3.5"/>
    <n v="3.5"/>
    <n v="8.64"/>
    <n v="1"/>
    <n v="0.56999999999999995"/>
    <x v="0"/>
  </r>
  <r>
    <x v="17"/>
    <n v="109"/>
    <x v="1"/>
    <n v="3.5"/>
    <n v="4"/>
    <n v="9.2200000000000006"/>
    <n v="1"/>
    <n v="0.68"/>
    <x v="0"/>
  </r>
  <r>
    <x v="12"/>
    <n v="115"/>
    <x v="0"/>
    <n v="4.5"/>
    <n v="4"/>
    <n v="9.16"/>
    <n v="1"/>
    <n v="0.78"/>
    <x v="0"/>
  </r>
  <r>
    <x v="33"/>
    <n v="118"/>
    <x v="3"/>
    <n v="5"/>
    <n v="5"/>
    <n v="9.64"/>
    <n v="1"/>
    <n v="0.94"/>
    <x v="0"/>
  </r>
  <r>
    <x v="21"/>
    <n v="112"/>
    <x v="3"/>
    <n v="5"/>
    <n v="5"/>
    <n v="9.76"/>
    <n v="1"/>
    <n v="0.96"/>
    <x v="0"/>
  </r>
  <r>
    <x v="6"/>
    <n v="111"/>
    <x v="3"/>
    <n v="5"/>
    <n v="5"/>
    <n v="9.4499999999999993"/>
    <n v="1"/>
    <n v="0.93"/>
    <x v="0"/>
  </r>
  <r>
    <x v="4"/>
    <n v="108"/>
    <x v="0"/>
    <n v="4.5"/>
    <n v="4"/>
    <n v="9.0399999999999991"/>
    <n v="1"/>
    <n v="0.84"/>
    <x v="0"/>
  </r>
  <r>
    <x v="4"/>
    <n v="106"/>
    <x v="1"/>
    <n v="3"/>
    <n v="5"/>
    <n v="8.9"/>
    <n v="0"/>
    <n v="0.74"/>
    <x v="0"/>
  </r>
  <r>
    <x v="35"/>
    <n v="114"/>
    <x v="2"/>
    <n v="2"/>
    <n v="4"/>
    <n v="8.56"/>
    <n v="1"/>
    <n v="0.72"/>
    <x v="0"/>
  </r>
  <r>
    <x v="11"/>
    <n v="112"/>
    <x v="1"/>
    <n v="3"/>
    <n v="3"/>
    <n v="8.7200000000000006"/>
    <n v="1"/>
    <n v="0.74"/>
    <x v="0"/>
  </r>
  <r>
    <x v="39"/>
    <n v="99"/>
    <x v="2"/>
    <n v="3"/>
    <n v="2"/>
    <n v="8.2200000000000006"/>
    <n v="0"/>
    <n v="0.64"/>
    <x v="0"/>
  </r>
  <r>
    <x v="40"/>
    <n v="95"/>
    <x v="2"/>
    <n v="3"/>
    <n v="2"/>
    <n v="7.54"/>
    <n v="1"/>
    <n v="0.44"/>
    <x v="1"/>
  </r>
  <r>
    <x v="41"/>
    <n v="93"/>
    <x v="4"/>
    <n v="1.5"/>
    <n v="2"/>
    <n v="7.36"/>
    <n v="0"/>
    <n v="0.46"/>
    <x v="1"/>
  </r>
  <r>
    <x v="19"/>
    <n v="105"/>
    <x v="1"/>
    <n v="2"/>
    <n v="3"/>
    <n v="8.02"/>
    <n v="1"/>
    <n v="0.5"/>
    <x v="0"/>
  </r>
  <r>
    <x v="22"/>
    <n v="120"/>
    <x v="0"/>
    <n v="5"/>
    <n v="5"/>
    <n v="9.5"/>
    <n v="1"/>
    <n v="0.96"/>
    <x v="0"/>
  </r>
  <r>
    <x v="29"/>
    <n v="110"/>
    <x v="3"/>
    <n v="5"/>
    <n v="4.5"/>
    <n v="9.2200000000000006"/>
    <n v="1"/>
    <n v="0.92"/>
    <x v="0"/>
  </r>
  <r>
    <x v="3"/>
    <n v="115"/>
    <x v="3"/>
    <n v="4"/>
    <n v="4.5"/>
    <n v="9.36"/>
    <n v="1"/>
    <n v="0.92"/>
    <x v="0"/>
  </r>
  <r>
    <x v="22"/>
    <n v="115"/>
    <x v="3"/>
    <n v="4.5"/>
    <n v="4.5"/>
    <n v="9.4499999999999993"/>
    <n v="1"/>
    <n v="0.94"/>
    <x v="0"/>
  </r>
  <r>
    <x v="16"/>
    <n v="103"/>
    <x v="0"/>
    <n v="4.5"/>
    <n v="3.5"/>
    <n v="8.66"/>
    <n v="0"/>
    <n v="0.76"/>
    <x v="0"/>
  </r>
  <r>
    <x v="38"/>
    <n v="106"/>
    <x v="1"/>
    <n v="4.5"/>
    <n v="3.5"/>
    <n v="8.42"/>
    <n v="0"/>
    <n v="0.72"/>
    <x v="0"/>
  </r>
  <r>
    <x v="15"/>
    <n v="107"/>
    <x v="2"/>
    <n v="3.5"/>
    <n v="3"/>
    <n v="8.2799999999999994"/>
    <n v="0"/>
    <n v="0.66"/>
    <x v="0"/>
  </r>
  <r>
    <x v="4"/>
    <n v="108"/>
    <x v="1"/>
    <n v="4.5"/>
    <n v="3.5"/>
    <n v="8.14"/>
    <n v="0"/>
    <n v="0.64"/>
    <x v="0"/>
  </r>
  <r>
    <x v="2"/>
    <n v="109"/>
    <x v="0"/>
    <n v="4.5"/>
    <n v="3.5"/>
    <n v="8.76"/>
    <n v="1"/>
    <n v="0.74"/>
    <x v="0"/>
  </r>
  <r>
    <x v="17"/>
    <n v="106"/>
    <x v="2"/>
    <n v="4"/>
    <n v="4"/>
    <n v="7.92"/>
    <n v="1"/>
    <n v="0.64"/>
    <x v="0"/>
  </r>
  <r>
    <x v="30"/>
    <n v="97"/>
    <x v="1"/>
    <n v="5"/>
    <n v="3.5"/>
    <n v="7.66"/>
    <n v="0"/>
    <n v="0.38"/>
    <x v="1"/>
  </r>
  <r>
    <x v="23"/>
    <n v="98"/>
    <x v="2"/>
    <n v="4"/>
    <n v="3"/>
    <n v="8.0299999999999994"/>
    <n v="0"/>
    <n v="0.34"/>
    <x v="1"/>
  </r>
  <r>
    <x v="39"/>
    <n v="97"/>
    <x v="2"/>
    <n v="3"/>
    <n v="3"/>
    <n v="7.88"/>
    <n v="1"/>
    <n v="0.44"/>
    <x v="1"/>
  </r>
  <r>
    <x v="18"/>
    <n v="99"/>
    <x v="1"/>
    <n v="2"/>
    <n v="2.5"/>
    <n v="7.66"/>
    <n v="0"/>
    <n v="0.36"/>
    <x v="1"/>
  </r>
  <r>
    <x v="31"/>
    <n v="100"/>
    <x v="0"/>
    <n v="1.5"/>
    <n v="2.5"/>
    <n v="7.84"/>
    <n v="0"/>
    <n v="0.42"/>
    <x v="1"/>
  </r>
  <r>
    <x v="42"/>
    <n v="100"/>
    <x v="2"/>
    <n v="3"/>
    <n v="3"/>
    <n v="8"/>
    <n v="0"/>
    <n v="0.48"/>
    <x v="1"/>
  </r>
  <r>
    <x v="28"/>
    <n v="120"/>
    <x v="1"/>
    <n v="4"/>
    <n v="4"/>
    <n v="8.9600000000000009"/>
    <n v="1"/>
    <n v="0.86"/>
    <x v="0"/>
  </r>
  <r>
    <x v="33"/>
    <n v="119"/>
    <x v="0"/>
    <n v="5"/>
    <n v="4.5"/>
    <n v="9.24"/>
    <n v="1"/>
    <n v="0.9"/>
    <x v="0"/>
  </r>
  <r>
    <x v="9"/>
    <n v="113"/>
    <x v="1"/>
    <n v="4"/>
    <n v="4"/>
    <n v="8.8800000000000008"/>
    <n v="1"/>
    <n v="0.79"/>
    <x v="0"/>
  </r>
  <r>
    <x v="3"/>
    <n v="107"/>
    <x v="1"/>
    <n v="3.5"/>
    <n v="3.5"/>
    <n v="8.4600000000000009"/>
    <n v="1"/>
    <n v="0.71"/>
    <x v="0"/>
  </r>
  <r>
    <x v="19"/>
    <n v="105"/>
    <x v="2"/>
    <n v="2.5"/>
    <n v="3"/>
    <n v="8.1199999999999992"/>
    <n v="0"/>
    <n v="0.64"/>
    <x v="0"/>
  </r>
  <r>
    <x v="4"/>
    <n v="106"/>
    <x v="2"/>
    <n v="4"/>
    <n v="3.5"/>
    <n v="8.25"/>
    <n v="0"/>
    <n v="0.62"/>
    <x v="0"/>
  </r>
  <r>
    <x v="15"/>
    <n v="104"/>
    <x v="2"/>
    <n v="4.5"/>
    <n v="4"/>
    <n v="8.4700000000000006"/>
    <n v="0"/>
    <n v="0.56999999999999995"/>
    <x v="0"/>
  </r>
  <r>
    <x v="34"/>
    <n v="112"/>
    <x v="1"/>
    <n v="3.5"/>
    <n v="3"/>
    <n v="9.0500000000000007"/>
    <n v="1"/>
    <n v="0.74"/>
    <x v="0"/>
  </r>
  <r>
    <x v="2"/>
    <n v="110"/>
    <x v="1"/>
    <n v="4"/>
    <n v="4.5"/>
    <n v="8.7799999999999994"/>
    <n v="1"/>
    <n v="0.69"/>
    <x v="0"/>
  </r>
  <r>
    <x v="35"/>
    <n v="111"/>
    <x v="0"/>
    <n v="4.5"/>
    <n v="4.5"/>
    <n v="9.18"/>
    <n v="1"/>
    <n v="0.87"/>
    <x v="0"/>
  </r>
  <r>
    <x v="27"/>
    <n v="117"/>
    <x v="0"/>
    <n v="3.5"/>
    <n v="4.5"/>
    <n v="9.4600000000000009"/>
    <n v="1"/>
    <n v="0.91"/>
    <x v="0"/>
  </r>
  <r>
    <x v="28"/>
    <n v="116"/>
    <x v="3"/>
    <n v="5"/>
    <n v="5"/>
    <n v="9.3800000000000008"/>
    <n v="1"/>
    <n v="0.93"/>
    <x v="0"/>
  </r>
  <r>
    <x v="31"/>
    <n v="103"/>
    <x v="3"/>
    <n v="5"/>
    <n v="4"/>
    <n v="8.64"/>
    <n v="0"/>
    <n v="0.68"/>
    <x v="0"/>
  </r>
  <r>
    <x v="43"/>
    <n v="108"/>
    <x v="3"/>
    <n v="3"/>
    <n v="3"/>
    <n v="8.48"/>
    <n v="0"/>
    <n v="0.61"/>
    <x v="0"/>
  </r>
  <r>
    <x v="6"/>
    <n v="109"/>
    <x v="0"/>
    <n v="4"/>
    <n v="4"/>
    <n v="8.68"/>
    <n v="1"/>
    <n v="0.69"/>
    <x v="0"/>
  </r>
  <r>
    <x v="39"/>
    <n v="107"/>
    <x v="1"/>
    <n v="3.5"/>
    <n v="3.5"/>
    <n v="8.34"/>
    <n v="1"/>
    <n v="0.62"/>
    <x v="0"/>
  </r>
  <r>
    <x v="29"/>
    <n v="110"/>
    <x v="2"/>
    <n v="4"/>
    <n v="3.5"/>
    <n v="8.56"/>
    <n v="0"/>
    <n v="0.72"/>
    <x v="0"/>
  </r>
  <r>
    <x v="14"/>
    <n v="105"/>
    <x v="1"/>
    <n v="3.5"/>
    <n v="3"/>
    <n v="8.4499999999999993"/>
    <n v="1"/>
    <n v="0.59"/>
    <x v="0"/>
  </r>
  <r>
    <x v="25"/>
    <n v="106"/>
    <x v="0"/>
    <n v="4.5"/>
    <n v="4.5"/>
    <n v="9.0399999999999991"/>
    <n v="1"/>
    <n v="0.66"/>
    <x v="0"/>
  </r>
  <r>
    <x v="30"/>
    <n v="102"/>
    <x v="1"/>
    <n v="4"/>
    <n v="3.5"/>
    <n v="8.6199999999999992"/>
    <n v="0"/>
    <n v="0.56000000000000005"/>
    <x v="0"/>
  </r>
  <r>
    <x v="44"/>
    <n v="104"/>
    <x v="0"/>
    <n v="2"/>
    <n v="2.5"/>
    <n v="7.46"/>
    <n v="0"/>
    <n v="0.45"/>
    <x v="1"/>
  </r>
  <r>
    <x v="40"/>
    <n v="99"/>
    <x v="2"/>
    <n v="3"/>
    <n v="3.5"/>
    <n v="7.28"/>
    <n v="0"/>
    <n v="0.47"/>
    <x v="1"/>
  </r>
  <r>
    <x v="11"/>
    <n v="104"/>
    <x v="3"/>
    <n v="3"/>
    <n v="3.5"/>
    <n v="8.84"/>
    <n v="1"/>
    <n v="0.71"/>
    <x v="0"/>
  </r>
  <r>
    <x v="45"/>
    <n v="117"/>
    <x v="3"/>
    <n v="5"/>
    <n v="5"/>
    <n v="9.56"/>
    <n v="1"/>
    <n v="0.94"/>
    <x v="0"/>
  </r>
  <r>
    <x v="20"/>
    <n v="119"/>
    <x v="3"/>
    <n v="4.5"/>
    <n v="4.5"/>
    <n v="9.48"/>
    <n v="1"/>
    <n v="0.94"/>
    <x v="0"/>
  </r>
  <r>
    <x v="25"/>
    <n v="106"/>
    <x v="0"/>
    <n v="1.5"/>
    <n v="2.5"/>
    <n v="8.36"/>
    <n v="0"/>
    <n v="0.56999999999999995"/>
    <x v="0"/>
  </r>
  <r>
    <x v="7"/>
    <n v="108"/>
    <x v="1"/>
    <n v="3.5"/>
    <n v="3.5"/>
    <n v="8.2200000000000006"/>
    <n v="0"/>
    <n v="0.61"/>
    <x v="0"/>
  </r>
  <r>
    <x v="39"/>
    <n v="106"/>
    <x v="0"/>
    <n v="2.5"/>
    <n v="3"/>
    <n v="8.4700000000000006"/>
    <n v="0"/>
    <n v="0.56999999999999995"/>
    <x v="0"/>
  </r>
  <r>
    <x v="26"/>
    <n v="100"/>
    <x v="1"/>
    <n v="2"/>
    <n v="3"/>
    <n v="8.66"/>
    <n v="1"/>
    <n v="0.64"/>
    <x v="0"/>
  </r>
  <r>
    <x v="9"/>
    <n v="113"/>
    <x v="1"/>
    <n v="4"/>
    <n v="3"/>
    <n v="9.32"/>
    <n v="1"/>
    <n v="0.85"/>
    <x v="0"/>
  </r>
  <r>
    <x v="16"/>
    <n v="112"/>
    <x v="1"/>
    <n v="2.5"/>
    <n v="2"/>
    <n v="8.7100000000000009"/>
    <n v="1"/>
    <n v="0.78"/>
    <x v="0"/>
  </r>
  <r>
    <x v="34"/>
    <n v="112"/>
    <x v="1"/>
    <n v="3.5"/>
    <n v="3"/>
    <n v="9.1"/>
    <n v="1"/>
    <n v="0.84"/>
    <x v="0"/>
  </r>
  <r>
    <x v="46"/>
    <n v="118"/>
    <x v="3"/>
    <n v="5"/>
    <n v="5"/>
    <n v="9.35"/>
    <n v="1"/>
    <n v="0.92"/>
    <x v="0"/>
  </r>
  <r>
    <x v="36"/>
    <n v="114"/>
    <x v="3"/>
    <n v="4"/>
    <n v="4.5"/>
    <n v="9.76"/>
    <n v="1"/>
    <n v="0.96"/>
    <x v="0"/>
  </r>
  <r>
    <x v="18"/>
    <n v="105"/>
    <x v="3"/>
    <n v="5"/>
    <n v="4.5"/>
    <n v="8.65"/>
    <n v="0"/>
    <n v="0.77"/>
    <x v="0"/>
  </r>
  <r>
    <x v="37"/>
    <n v="105"/>
    <x v="3"/>
    <n v="3.5"/>
    <n v="3.5"/>
    <n v="8.56"/>
    <n v="0"/>
    <n v="0.71"/>
    <x v="0"/>
  </r>
  <r>
    <x v="9"/>
    <n v="112"/>
    <x v="3"/>
    <n v="4"/>
    <n v="4.5"/>
    <n v="8.7799999999999994"/>
    <n v="0"/>
    <n v="0.79"/>
    <x v="0"/>
  </r>
  <r>
    <x v="46"/>
    <n v="113"/>
    <x v="3"/>
    <n v="4"/>
    <n v="4"/>
    <n v="9.2799999999999994"/>
    <n v="1"/>
    <n v="0.89"/>
    <x v="0"/>
  </r>
  <r>
    <x v="4"/>
    <n v="109"/>
    <x v="0"/>
    <n v="3.5"/>
    <n v="4"/>
    <n v="8.77"/>
    <n v="1"/>
    <n v="0.82"/>
    <x v="0"/>
  </r>
  <r>
    <x v="19"/>
    <n v="103"/>
    <x v="1"/>
    <n v="5"/>
    <n v="4"/>
    <n v="8.4499999999999993"/>
    <n v="0"/>
    <n v="0.76"/>
    <x v="0"/>
  </r>
  <r>
    <x v="2"/>
    <n v="100"/>
    <x v="2"/>
    <n v="1.5"/>
    <n v="3"/>
    <n v="8.16"/>
    <n v="1"/>
    <n v="0.71"/>
    <x v="0"/>
  </r>
  <r>
    <x v="34"/>
    <n v="116"/>
    <x v="2"/>
    <n v="4.5"/>
    <n v="3"/>
    <n v="9.08"/>
    <n v="1"/>
    <n v="0.8"/>
    <x v="0"/>
  </r>
  <r>
    <x v="17"/>
    <n v="109"/>
    <x v="4"/>
    <n v="3.5"/>
    <n v="3.5"/>
    <n v="9.1199999999999992"/>
    <n v="0"/>
    <n v="0.78"/>
    <x v="0"/>
  </r>
  <r>
    <x v="35"/>
    <n v="110"/>
    <x v="2"/>
    <n v="4"/>
    <n v="3"/>
    <n v="9.15"/>
    <n v="1"/>
    <n v="0.84"/>
    <x v="0"/>
  </r>
  <r>
    <x v="33"/>
    <n v="118"/>
    <x v="2"/>
    <n v="4.5"/>
    <n v="3.5"/>
    <n v="9.36"/>
    <n v="1"/>
    <n v="0.9"/>
    <x v="0"/>
  </r>
  <r>
    <x v="28"/>
    <n v="115"/>
    <x v="3"/>
    <n v="4"/>
    <n v="3.5"/>
    <n v="9.44"/>
    <n v="1"/>
    <n v="0.92"/>
    <x v="0"/>
  </r>
  <r>
    <x v="22"/>
    <n v="120"/>
    <x v="0"/>
    <n v="4.5"/>
    <n v="4"/>
    <n v="9.92"/>
    <n v="1"/>
    <n v="0.97"/>
    <x v="0"/>
  </r>
  <r>
    <x v="10"/>
    <n v="112"/>
    <x v="2"/>
    <n v="3"/>
    <n v="3.5"/>
    <n v="8.9600000000000009"/>
    <n v="1"/>
    <n v="0.8"/>
    <x v="0"/>
  </r>
  <r>
    <x v="29"/>
    <n v="113"/>
    <x v="2"/>
    <n v="2"/>
    <n v="2.5"/>
    <n v="8.64"/>
    <n v="1"/>
    <n v="0.81"/>
    <x v="0"/>
  </r>
  <r>
    <x v="38"/>
    <n v="105"/>
    <x v="1"/>
    <n v="2"/>
    <n v="2.5"/>
    <n v="8.48"/>
    <n v="0"/>
    <n v="0.75"/>
    <x v="0"/>
  </r>
  <r>
    <x v="34"/>
    <n v="114"/>
    <x v="1"/>
    <n v="3"/>
    <n v="3"/>
    <n v="9.11"/>
    <n v="1"/>
    <n v="0.83"/>
    <x v="0"/>
  </r>
  <r>
    <x v="36"/>
    <n v="116"/>
    <x v="0"/>
    <n v="4"/>
    <n v="3.5"/>
    <n v="9.8000000000000007"/>
    <n v="1"/>
    <n v="0.96"/>
    <x v="0"/>
  </r>
  <r>
    <x v="14"/>
    <n v="106"/>
    <x v="2"/>
    <n v="3.5"/>
    <n v="3"/>
    <n v="8.26"/>
    <n v="1"/>
    <n v="0.79"/>
    <x v="0"/>
  </r>
  <r>
    <x v="20"/>
    <n v="114"/>
    <x v="0"/>
    <n v="4"/>
    <n v="4"/>
    <n v="9.43"/>
    <n v="1"/>
    <n v="0.93"/>
    <x v="0"/>
  </r>
  <r>
    <x v="33"/>
    <n v="116"/>
    <x v="3"/>
    <n v="5"/>
    <n v="5"/>
    <n v="9.2799999999999994"/>
    <n v="1"/>
    <n v="0.94"/>
    <x v="0"/>
  </r>
  <r>
    <x v="6"/>
    <n v="112"/>
    <x v="3"/>
    <n v="5"/>
    <n v="5"/>
    <n v="9.06"/>
    <n v="1"/>
    <n v="0.86"/>
    <x v="0"/>
  </r>
  <r>
    <x v="1"/>
    <n v="105"/>
    <x v="1"/>
    <n v="3"/>
    <n v="4"/>
    <n v="8.75"/>
    <n v="0"/>
    <n v="0.79"/>
    <x v="0"/>
  </r>
  <r>
    <x v="34"/>
    <n v="108"/>
    <x v="1"/>
    <n v="3"/>
    <n v="3.5"/>
    <n v="8.89"/>
    <n v="0"/>
    <n v="0.8"/>
    <x v="0"/>
  </r>
  <r>
    <x v="19"/>
    <n v="109"/>
    <x v="1"/>
    <n v="3"/>
    <n v="3"/>
    <n v="8.69"/>
    <n v="0"/>
    <n v="0.77"/>
    <x v="0"/>
  </r>
  <r>
    <x v="38"/>
    <n v="105"/>
    <x v="1"/>
    <n v="2"/>
    <n v="2.5"/>
    <n v="8.34"/>
    <n v="0"/>
    <n v="0.7"/>
    <x v="0"/>
  </r>
  <r>
    <x v="37"/>
    <n v="104"/>
    <x v="2"/>
    <n v="2"/>
    <n v="2.5"/>
    <n v="8.26"/>
    <n v="0"/>
    <n v="0.65"/>
    <x v="0"/>
  </r>
  <r>
    <x v="42"/>
    <n v="106"/>
    <x v="2"/>
    <n v="2"/>
    <n v="2.5"/>
    <n v="8.14"/>
    <n v="0"/>
    <n v="0.61"/>
    <x v="0"/>
  </r>
  <r>
    <x v="47"/>
    <n v="100"/>
    <x v="4"/>
    <n v="1.5"/>
    <n v="2"/>
    <n v="7.9"/>
    <n v="0"/>
    <n v="0.52"/>
    <x v="0"/>
  </r>
  <r>
    <x v="38"/>
    <n v="103"/>
    <x v="4"/>
    <n v="1.5"/>
    <n v="2"/>
    <n v="7.86"/>
    <n v="0"/>
    <n v="0.56999999999999995"/>
    <x v="0"/>
  </r>
  <r>
    <x v="23"/>
    <n v="99"/>
    <x v="4"/>
    <n v="1.5"/>
    <n v="3"/>
    <n v="7.46"/>
    <n v="0"/>
    <n v="0.53"/>
    <x v="0"/>
  </r>
  <r>
    <x v="17"/>
    <n v="109"/>
    <x v="1"/>
    <n v="3"/>
    <n v="3"/>
    <n v="8.5"/>
    <n v="0"/>
    <n v="0.67"/>
    <x v="0"/>
  </r>
  <r>
    <x v="15"/>
    <n v="105"/>
    <x v="1"/>
    <n v="3.5"/>
    <n v="3"/>
    <n v="8.56"/>
    <n v="0"/>
    <n v="0.68"/>
    <x v="0"/>
  </r>
  <r>
    <x v="35"/>
    <n v="111"/>
    <x v="0"/>
    <n v="4.5"/>
    <n v="4"/>
    <n v="9.01"/>
    <n v="1"/>
    <n v="0.81"/>
    <x v="0"/>
  </r>
  <r>
    <x v="3"/>
    <n v="110"/>
    <x v="3"/>
    <n v="4.5"/>
    <n v="4"/>
    <n v="8.9700000000000006"/>
    <n v="0"/>
    <n v="0.78"/>
    <x v="0"/>
  </r>
  <r>
    <x v="8"/>
    <n v="102"/>
    <x v="1"/>
    <n v="3.5"/>
    <n v="5"/>
    <n v="8.33"/>
    <n v="0"/>
    <n v="0.65"/>
    <x v="0"/>
  </r>
  <r>
    <x v="32"/>
    <n v="102"/>
    <x v="1"/>
    <n v="2"/>
    <n v="3"/>
    <n v="8.27"/>
    <n v="0"/>
    <n v="0.64"/>
    <x v="0"/>
  </r>
  <r>
    <x v="48"/>
    <n v="97"/>
    <x v="2"/>
    <n v="2"/>
    <n v="4"/>
    <n v="7.8"/>
    <n v="1"/>
    <n v="0.64"/>
    <x v="0"/>
  </r>
  <r>
    <x v="14"/>
    <n v="99"/>
    <x v="2"/>
    <n v="2.5"/>
    <n v="3"/>
    <n v="7.98"/>
    <n v="0"/>
    <n v="0.65"/>
    <x v="0"/>
  </r>
  <r>
    <x v="19"/>
    <n v="101"/>
    <x v="2"/>
    <n v="2.5"/>
    <n v="3.5"/>
    <n v="8.0399999999999991"/>
    <n v="1"/>
    <n v="0.68"/>
    <x v="0"/>
  </r>
  <r>
    <x v="20"/>
    <n v="117"/>
    <x v="3"/>
    <n v="4"/>
    <n v="4.5"/>
    <n v="9.07"/>
    <n v="1"/>
    <n v="0.89"/>
    <x v="0"/>
  </r>
  <r>
    <x v="3"/>
    <n v="110"/>
    <x v="0"/>
    <n v="4"/>
    <n v="5"/>
    <n v="9.1300000000000008"/>
    <n v="1"/>
    <n v="0.86"/>
    <x v="0"/>
  </r>
  <r>
    <x v="9"/>
    <n v="113"/>
    <x v="0"/>
    <n v="4"/>
    <n v="4.5"/>
    <n v="9.23"/>
    <n v="1"/>
    <n v="0.89"/>
    <x v="0"/>
  </r>
  <r>
    <x v="6"/>
    <n v="111"/>
    <x v="0"/>
    <n v="4"/>
    <n v="4"/>
    <n v="8.9700000000000006"/>
    <n v="1"/>
    <n v="0.87"/>
    <x v="0"/>
  </r>
  <r>
    <x v="29"/>
    <n v="111"/>
    <x v="0"/>
    <n v="4.5"/>
    <n v="3.5"/>
    <n v="8.8699999999999992"/>
    <n v="1"/>
    <n v="0.85"/>
    <x v="0"/>
  </r>
  <r>
    <x v="35"/>
    <n v="119"/>
    <x v="0"/>
    <n v="4.5"/>
    <n v="4.5"/>
    <n v="9.16"/>
    <n v="1"/>
    <n v="0.9"/>
    <x v="0"/>
  </r>
  <r>
    <x v="16"/>
    <n v="110"/>
    <x v="1"/>
    <n v="3.5"/>
    <n v="3.5"/>
    <n v="9.0399999999999991"/>
    <n v="0"/>
    <n v="0.82"/>
    <x v="0"/>
  </r>
  <r>
    <x v="37"/>
    <n v="108"/>
    <x v="1"/>
    <n v="2.5"/>
    <n v="3"/>
    <n v="8.1199999999999992"/>
    <n v="0"/>
    <n v="0.72"/>
    <x v="0"/>
  </r>
  <r>
    <x v="13"/>
    <n v="102"/>
    <x v="1"/>
    <n v="3"/>
    <n v="3"/>
    <n v="8.27"/>
    <n v="0"/>
    <n v="0.73"/>
    <x v="0"/>
  </r>
  <r>
    <x v="26"/>
    <n v="104"/>
    <x v="1"/>
    <n v="3.5"/>
    <n v="3"/>
    <n v="8.16"/>
    <n v="0"/>
    <n v="0.71"/>
    <x v="0"/>
  </r>
  <r>
    <x v="43"/>
    <n v="107"/>
    <x v="2"/>
    <n v="2.5"/>
    <n v="2.5"/>
    <n v="8.42"/>
    <n v="0"/>
    <n v="0.71"/>
    <x v="0"/>
  </r>
  <r>
    <x v="30"/>
    <n v="100"/>
    <x v="2"/>
    <n v="3"/>
    <n v="3.5"/>
    <n v="7.88"/>
    <n v="0"/>
    <n v="0.68"/>
    <x v="0"/>
  </r>
  <r>
    <x v="4"/>
    <n v="110"/>
    <x v="1"/>
    <n v="4"/>
    <n v="4"/>
    <n v="8.8000000000000007"/>
    <n v="0"/>
    <n v="0.75"/>
    <x v="0"/>
  </r>
  <r>
    <x v="2"/>
    <n v="106"/>
    <x v="2"/>
    <n v="2.5"/>
    <n v="4"/>
    <n v="8.32"/>
    <n v="0"/>
    <n v="0.72"/>
    <x v="0"/>
  </r>
  <r>
    <x v="11"/>
    <n v="113"/>
    <x v="0"/>
    <n v="4.5"/>
    <n v="4.5"/>
    <n v="9.11"/>
    <n v="1"/>
    <n v="0.89"/>
    <x v="0"/>
  </r>
  <r>
    <x v="15"/>
    <n v="107"/>
    <x v="1"/>
    <n v="3.5"/>
    <n v="3"/>
    <n v="8.68"/>
    <n v="1"/>
    <n v="0.84"/>
    <x v="0"/>
  </r>
  <r>
    <x v="45"/>
    <n v="118"/>
    <x v="3"/>
    <n v="4.5"/>
    <n v="3.5"/>
    <n v="9.44"/>
    <n v="1"/>
    <n v="0.93"/>
    <x v="0"/>
  </r>
  <r>
    <x v="28"/>
    <n v="115"/>
    <x v="3"/>
    <n v="4.5"/>
    <n v="3.5"/>
    <n v="9.36"/>
    <n v="1"/>
    <n v="0.93"/>
    <x v="0"/>
  </r>
  <r>
    <x v="1"/>
    <n v="112"/>
    <x v="3"/>
    <n v="5"/>
    <n v="5"/>
    <n v="9.08"/>
    <n v="1"/>
    <n v="0.88"/>
    <x v="0"/>
  </r>
  <r>
    <x v="1"/>
    <n v="111"/>
    <x v="3"/>
    <n v="4.5"/>
    <n v="4"/>
    <n v="9.16"/>
    <n v="1"/>
    <n v="0.9"/>
    <x v="0"/>
  </r>
  <r>
    <x v="9"/>
    <n v="110"/>
    <x v="3"/>
    <n v="4"/>
    <n v="5"/>
    <n v="8.98"/>
    <n v="1"/>
    <n v="0.87"/>
    <x v="0"/>
  </r>
  <r>
    <x v="3"/>
    <n v="114"/>
    <x v="3"/>
    <n v="4.5"/>
    <n v="4"/>
    <n v="8.94"/>
    <n v="1"/>
    <n v="0.86"/>
    <x v="0"/>
  </r>
  <r>
    <x v="21"/>
    <n v="118"/>
    <x v="3"/>
    <n v="4.5"/>
    <n v="5"/>
    <n v="9.5299999999999994"/>
    <n v="1"/>
    <n v="0.94"/>
    <x v="0"/>
  </r>
  <r>
    <x v="2"/>
    <n v="109"/>
    <x v="1"/>
    <n v="3.5"/>
    <n v="3"/>
    <n v="8.76"/>
    <n v="0"/>
    <n v="0.77"/>
    <x v="0"/>
  </r>
  <r>
    <x v="13"/>
    <n v="107"/>
    <x v="2"/>
    <n v="3"/>
    <n v="3.5"/>
    <n v="8.52"/>
    <n v="1"/>
    <n v="0.78"/>
    <x v="0"/>
  </r>
  <r>
    <x v="42"/>
    <n v="105"/>
    <x v="2"/>
    <n v="3"/>
    <n v="2.5"/>
    <n v="8.26"/>
    <n v="0"/>
    <n v="0.73"/>
    <x v="0"/>
  </r>
  <r>
    <x v="25"/>
    <n v="106"/>
    <x v="2"/>
    <n v="3.5"/>
    <n v="2.5"/>
    <n v="8.33"/>
    <n v="0"/>
    <n v="0.73"/>
    <x v="0"/>
  </r>
  <r>
    <x v="14"/>
    <n v="104"/>
    <x v="1"/>
    <n v="4.5"/>
    <n v="4.5"/>
    <n v="8.43"/>
    <n v="0"/>
    <n v="0.7"/>
    <x v="0"/>
  </r>
  <r>
    <x v="32"/>
    <n v="107"/>
    <x v="1"/>
    <n v="4"/>
    <n v="4.5"/>
    <n v="8.69"/>
    <n v="0"/>
    <n v="0.72"/>
    <x v="0"/>
  </r>
  <r>
    <x v="15"/>
    <n v="103"/>
    <x v="1"/>
    <n v="2.5"/>
    <n v="3"/>
    <n v="8.5399999999999991"/>
    <n v="1"/>
    <n v="0.73"/>
    <x v="0"/>
  </r>
  <r>
    <x v="38"/>
    <n v="110"/>
    <x v="2"/>
    <n v="3.5"/>
    <n v="3"/>
    <n v="8.4600000000000009"/>
    <n v="1"/>
    <n v="0.72"/>
    <x v="0"/>
  </r>
  <r>
    <x v="22"/>
    <n v="120"/>
    <x v="3"/>
    <n v="4.5"/>
    <n v="4.5"/>
    <n v="9.91"/>
    <n v="1"/>
    <n v="0.97"/>
    <x v="0"/>
  </r>
  <r>
    <x v="20"/>
    <n v="120"/>
    <x v="3"/>
    <n v="4"/>
    <n v="5"/>
    <n v="9.8699999999999992"/>
    <n v="1"/>
    <n v="0.97"/>
    <x v="0"/>
  </r>
  <r>
    <x v="23"/>
    <n v="105"/>
    <x v="1"/>
    <n v="3.5"/>
    <n v="4"/>
    <n v="8.5399999999999991"/>
    <n v="0"/>
    <n v="0.69"/>
    <x v="0"/>
  </r>
  <r>
    <x v="24"/>
    <n v="99"/>
    <x v="2"/>
    <n v="2.5"/>
    <n v="3"/>
    <n v="7.65"/>
    <n v="0"/>
    <n v="0.56999999999999995"/>
    <x v="0"/>
  </r>
  <r>
    <x v="38"/>
    <n v="99"/>
    <x v="2"/>
    <n v="3.5"/>
    <n v="3"/>
    <n v="7.89"/>
    <n v="0"/>
    <n v="0.63"/>
    <x v="0"/>
  </r>
  <r>
    <x v="25"/>
    <n v="102"/>
    <x v="1"/>
    <n v="3.5"/>
    <n v="4"/>
    <n v="8.02"/>
    <n v="1"/>
    <n v="0.66"/>
    <x v="0"/>
  </r>
  <r>
    <x v="43"/>
    <n v="106"/>
    <x v="2"/>
    <n v="3"/>
    <n v="3"/>
    <n v="8.16"/>
    <n v="0"/>
    <n v="0.64"/>
    <x v="0"/>
  </r>
  <r>
    <x v="39"/>
    <n v="104"/>
    <x v="1"/>
    <n v="3.5"/>
    <n v="4"/>
    <n v="8.1199999999999992"/>
    <n v="1"/>
    <n v="0.68"/>
    <x v="0"/>
  </r>
  <r>
    <x v="10"/>
    <n v="108"/>
    <x v="0"/>
    <n v="4.5"/>
    <n v="4"/>
    <n v="9.06"/>
    <n v="1"/>
    <n v="0.79"/>
    <x v="0"/>
  </r>
  <r>
    <x v="12"/>
    <n v="110"/>
    <x v="0"/>
    <n v="5"/>
    <n v="4"/>
    <n v="9.14"/>
    <n v="1"/>
    <n v="0.82"/>
    <x v="0"/>
  </r>
  <r>
    <x v="27"/>
    <n v="120"/>
    <x v="0"/>
    <n v="5"/>
    <n v="5"/>
    <n v="9.66"/>
    <n v="1"/>
    <n v="0.95"/>
    <x v="0"/>
  </r>
  <r>
    <x v="46"/>
    <n v="119"/>
    <x v="3"/>
    <n v="5"/>
    <n v="4.5"/>
    <n v="9.7799999999999994"/>
    <n v="1"/>
    <n v="0.96"/>
    <x v="0"/>
  </r>
  <r>
    <x v="28"/>
    <n v="117"/>
    <x v="0"/>
    <n v="4.5"/>
    <n v="5"/>
    <n v="9.42"/>
    <n v="1"/>
    <n v="0.94"/>
    <x v="0"/>
  </r>
  <r>
    <x v="5"/>
    <n v="116"/>
    <x v="3"/>
    <n v="5"/>
    <n v="4.5"/>
    <n v="9.36"/>
    <n v="1"/>
    <n v="0.93"/>
    <x v="0"/>
  </r>
  <r>
    <x v="3"/>
    <n v="112"/>
    <x v="0"/>
    <n v="4.5"/>
    <n v="4.5"/>
    <n v="9.26"/>
    <n v="1"/>
    <n v="0.91"/>
    <x v="0"/>
  </r>
  <r>
    <x v="6"/>
    <n v="109"/>
    <x v="0"/>
    <n v="4"/>
    <n v="4"/>
    <n v="9.1300000000000008"/>
    <n v="1"/>
    <n v="0.85"/>
    <x v="0"/>
  </r>
  <r>
    <x v="1"/>
    <n v="110"/>
    <x v="0"/>
    <n v="3"/>
    <n v="3.5"/>
    <n v="8.9700000000000006"/>
    <n v="1"/>
    <n v="0.84"/>
    <x v="0"/>
  </r>
  <r>
    <x v="19"/>
    <n v="104"/>
    <x v="1"/>
    <n v="3.5"/>
    <n v="3.5"/>
    <n v="8.42"/>
    <n v="0"/>
    <n v="0.74"/>
    <x v="0"/>
  </r>
  <r>
    <x v="32"/>
    <n v="103"/>
    <x v="1"/>
    <n v="4"/>
    <n v="4"/>
    <n v="8.75"/>
    <n v="0"/>
    <n v="0.76"/>
    <x v="0"/>
  </r>
  <r>
    <x v="2"/>
    <n v="110"/>
    <x v="1"/>
    <n v="3.5"/>
    <n v="4"/>
    <n v="8.56"/>
    <n v="0"/>
    <n v="0.75"/>
    <x v="0"/>
  </r>
  <r>
    <x v="1"/>
    <n v="113"/>
    <x v="0"/>
    <n v="4.5"/>
    <n v="4"/>
    <n v="8.7899999999999991"/>
    <n v="0"/>
    <n v="0.76"/>
    <x v="0"/>
  </r>
  <r>
    <x v="7"/>
    <n v="109"/>
    <x v="2"/>
    <n v="3"/>
    <n v="4"/>
    <n v="8.4499999999999993"/>
    <n v="0"/>
    <n v="0.71"/>
    <x v="0"/>
  </r>
  <r>
    <x v="43"/>
    <n v="105"/>
    <x v="2"/>
    <n v="3"/>
    <n v="2"/>
    <n v="8.23"/>
    <n v="0"/>
    <n v="0.67"/>
    <x v="0"/>
  </r>
  <r>
    <x v="40"/>
    <n v="99"/>
    <x v="2"/>
    <n v="2.5"/>
    <n v="2.5"/>
    <n v="8.0299999999999994"/>
    <n v="0"/>
    <n v="0.61"/>
    <x v="0"/>
  </r>
  <r>
    <x v="42"/>
    <n v="110"/>
    <x v="2"/>
    <n v="3.5"/>
    <n v="4"/>
    <n v="8.4499999999999993"/>
    <n v="0"/>
    <n v="0.63"/>
    <x v="0"/>
  </r>
  <r>
    <x v="19"/>
    <n v="110"/>
    <x v="2"/>
    <n v="3.5"/>
    <n v="3"/>
    <n v="8.5299999999999994"/>
    <n v="0"/>
    <n v="0.64"/>
    <x v="0"/>
  </r>
  <r>
    <x v="17"/>
    <n v="112"/>
    <x v="1"/>
    <n v="4"/>
    <n v="3.5"/>
    <n v="8.67"/>
    <n v="0"/>
    <n v="0.71"/>
    <x v="0"/>
  </r>
  <r>
    <x v="1"/>
    <n v="111"/>
    <x v="0"/>
    <n v="3"/>
    <n v="3"/>
    <n v="9.01"/>
    <n v="1"/>
    <n v="0.82"/>
    <x v="0"/>
  </r>
  <r>
    <x v="32"/>
    <n v="104"/>
    <x v="1"/>
    <n v="4"/>
    <n v="4.5"/>
    <n v="8.65"/>
    <n v="0"/>
    <n v="0.73"/>
    <x v="0"/>
  </r>
  <r>
    <x v="16"/>
    <n v="106"/>
    <x v="1"/>
    <n v="3.5"/>
    <n v="2.5"/>
    <n v="8.33"/>
    <n v="1"/>
    <n v="0.74"/>
    <x v="0"/>
  </r>
  <r>
    <x v="19"/>
    <n v="107"/>
    <x v="2"/>
    <n v="2.5"/>
    <n v="3.5"/>
    <n v="8.27"/>
    <n v="0"/>
    <n v="0.69"/>
    <x v="0"/>
  </r>
  <r>
    <x v="31"/>
    <n v="100"/>
    <x v="2"/>
    <n v="2.5"/>
    <n v="3.5"/>
    <n v="8.07"/>
    <n v="0"/>
    <n v="0.64"/>
    <x v="0"/>
  </r>
  <r>
    <x v="5"/>
    <n v="113"/>
    <x v="3"/>
    <n v="5"/>
    <n v="4"/>
    <n v="9.31"/>
    <n v="1"/>
    <n v="0.91"/>
    <x v="0"/>
  </r>
  <r>
    <x v="34"/>
    <n v="111"/>
    <x v="3"/>
    <n v="4.5"/>
    <n v="4"/>
    <n v="9.23"/>
    <n v="1"/>
    <n v="0.88"/>
    <x v="0"/>
  </r>
  <r>
    <x v="10"/>
    <n v="112"/>
    <x v="0"/>
    <n v="4"/>
    <n v="4.5"/>
    <n v="9.17"/>
    <n v="1"/>
    <n v="0.85"/>
    <x v="0"/>
  </r>
  <r>
    <x v="35"/>
    <n v="114"/>
    <x v="3"/>
    <n v="4.5"/>
    <n v="5"/>
    <n v="9.19"/>
    <n v="1"/>
    <n v="0.86"/>
    <x v="0"/>
  </r>
  <r>
    <x v="25"/>
    <n v="104"/>
    <x v="1"/>
    <n v="2"/>
    <n v="3.5"/>
    <n v="8.3699999999999992"/>
    <n v="0"/>
    <n v="0.7"/>
    <x v="0"/>
  </r>
  <r>
    <x v="30"/>
    <n v="100"/>
    <x v="4"/>
    <n v="1.5"/>
    <n v="2"/>
    <n v="7.89"/>
    <n v="0"/>
    <n v="0.59"/>
    <x v="0"/>
  </r>
  <r>
    <x v="40"/>
    <n v="101"/>
    <x v="4"/>
    <n v="2.5"/>
    <n v="3"/>
    <n v="7.68"/>
    <n v="0"/>
    <n v="0.6"/>
    <x v="0"/>
  </r>
  <r>
    <x v="15"/>
    <n v="103"/>
    <x v="2"/>
    <n v="2.5"/>
    <n v="2"/>
    <n v="8.15"/>
    <n v="0"/>
    <n v="0.65"/>
    <x v="0"/>
  </r>
  <r>
    <x v="1"/>
    <n v="115"/>
    <x v="1"/>
    <n v="3.5"/>
    <n v="3"/>
    <n v="8.76"/>
    <n v="1"/>
    <n v="0.7"/>
    <x v="0"/>
  </r>
  <r>
    <x v="10"/>
    <n v="114"/>
    <x v="1"/>
    <n v="3.5"/>
    <n v="3"/>
    <n v="9.0399999999999991"/>
    <n v="1"/>
    <n v="0.76"/>
    <x v="0"/>
  </r>
  <r>
    <x v="4"/>
    <n v="107"/>
    <x v="2"/>
    <n v="2.5"/>
    <n v="4"/>
    <n v="8.56"/>
    <n v="0"/>
    <n v="0.63"/>
    <x v="0"/>
  </r>
  <r>
    <x v="12"/>
    <n v="110"/>
    <x v="0"/>
    <n v="4"/>
    <n v="2.5"/>
    <n v="9.02"/>
    <n v="1"/>
    <n v="0.81"/>
    <x v="0"/>
  </r>
  <r>
    <x v="2"/>
    <n v="105"/>
    <x v="1"/>
    <n v="3"/>
    <n v="3.5"/>
    <n v="8.73"/>
    <n v="0"/>
    <n v="0.72"/>
    <x v="0"/>
  </r>
  <r>
    <x v="14"/>
    <n v="104"/>
    <x v="2"/>
    <n v="2.5"/>
    <n v="3.5"/>
    <n v="8.48"/>
    <n v="0"/>
    <n v="0.71"/>
    <x v="0"/>
  </r>
  <r>
    <x v="1"/>
    <n v="110"/>
    <x v="1"/>
    <n v="3.5"/>
    <n v="4"/>
    <n v="8.8699999999999992"/>
    <n v="1"/>
    <n v="0.8"/>
    <x v="0"/>
  </r>
  <r>
    <x v="6"/>
    <n v="111"/>
    <x v="1"/>
    <n v="3.5"/>
    <n v="4"/>
    <n v="8.83"/>
    <n v="1"/>
    <n v="0.77"/>
    <x v="0"/>
  </r>
  <r>
    <x v="29"/>
    <n v="104"/>
    <x v="1"/>
    <n v="3"/>
    <n v="2.5"/>
    <n v="8.57"/>
    <n v="1"/>
    <n v="0.74"/>
    <x v="0"/>
  </r>
  <r>
    <x v="2"/>
    <n v="99"/>
    <x v="2"/>
    <n v="2.5"/>
    <n v="3"/>
    <n v="9"/>
    <n v="0"/>
    <n v="0.7"/>
    <x v="0"/>
  </r>
  <r>
    <x v="17"/>
    <n v="100"/>
    <x v="2"/>
    <n v="2.5"/>
    <n v="3.5"/>
    <n v="8.5399999999999991"/>
    <n v="1"/>
    <n v="0.71"/>
    <x v="0"/>
  </r>
  <r>
    <x v="45"/>
    <n v="115"/>
    <x v="0"/>
    <n v="4.5"/>
    <n v="4.5"/>
    <n v="9.68"/>
    <n v="1"/>
    <n v="0.93"/>
    <x v="0"/>
  </r>
  <r>
    <x v="6"/>
    <n v="114"/>
    <x v="0"/>
    <n v="4"/>
    <n v="5"/>
    <n v="9.1199999999999992"/>
    <n v="0"/>
    <n v="0.85"/>
    <x v="0"/>
  </r>
  <r>
    <x v="13"/>
    <n v="110"/>
    <x v="0"/>
    <n v="4"/>
    <n v="4.5"/>
    <n v="8.3699999999999992"/>
    <n v="0"/>
    <n v="0.79"/>
    <x v="0"/>
  </r>
  <r>
    <x v="37"/>
    <n v="99"/>
    <x v="1"/>
    <n v="4"/>
    <n v="4"/>
    <n v="8.56"/>
    <n v="0"/>
    <n v="0.76"/>
    <x v="0"/>
  </r>
  <r>
    <x v="1"/>
    <n v="100"/>
    <x v="1"/>
    <n v="4"/>
    <n v="5"/>
    <n v="8.64"/>
    <n v="1"/>
    <n v="0.78"/>
    <x v="0"/>
  </r>
  <r>
    <x v="34"/>
    <n v="102"/>
    <x v="0"/>
    <n v="5"/>
    <n v="5"/>
    <n v="8.76"/>
    <n v="1"/>
    <n v="0.77"/>
    <x v="0"/>
  </r>
  <r>
    <x v="28"/>
    <n v="119"/>
    <x v="0"/>
    <n v="5"/>
    <n v="4.5"/>
    <n v="9.34"/>
    <n v="1"/>
    <n v="0.9"/>
    <x v="0"/>
  </r>
  <r>
    <x v="11"/>
    <n v="108"/>
    <x v="3"/>
    <n v="5"/>
    <n v="3.5"/>
    <n v="9.1300000000000008"/>
    <n v="1"/>
    <n v="0.87"/>
    <x v="0"/>
  </r>
  <r>
    <x v="19"/>
    <n v="104"/>
    <x v="1"/>
    <n v="3.5"/>
    <n v="4"/>
    <n v="8.09"/>
    <n v="0"/>
    <n v="0.71"/>
    <x v="0"/>
  </r>
  <r>
    <x v="7"/>
    <n v="103"/>
    <x v="2"/>
    <n v="2.5"/>
    <n v="4"/>
    <n v="8.36"/>
    <n v="1"/>
    <n v="0.7"/>
    <x v="0"/>
  </r>
  <r>
    <x v="1"/>
    <n v="111"/>
    <x v="1"/>
    <n v="2.5"/>
    <n v="1.5"/>
    <n v="8.7899999999999991"/>
    <n v="1"/>
    <n v="0.7"/>
    <x v="0"/>
  </r>
  <r>
    <x v="10"/>
    <n v="110"/>
    <x v="2"/>
    <n v="3"/>
    <n v="2.5"/>
    <n v="8.76"/>
    <n v="1"/>
    <n v="0.75"/>
    <x v="0"/>
  </r>
  <r>
    <x v="32"/>
    <n v="102"/>
    <x v="1"/>
    <n v="2.5"/>
    <n v="2.5"/>
    <n v="8.68"/>
    <n v="0"/>
    <n v="0.71"/>
    <x v="0"/>
  </r>
  <r>
    <x v="19"/>
    <n v="105"/>
    <x v="2"/>
    <n v="2"/>
    <n v="2.5"/>
    <n v="8.4499999999999993"/>
    <n v="0"/>
    <n v="0.72"/>
    <x v="0"/>
  </r>
  <r>
    <x v="4"/>
    <n v="107"/>
    <x v="1"/>
    <n v="3"/>
    <n v="3.5"/>
    <n v="8.17"/>
    <n v="1"/>
    <n v="0.73"/>
    <x v="0"/>
  </r>
  <r>
    <x v="11"/>
    <n v="113"/>
    <x v="0"/>
    <n v="4.5"/>
    <n v="5"/>
    <n v="9.14"/>
    <n v="0"/>
    <n v="0.83"/>
    <x v="0"/>
  </r>
  <r>
    <x v="7"/>
    <n v="108"/>
    <x v="0"/>
    <n v="4.5"/>
    <n v="5"/>
    <n v="8.34"/>
    <n v="0"/>
    <n v="0.77"/>
    <x v="0"/>
  </r>
  <r>
    <x v="42"/>
    <n v="105"/>
    <x v="2"/>
    <n v="2.5"/>
    <n v="3"/>
    <n v="8.2200000000000006"/>
    <n v="1"/>
    <n v="0.72"/>
    <x v="0"/>
  </r>
  <r>
    <x v="30"/>
    <n v="96"/>
    <x v="2"/>
    <n v="1.5"/>
    <n v="2"/>
    <n v="7.86"/>
    <n v="0"/>
    <n v="0.54"/>
    <x v="0"/>
  </r>
  <r>
    <x v="41"/>
    <n v="95"/>
    <x v="4"/>
    <n v="1.5"/>
    <n v="1.5"/>
    <n v="7.64"/>
    <n v="0"/>
    <n v="0.49"/>
    <x v="1"/>
  </r>
  <r>
    <x v="19"/>
    <n v="99"/>
    <x v="4"/>
    <n v="1"/>
    <n v="1.5"/>
    <n v="8.01"/>
    <n v="1"/>
    <n v="0.52"/>
    <x v="0"/>
  </r>
  <r>
    <x v="38"/>
    <n v="100"/>
    <x v="4"/>
    <n v="2"/>
    <n v="2.5"/>
    <n v="7.95"/>
    <n v="0"/>
    <n v="0.57999999999999996"/>
    <x v="0"/>
  </r>
  <r>
    <x v="3"/>
    <n v="110"/>
    <x v="1"/>
    <n v="3.5"/>
    <n v="3"/>
    <n v="8.9600000000000009"/>
    <n v="1"/>
    <n v="0.78"/>
    <x v="0"/>
  </r>
  <r>
    <x v="35"/>
    <n v="113"/>
    <x v="3"/>
    <n v="5"/>
    <n v="4.5"/>
    <n v="9.4499999999999993"/>
    <n v="1"/>
    <n v="0.89"/>
    <x v="0"/>
  </r>
  <r>
    <x v="29"/>
    <n v="101"/>
    <x v="2"/>
    <n v="2.5"/>
    <n v="3"/>
    <n v="8.6199999999999992"/>
    <n v="0"/>
    <n v="0.7"/>
    <x v="0"/>
  </r>
  <r>
    <x v="7"/>
    <n v="103"/>
    <x v="2"/>
    <n v="3"/>
    <n v="3.5"/>
    <n v="8.49"/>
    <n v="0"/>
    <n v="0.66"/>
    <x v="0"/>
  </r>
  <r>
    <x v="31"/>
    <n v="102"/>
    <x v="2"/>
    <n v="3"/>
    <n v="4"/>
    <n v="8.73"/>
    <n v="0"/>
    <n v="0.67"/>
    <x v="0"/>
  </r>
  <r>
    <x v="14"/>
    <n v="102"/>
    <x v="1"/>
    <n v="4.5"/>
    <n v="4"/>
    <n v="8.64"/>
    <n v="1"/>
    <n v="0.68"/>
    <x v="0"/>
  </r>
  <r>
    <x v="15"/>
    <n v="110"/>
    <x v="1"/>
    <n v="4"/>
    <n v="4.5"/>
    <n v="9.11"/>
    <n v="1"/>
    <n v="0.8"/>
    <x v="0"/>
  </r>
  <r>
    <x v="19"/>
    <n v="106"/>
    <x v="1"/>
    <n v="4"/>
    <n v="3.5"/>
    <n v="8.7899999999999991"/>
    <n v="1"/>
    <n v="0.81"/>
    <x v="0"/>
  </r>
  <r>
    <x v="6"/>
    <n v="111"/>
    <x v="1"/>
    <n v="2.5"/>
    <n v="3"/>
    <n v="8.9"/>
    <n v="1"/>
    <n v="0.8"/>
    <x v="0"/>
  </r>
  <r>
    <x v="22"/>
    <n v="112"/>
    <x v="0"/>
    <n v="5"/>
    <n v="4.5"/>
    <n v="9.66"/>
    <n v="1"/>
    <n v="0.94"/>
    <x v="0"/>
  </r>
  <r>
    <x v="28"/>
    <n v="116"/>
    <x v="3"/>
    <n v="4"/>
    <n v="4"/>
    <n v="9.26"/>
    <n v="1"/>
    <n v="0.93"/>
    <x v="0"/>
  </r>
  <r>
    <x v="21"/>
    <n v="118"/>
    <x v="3"/>
    <n v="4.5"/>
    <n v="4"/>
    <n v="9.19"/>
    <n v="1"/>
    <n v="0.92"/>
    <x v="0"/>
  </r>
  <r>
    <x v="1"/>
    <n v="114"/>
    <x v="3"/>
    <n v="5"/>
    <n v="4.5"/>
    <n v="9.08"/>
    <n v="1"/>
    <n v="0.89"/>
    <x v="0"/>
  </r>
  <r>
    <x v="4"/>
    <n v="104"/>
    <x v="0"/>
    <n v="5"/>
    <n v="5"/>
    <n v="9.02"/>
    <n v="0"/>
    <n v="0.82"/>
    <x v="0"/>
  </r>
  <r>
    <x v="32"/>
    <n v="109"/>
    <x v="1"/>
    <n v="4"/>
    <n v="3.5"/>
    <n v="9"/>
    <n v="0"/>
    <n v="0.79"/>
    <x v="0"/>
  </r>
  <r>
    <x v="13"/>
    <n v="105"/>
    <x v="2"/>
    <n v="2.5"/>
    <n v="3"/>
    <n v="7.65"/>
    <n v="0"/>
    <n v="0.57999999999999996"/>
    <x v="0"/>
  </r>
  <r>
    <x v="26"/>
    <n v="102"/>
    <x v="2"/>
    <n v="1.5"/>
    <n v="2"/>
    <n v="7.87"/>
    <n v="0"/>
    <n v="0.56000000000000005"/>
    <x v="0"/>
  </r>
  <r>
    <x v="8"/>
    <n v="99"/>
    <x v="2"/>
    <n v="1"/>
    <n v="2"/>
    <n v="7.97"/>
    <n v="0"/>
    <n v="0.56000000000000005"/>
    <x v="0"/>
  </r>
  <r>
    <x v="19"/>
    <n v="98"/>
    <x v="4"/>
    <n v="3.5"/>
    <n v="3"/>
    <n v="8.18"/>
    <n v="1"/>
    <n v="0.64"/>
    <x v="0"/>
  </r>
  <r>
    <x v="2"/>
    <n v="101"/>
    <x v="2"/>
    <n v="2.5"/>
    <n v="2"/>
    <n v="8.32"/>
    <n v="1"/>
    <n v="0.61"/>
    <x v="0"/>
  </r>
  <r>
    <x v="15"/>
    <n v="100"/>
    <x v="2"/>
    <n v="3"/>
    <n v="2.5"/>
    <n v="8.57"/>
    <n v="0"/>
    <n v="0.68"/>
    <x v="0"/>
  </r>
  <r>
    <x v="25"/>
    <n v="107"/>
    <x v="1"/>
    <n v="3.5"/>
    <n v="3.5"/>
    <n v="8.67"/>
    <n v="0"/>
    <n v="0.76"/>
    <x v="0"/>
  </r>
  <r>
    <x v="29"/>
    <n v="120"/>
    <x v="1"/>
    <n v="4"/>
    <n v="4.5"/>
    <n v="9.11"/>
    <n v="0"/>
    <n v="0.86"/>
    <x v="0"/>
  </r>
  <r>
    <x v="5"/>
    <n v="114"/>
    <x v="1"/>
    <n v="4.5"/>
    <n v="4.5"/>
    <n v="9.24"/>
    <n v="1"/>
    <n v="0.9"/>
    <x v="0"/>
  </r>
  <r>
    <x v="43"/>
    <n v="112"/>
    <x v="1"/>
    <n v="3"/>
    <n v="3.5"/>
    <n v="8.65"/>
    <n v="0"/>
    <n v="0.71"/>
    <x v="0"/>
  </r>
  <r>
    <x v="37"/>
    <n v="106"/>
    <x v="2"/>
    <n v="2.5"/>
    <n v="2.5"/>
    <n v="8"/>
    <n v="0"/>
    <n v="0.62"/>
    <x v="0"/>
  </r>
  <r>
    <x v="16"/>
    <n v="108"/>
    <x v="2"/>
    <n v="2.5"/>
    <n v="3"/>
    <n v="8.76"/>
    <n v="0"/>
    <n v="0.66"/>
    <x v="0"/>
  </r>
  <r>
    <x v="3"/>
    <n v="105"/>
    <x v="2"/>
    <n v="3"/>
    <n v="3"/>
    <n v="8.4499999999999993"/>
    <n v="1"/>
    <n v="0.65"/>
    <x v="0"/>
  </r>
  <r>
    <x v="9"/>
    <n v="107"/>
    <x v="1"/>
    <n v="3.5"/>
    <n v="3.5"/>
    <n v="8.5500000000000007"/>
    <n v="1"/>
    <n v="0.73"/>
    <x v="0"/>
  </r>
  <r>
    <x v="32"/>
    <n v="106"/>
    <x v="2"/>
    <n v="2.5"/>
    <n v="2"/>
    <n v="8.43"/>
    <n v="0"/>
    <n v="0.62"/>
    <x v="0"/>
  </r>
  <r>
    <x v="6"/>
    <n v="109"/>
    <x v="1"/>
    <n v="3.5"/>
    <n v="3.5"/>
    <n v="8.8000000000000007"/>
    <n v="1"/>
    <n v="0.74"/>
    <x v="0"/>
  </r>
  <r>
    <x v="9"/>
    <n v="110"/>
    <x v="1"/>
    <n v="4"/>
    <n v="3.5"/>
    <n v="9.1"/>
    <n v="1"/>
    <n v="0.79"/>
    <x v="0"/>
  </r>
  <r>
    <x v="10"/>
    <n v="112"/>
    <x v="0"/>
    <n v="4"/>
    <n v="4"/>
    <n v="9"/>
    <n v="1"/>
    <n v="0.8"/>
    <x v="0"/>
  </r>
  <r>
    <x v="19"/>
    <n v="108"/>
    <x v="1"/>
    <n v="3.5"/>
    <n v="3"/>
    <n v="8.5299999999999994"/>
    <n v="0"/>
    <n v="0.69"/>
    <x v="0"/>
  </r>
  <r>
    <x v="7"/>
    <n v="110"/>
    <x v="0"/>
    <n v="3.5"/>
    <n v="3"/>
    <n v="8.6"/>
    <n v="0"/>
    <n v="0.7"/>
    <x v="0"/>
  </r>
  <r>
    <x v="29"/>
    <n v="104"/>
    <x v="1"/>
    <n v="3"/>
    <n v="3.5"/>
    <n v="8.74"/>
    <n v="1"/>
    <n v="0.76"/>
    <x v="0"/>
  </r>
  <r>
    <x v="12"/>
    <n v="108"/>
    <x v="0"/>
    <n v="4.5"/>
    <n v="4"/>
    <n v="9.18"/>
    <n v="1"/>
    <n v="0.84"/>
    <x v="0"/>
  </r>
  <r>
    <x v="14"/>
    <n v="107"/>
    <x v="0"/>
    <n v="4.5"/>
    <n v="4.5"/>
    <n v="9"/>
    <n v="1"/>
    <n v="0.78"/>
    <x v="0"/>
  </r>
  <r>
    <x v="39"/>
    <n v="100"/>
    <x v="1"/>
    <n v="3.5"/>
    <n v="3"/>
    <n v="8.0399999999999991"/>
    <n v="0"/>
    <n v="0.67"/>
    <x v="0"/>
  </r>
  <r>
    <x v="43"/>
    <n v="105"/>
    <x v="2"/>
    <n v="3"/>
    <n v="4"/>
    <n v="8.1300000000000008"/>
    <n v="0"/>
    <n v="0.66"/>
    <x v="0"/>
  </r>
  <r>
    <x v="7"/>
    <n v="104"/>
    <x v="2"/>
    <n v="2.5"/>
    <n v="3"/>
    <n v="8.07"/>
    <n v="0"/>
    <n v="0.65"/>
    <x v="0"/>
  </r>
  <r>
    <x v="23"/>
    <n v="101"/>
    <x v="2"/>
    <n v="1.5"/>
    <n v="2"/>
    <n v="7.86"/>
    <n v="0"/>
    <n v="0.54"/>
    <x v="0"/>
  </r>
  <r>
    <x v="26"/>
    <n v="99"/>
    <x v="4"/>
    <n v="1"/>
    <n v="2.5"/>
    <n v="8.01"/>
    <n v="0"/>
    <n v="0.57999999999999996"/>
    <x v="0"/>
  </r>
  <r>
    <x v="1"/>
    <n v="111"/>
    <x v="1"/>
    <n v="2.5"/>
    <n v="2"/>
    <n v="8.8000000000000007"/>
    <n v="1"/>
    <n v="0.79"/>
    <x v="0"/>
  </r>
  <r>
    <x v="11"/>
    <n v="113"/>
    <x v="0"/>
    <n v="3.5"/>
    <n v="3"/>
    <n v="8.69"/>
    <n v="1"/>
    <n v="0.8"/>
    <x v="0"/>
  </r>
  <r>
    <x v="15"/>
    <n v="106"/>
    <x v="1"/>
    <n v="4"/>
    <n v="3.5"/>
    <n v="8.5"/>
    <n v="1"/>
    <n v="0.75"/>
    <x v="0"/>
  </r>
  <r>
    <x v="9"/>
    <n v="104"/>
    <x v="1"/>
    <n v="4"/>
    <n v="4"/>
    <n v="8.44"/>
    <n v="1"/>
    <n v="0.73"/>
    <x v="0"/>
  </r>
  <r>
    <x v="4"/>
    <n v="107"/>
    <x v="2"/>
    <n v="2.5"/>
    <n v="4"/>
    <n v="8.27"/>
    <n v="0"/>
    <n v="0.72"/>
    <x v="0"/>
  </r>
  <r>
    <x v="43"/>
    <n v="102"/>
    <x v="2"/>
    <n v="2"/>
    <n v="2.5"/>
    <n v="8.18"/>
    <n v="0"/>
    <n v="0.62"/>
    <x v="0"/>
  </r>
  <r>
    <x v="38"/>
    <n v="104"/>
    <x v="1"/>
    <n v="3"/>
    <n v="2.5"/>
    <n v="8.33"/>
    <n v="0"/>
    <n v="0.67"/>
    <x v="0"/>
  </r>
  <r>
    <x v="34"/>
    <n v="116"/>
    <x v="1"/>
    <n v="3.5"/>
    <n v="4"/>
    <n v="9.14"/>
    <n v="1"/>
    <n v="0.81"/>
    <x v="0"/>
  </r>
  <r>
    <x v="30"/>
    <n v="100"/>
    <x v="1"/>
    <n v="2"/>
    <n v="2"/>
    <n v="8.02"/>
    <n v="0"/>
    <n v="0.63"/>
    <x v="0"/>
  </r>
  <r>
    <x v="24"/>
    <n v="101"/>
    <x v="2"/>
    <n v="2.5"/>
    <n v="2"/>
    <n v="7.86"/>
    <n v="0"/>
    <n v="0.69"/>
    <x v="0"/>
  </r>
  <r>
    <x v="1"/>
    <n v="112"/>
    <x v="0"/>
    <n v="4"/>
    <n v="3.5"/>
    <n v="8.77"/>
    <n v="1"/>
    <n v="0.8"/>
    <x v="0"/>
  </r>
  <r>
    <x v="47"/>
    <n v="96"/>
    <x v="2"/>
    <n v="2.5"/>
    <n v="1.5"/>
    <n v="7.89"/>
    <n v="0"/>
    <n v="0.43"/>
    <x v="1"/>
  </r>
  <r>
    <x v="11"/>
    <n v="113"/>
    <x v="1"/>
    <n v="3.5"/>
    <n v="3"/>
    <n v="8.66"/>
    <n v="1"/>
    <n v="0.8"/>
    <x v="0"/>
  </r>
  <r>
    <x v="14"/>
    <n v="105"/>
    <x v="2"/>
    <n v="3"/>
    <n v="2"/>
    <n v="8.1199999999999992"/>
    <n v="1"/>
    <n v="0.73"/>
    <x v="0"/>
  </r>
  <r>
    <x v="7"/>
    <n v="106"/>
    <x v="1"/>
    <n v="3.5"/>
    <n v="2.5"/>
    <n v="8.2100000000000009"/>
    <n v="1"/>
    <n v="0.75"/>
    <x v="0"/>
  </r>
  <r>
    <x v="16"/>
    <n v="108"/>
    <x v="1"/>
    <n v="3"/>
    <n v="3.5"/>
    <n v="8.5399999999999991"/>
    <n v="1"/>
    <n v="0.71"/>
    <x v="0"/>
  </r>
  <r>
    <x v="19"/>
    <n v="107"/>
    <x v="0"/>
    <n v="4.5"/>
    <n v="4"/>
    <n v="8.65"/>
    <n v="1"/>
    <n v="0.73"/>
    <x v="0"/>
  </r>
  <r>
    <x v="10"/>
    <n v="111"/>
    <x v="0"/>
    <n v="4"/>
    <n v="4.5"/>
    <n v="9.11"/>
    <n v="1"/>
    <n v="0.83"/>
    <x v="0"/>
  </r>
  <r>
    <x v="16"/>
    <n v="110"/>
    <x v="1"/>
    <n v="3"/>
    <n v="2.5"/>
    <n v="8.7899999999999991"/>
    <n v="0"/>
    <n v="0.72"/>
    <x v="0"/>
  </r>
  <r>
    <x v="33"/>
    <n v="118"/>
    <x v="3"/>
    <n v="5"/>
    <n v="5"/>
    <n v="9.4700000000000006"/>
    <n v="1"/>
    <n v="0.94"/>
    <x v="0"/>
  </r>
  <r>
    <x v="9"/>
    <n v="108"/>
    <x v="3"/>
    <n v="4"/>
    <n v="4"/>
    <n v="8.74"/>
    <n v="1"/>
    <n v="0.81"/>
    <x v="0"/>
  </r>
  <r>
    <x v="1"/>
    <n v="107"/>
    <x v="3"/>
    <n v="3.5"/>
    <n v="4"/>
    <n v="8.66"/>
    <n v="1"/>
    <n v="0.81"/>
    <x v="0"/>
  </r>
  <r>
    <x v="19"/>
    <n v="107"/>
    <x v="1"/>
    <n v="3"/>
    <n v="3"/>
    <n v="8.4600000000000009"/>
    <n v="1"/>
    <n v="0.75"/>
    <x v="0"/>
  </r>
  <r>
    <x v="34"/>
    <n v="110"/>
    <x v="1"/>
    <n v="3.5"/>
    <n v="3.5"/>
    <n v="8.76"/>
    <n v="1"/>
    <n v="0.79"/>
    <x v="0"/>
  </r>
  <r>
    <x v="7"/>
    <n v="106"/>
    <x v="1"/>
    <n v="3"/>
    <n v="3"/>
    <n v="8.24"/>
    <n v="0"/>
    <n v="0.57999999999999996"/>
    <x v="0"/>
  </r>
  <r>
    <x v="43"/>
    <n v="103"/>
    <x v="2"/>
    <n v="2.5"/>
    <n v="3.5"/>
    <n v="8.1300000000000008"/>
    <n v="0"/>
    <n v="0.59"/>
    <x v="0"/>
  </r>
  <r>
    <x v="24"/>
    <n v="96"/>
    <x v="2"/>
    <n v="1.5"/>
    <n v="2"/>
    <n v="7.34"/>
    <n v="0"/>
    <n v="0.47"/>
    <x v="1"/>
  </r>
  <r>
    <x v="2"/>
    <n v="98"/>
    <x v="4"/>
    <n v="1.5"/>
    <n v="2"/>
    <n v="7.43"/>
    <n v="0"/>
    <n v="0.49"/>
    <x v="1"/>
  </r>
  <r>
    <x v="31"/>
    <n v="97"/>
    <x v="2"/>
    <n v="1.5"/>
    <n v="2"/>
    <n v="7.64"/>
    <n v="0"/>
    <n v="0.47"/>
    <x v="1"/>
  </r>
  <r>
    <x v="30"/>
    <n v="94"/>
    <x v="4"/>
    <n v="1"/>
    <n v="1"/>
    <n v="7.34"/>
    <n v="0"/>
    <n v="0.42"/>
    <x v="1"/>
  </r>
  <r>
    <x v="8"/>
    <n v="99"/>
    <x v="4"/>
    <n v="2"/>
    <n v="2"/>
    <n v="7.25"/>
    <n v="0"/>
    <n v="0.56999999999999995"/>
    <x v="0"/>
  </r>
  <r>
    <x v="32"/>
    <n v="101"/>
    <x v="1"/>
    <n v="2.5"/>
    <n v="3"/>
    <n v="8.0399999999999991"/>
    <n v="0"/>
    <n v="0.62"/>
    <x v="0"/>
  </r>
  <r>
    <x v="17"/>
    <n v="107"/>
    <x v="1"/>
    <n v="3"/>
    <n v="3.5"/>
    <n v="8.27"/>
    <n v="1"/>
    <n v="0.74"/>
    <x v="0"/>
  </r>
  <r>
    <x v="10"/>
    <n v="110"/>
    <x v="0"/>
    <n v="3.5"/>
    <n v="4"/>
    <n v="8.67"/>
    <n v="1"/>
    <n v="0.73"/>
    <x v="0"/>
  </r>
  <r>
    <x v="18"/>
    <n v="100"/>
    <x v="2"/>
    <n v="3"/>
    <n v="3.5"/>
    <n v="8.06"/>
    <n v="1"/>
    <n v="0.64"/>
    <x v="0"/>
  </r>
  <r>
    <x v="26"/>
    <n v="102"/>
    <x v="1"/>
    <n v="3.5"/>
    <n v="2.5"/>
    <n v="8.17"/>
    <n v="0"/>
    <n v="0.63"/>
    <x v="0"/>
  </r>
  <r>
    <x v="47"/>
    <n v="98"/>
    <x v="2"/>
    <n v="2.5"/>
    <n v="3"/>
    <n v="7.67"/>
    <n v="0"/>
    <n v="0.59"/>
    <x v="0"/>
  </r>
  <r>
    <x v="15"/>
    <n v="106"/>
    <x v="2"/>
    <n v="2"/>
    <n v="3.5"/>
    <n v="8.1199999999999992"/>
    <n v="0"/>
    <n v="0.73"/>
    <x v="0"/>
  </r>
  <r>
    <x v="11"/>
    <n v="109"/>
    <x v="1"/>
    <n v="3.5"/>
    <n v="4"/>
    <n v="8.77"/>
    <n v="1"/>
    <n v="0.79"/>
    <x v="0"/>
  </r>
  <r>
    <x v="39"/>
    <n v="104"/>
    <x v="2"/>
    <n v="3.5"/>
    <n v="3.5"/>
    <n v="7.89"/>
    <n v="1"/>
    <n v="0.68"/>
    <x v="0"/>
  </r>
  <r>
    <x v="4"/>
    <n v="105"/>
    <x v="2"/>
    <n v="2.5"/>
    <n v="2"/>
    <n v="7.64"/>
    <n v="0"/>
    <n v="0.7"/>
    <x v="0"/>
  </r>
  <r>
    <x v="6"/>
    <n v="107"/>
    <x v="2"/>
    <n v="2"/>
    <n v="1.5"/>
    <n v="8.44"/>
    <n v="0"/>
    <n v="0.81"/>
    <x v="0"/>
  </r>
  <r>
    <x v="3"/>
    <n v="110"/>
    <x v="1"/>
    <n v="4"/>
    <n v="5"/>
    <n v="8.64"/>
    <n v="1"/>
    <n v="0.85"/>
    <x v="0"/>
  </r>
  <r>
    <x v="20"/>
    <n v="116"/>
    <x v="0"/>
    <n v="4"/>
    <n v="3.5"/>
    <n v="9.5399999999999991"/>
    <n v="1"/>
    <n v="0.93"/>
    <x v="0"/>
  </r>
  <r>
    <x v="27"/>
    <n v="115"/>
    <x v="3"/>
    <n v="4.5"/>
    <n v="5"/>
    <n v="9.23"/>
    <n v="1"/>
    <n v="0.91"/>
    <x v="0"/>
  </r>
  <r>
    <x v="42"/>
    <n v="103"/>
    <x v="2"/>
    <n v="2.5"/>
    <n v="3"/>
    <n v="8.36"/>
    <n v="0"/>
    <n v="0.69"/>
    <x v="0"/>
  </r>
  <r>
    <x v="32"/>
    <n v="102"/>
    <x v="1"/>
    <n v="3.5"/>
    <n v="4"/>
    <n v="8.9"/>
    <n v="1"/>
    <n v="0.77"/>
    <x v="0"/>
  </r>
  <r>
    <x v="5"/>
    <n v="114"/>
    <x v="0"/>
    <n v="4.5"/>
    <n v="3"/>
    <n v="9.17"/>
    <n v="1"/>
    <n v="0.86"/>
    <x v="0"/>
  </r>
  <r>
    <x v="29"/>
    <n v="104"/>
    <x v="1"/>
    <n v="3.5"/>
    <n v="4.5"/>
    <n v="8.34"/>
    <n v="1"/>
    <n v="0.74"/>
    <x v="0"/>
  </r>
  <r>
    <x v="14"/>
    <n v="98"/>
    <x v="4"/>
    <n v="1"/>
    <n v="2.5"/>
    <n v="7.46"/>
    <n v="0"/>
    <n v="0.56999999999999995"/>
    <x v="0"/>
  </r>
  <r>
    <x v="23"/>
    <n v="92"/>
    <x v="4"/>
    <n v="2"/>
    <n v="2"/>
    <n v="7.88"/>
    <n v="0"/>
    <n v="0.51"/>
    <x v="0"/>
  </r>
  <r>
    <x v="39"/>
    <n v="98"/>
    <x v="4"/>
    <n v="2"/>
    <n v="3"/>
    <n v="8.0299999999999994"/>
    <n v="1"/>
    <n v="0.67"/>
    <x v="0"/>
  </r>
  <r>
    <x v="25"/>
    <n v="103"/>
    <x v="2"/>
    <n v="2.5"/>
    <n v="2.5"/>
    <n v="8.24"/>
    <n v="0"/>
    <n v="0.72"/>
    <x v="0"/>
  </r>
  <r>
    <x v="1"/>
    <n v="110"/>
    <x v="1"/>
    <n v="3.5"/>
    <n v="3"/>
    <n v="9.2200000000000006"/>
    <n v="1"/>
    <n v="0.89"/>
    <x v="0"/>
  </r>
  <r>
    <x v="21"/>
    <n v="119"/>
    <x v="0"/>
    <n v="4.5"/>
    <n v="4"/>
    <n v="9.6199999999999992"/>
    <n v="1"/>
    <n v="0.95"/>
    <x v="0"/>
  </r>
  <r>
    <x v="6"/>
    <n v="109"/>
    <x v="1"/>
    <n v="3"/>
    <n v="3"/>
    <n v="8.5399999999999991"/>
    <n v="1"/>
    <n v="0.79"/>
    <x v="0"/>
  </r>
  <r>
    <x v="38"/>
    <n v="105"/>
    <x v="2"/>
    <n v="2"/>
    <n v="2.5"/>
    <n v="7.65"/>
    <n v="0"/>
    <n v="0.39"/>
    <x v="1"/>
  </r>
  <r>
    <x v="31"/>
    <n v="101"/>
    <x v="2"/>
    <n v="2"/>
    <n v="2.5"/>
    <n v="7.66"/>
    <n v="0"/>
    <n v="0.38"/>
    <x v="1"/>
  </r>
  <r>
    <x v="47"/>
    <n v="96"/>
    <x v="2"/>
    <n v="2.5"/>
    <n v="2"/>
    <n v="7.43"/>
    <n v="0"/>
    <n v="0.34"/>
    <x v="1"/>
  </r>
  <r>
    <x v="44"/>
    <n v="100"/>
    <x v="4"/>
    <n v="1.5"/>
    <n v="2"/>
    <n v="7.56"/>
    <n v="0"/>
    <n v="0.47"/>
    <x v="1"/>
  </r>
  <r>
    <x v="18"/>
    <n v="98"/>
    <x v="4"/>
    <n v="2"/>
    <n v="2.5"/>
    <n v="7.65"/>
    <n v="0"/>
    <n v="0.56000000000000005"/>
    <x v="0"/>
  </r>
  <r>
    <x v="14"/>
    <n v="99"/>
    <x v="4"/>
    <n v="2.5"/>
    <n v="3"/>
    <n v="8.43"/>
    <n v="1"/>
    <n v="0.71"/>
    <x v="0"/>
  </r>
  <r>
    <x v="3"/>
    <n v="104"/>
    <x v="1"/>
    <n v="3.5"/>
    <n v="4"/>
    <n v="8.84"/>
    <n v="1"/>
    <n v="0.78"/>
    <x v="0"/>
  </r>
  <r>
    <x v="16"/>
    <n v="105"/>
    <x v="1"/>
    <n v="3"/>
    <n v="3.5"/>
    <n v="8.67"/>
    <n v="1"/>
    <n v="0.73"/>
    <x v="0"/>
  </r>
  <r>
    <x v="1"/>
    <n v="110"/>
    <x v="0"/>
    <n v="4.5"/>
    <n v="4"/>
    <n v="9.15"/>
    <n v="1"/>
    <n v="0.82"/>
    <x v="0"/>
  </r>
  <r>
    <x v="26"/>
    <n v="100"/>
    <x v="1"/>
    <n v="3"/>
    <n v="3.5"/>
    <n v="8.26"/>
    <n v="0"/>
    <n v="0.62"/>
    <x v="0"/>
  </r>
  <r>
    <x v="22"/>
    <n v="113"/>
    <x v="0"/>
    <n v="5"/>
    <n v="5"/>
    <n v="9.74"/>
    <n v="1"/>
    <n v="0.96"/>
    <x v="0"/>
  </r>
  <r>
    <x v="45"/>
    <n v="117"/>
    <x v="3"/>
    <n v="5"/>
    <n v="5"/>
    <n v="9.82"/>
    <n v="1"/>
    <n v="0.96"/>
    <x v="0"/>
  </r>
  <r>
    <x v="8"/>
    <n v="101"/>
    <x v="2"/>
    <n v="2.5"/>
    <n v="3.5"/>
    <n v="7.96"/>
    <n v="0"/>
    <n v="0.46"/>
    <x v="1"/>
  </r>
  <r>
    <x v="13"/>
    <n v="105"/>
    <x v="2"/>
    <n v="2"/>
    <n v="3.5"/>
    <n v="8.1"/>
    <n v="0"/>
    <n v="0.53"/>
    <x v="0"/>
  </r>
  <r>
    <x v="40"/>
    <n v="97"/>
    <x v="2"/>
    <n v="1.5"/>
    <n v="2"/>
    <n v="7.8"/>
    <n v="0"/>
    <n v="0.49"/>
    <x v="1"/>
  </r>
  <r>
    <x v="29"/>
    <n v="108"/>
    <x v="1"/>
    <n v="3.5"/>
    <n v="4"/>
    <n v="8.44"/>
    <n v="1"/>
    <n v="0.76"/>
    <x v="0"/>
  </r>
  <r>
    <x v="4"/>
    <n v="102"/>
    <x v="2"/>
    <n v="2"/>
    <n v="2.5"/>
    <n v="8.24"/>
    <n v="0"/>
    <n v="0.64"/>
    <x v="0"/>
  </r>
  <r>
    <x v="17"/>
    <n v="106"/>
    <x v="1"/>
    <n v="2"/>
    <n v="3"/>
    <n v="8.65"/>
    <n v="0"/>
    <n v="0.71"/>
    <x v="0"/>
  </r>
  <r>
    <x v="34"/>
    <n v="112"/>
    <x v="0"/>
    <n v="4"/>
    <n v="3.5"/>
    <n v="9.1199999999999992"/>
    <n v="1"/>
    <n v="0.84"/>
    <x v="0"/>
  </r>
  <r>
    <x v="15"/>
    <n v="104"/>
    <x v="2"/>
    <n v="3"/>
    <n v="3"/>
    <n v="8.76"/>
    <n v="0"/>
    <n v="0.77"/>
    <x v="0"/>
  </r>
  <r>
    <x v="35"/>
    <n v="111"/>
    <x v="0"/>
    <n v="4.5"/>
    <n v="4"/>
    <n v="9.23"/>
    <n v="1"/>
    <n v="0.89"/>
    <x v="0"/>
  </r>
  <r>
    <x v="1"/>
    <n v="110"/>
    <x v="1"/>
    <n v="3.5"/>
    <n v="3.5"/>
    <n v="9.0399999999999991"/>
    <n v="1"/>
    <n v="0.82"/>
    <x v="0"/>
  </r>
  <r>
    <x v="10"/>
    <n v="107"/>
    <x v="1"/>
    <n v="3"/>
    <n v="3.5"/>
    <n v="9.11"/>
    <n v="1"/>
    <n v="0.84"/>
    <x v="0"/>
  </r>
  <r>
    <x v="5"/>
    <n v="116"/>
    <x v="0"/>
    <n v="5"/>
    <n v="4.5"/>
    <n v="9.4499999999999993"/>
    <n v="1"/>
    <n v="0.91"/>
    <x v="0"/>
  </r>
  <r>
    <x v="19"/>
    <n v="103"/>
    <x v="1"/>
    <n v="3.5"/>
    <n v="4"/>
    <n v="8.7799999999999994"/>
    <n v="0"/>
    <n v="0.67"/>
    <x v="0"/>
  </r>
  <r>
    <x v="46"/>
    <n v="117"/>
    <x v="0"/>
    <n v="5"/>
    <n v="4"/>
    <n v="9.66"/>
    <n v="1"/>
    <n v="0.9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0">
  <r>
    <x v="0"/>
    <n v="4.5"/>
    <n v="9.65"/>
    <n v="1"/>
    <n v="0.92"/>
    <x v="0"/>
  </r>
  <r>
    <x v="1"/>
    <n v="4.5"/>
    <n v="8.8699999999999992"/>
    <n v="1"/>
    <n v="0.76"/>
    <x v="0"/>
  </r>
  <r>
    <x v="2"/>
    <n v="3.5"/>
    <n v="8"/>
    <n v="1"/>
    <n v="0.72"/>
    <x v="0"/>
  </r>
  <r>
    <x v="3"/>
    <n v="2.5"/>
    <n v="8.67"/>
    <n v="1"/>
    <n v="0.8"/>
    <x v="0"/>
  </r>
  <r>
    <x v="4"/>
    <n v="3"/>
    <n v="8.2100000000000009"/>
    <n v="0"/>
    <n v="0.65"/>
    <x v="0"/>
  </r>
  <r>
    <x v="0"/>
    <n v="3"/>
    <n v="9.34"/>
    <n v="1"/>
    <n v="0.9"/>
    <x v="0"/>
  </r>
  <r>
    <x v="2"/>
    <n v="4"/>
    <n v="8.1999999999999993"/>
    <n v="1"/>
    <n v="0.75"/>
    <x v="0"/>
  </r>
  <r>
    <x v="2"/>
    <n v="4"/>
    <n v="7.9"/>
    <n v="0"/>
    <n v="0.68"/>
    <x v="0"/>
  </r>
  <r>
    <x v="4"/>
    <n v="1.5"/>
    <n v="8"/>
    <n v="0"/>
    <n v="0.5"/>
    <x v="0"/>
  </r>
  <r>
    <x v="3"/>
    <n v="3"/>
    <n v="8.6"/>
    <n v="0"/>
    <n v="0.45"/>
    <x v="1"/>
  </r>
  <r>
    <x v="3"/>
    <n v="4"/>
    <n v="8.4"/>
    <n v="1"/>
    <n v="0.52"/>
    <x v="0"/>
  </r>
  <r>
    <x v="1"/>
    <n v="4.5"/>
    <n v="9"/>
    <n v="1"/>
    <n v="0.84"/>
    <x v="0"/>
  </r>
  <r>
    <x v="1"/>
    <n v="4.5"/>
    <n v="9.1"/>
    <n v="1"/>
    <n v="0.78"/>
    <x v="0"/>
  </r>
  <r>
    <x v="1"/>
    <n v="3"/>
    <n v="8"/>
    <n v="1"/>
    <n v="0.62"/>
    <x v="0"/>
  </r>
  <r>
    <x v="3"/>
    <n v="2"/>
    <n v="8.1999999999999993"/>
    <n v="1"/>
    <n v="0.61"/>
    <x v="0"/>
  </r>
  <r>
    <x v="3"/>
    <n v="2.5"/>
    <n v="8.3000000000000007"/>
    <n v="0"/>
    <n v="0.54"/>
    <x v="0"/>
  </r>
  <r>
    <x v="1"/>
    <n v="3"/>
    <n v="8.6999999999999993"/>
    <n v="0"/>
    <n v="0.66"/>
    <x v="0"/>
  </r>
  <r>
    <x v="1"/>
    <n v="3"/>
    <n v="8"/>
    <n v="1"/>
    <n v="0.65"/>
    <x v="0"/>
  </r>
  <r>
    <x v="1"/>
    <n v="3"/>
    <n v="8.8000000000000007"/>
    <n v="0"/>
    <n v="0.63"/>
    <x v="0"/>
  </r>
  <r>
    <x v="3"/>
    <n v="3"/>
    <n v="8.5"/>
    <n v="0"/>
    <n v="0.62"/>
    <x v="0"/>
  </r>
  <r>
    <x v="2"/>
    <n v="2"/>
    <n v="7.9"/>
    <n v="1"/>
    <n v="0.64"/>
    <x v="0"/>
  </r>
  <r>
    <x v="2"/>
    <n v="2"/>
    <n v="8.4"/>
    <n v="0"/>
    <n v="0.7"/>
    <x v="0"/>
  </r>
  <r>
    <x v="5"/>
    <n v="5"/>
    <n v="9.5"/>
    <n v="1"/>
    <n v="0.94"/>
    <x v="0"/>
  </r>
  <r>
    <x v="5"/>
    <n v="4.5"/>
    <n v="9.6999999999999993"/>
    <n v="1"/>
    <n v="0.95"/>
    <x v="0"/>
  </r>
  <r>
    <x v="1"/>
    <n v="3.5"/>
    <n v="9.8000000000000007"/>
    <n v="1"/>
    <n v="0.97"/>
    <x v="0"/>
  </r>
  <r>
    <x v="0"/>
    <n v="4.5"/>
    <n v="9.6"/>
    <n v="1"/>
    <n v="0.94"/>
    <x v="0"/>
  </r>
  <r>
    <x v="0"/>
    <n v="3.5"/>
    <n v="8.8000000000000007"/>
    <n v="0"/>
    <n v="0.76"/>
    <x v="0"/>
  </r>
  <r>
    <x v="6"/>
    <n v="2.5"/>
    <n v="7.5"/>
    <n v="1"/>
    <n v="0.44"/>
    <x v="1"/>
  </r>
  <r>
    <x v="4"/>
    <n v="2"/>
    <n v="7.2"/>
    <n v="0"/>
    <n v="0.46"/>
    <x v="1"/>
  </r>
  <r>
    <x v="6"/>
    <n v="2"/>
    <n v="7.3"/>
    <n v="0"/>
    <n v="0.54"/>
    <x v="0"/>
  </r>
  <r>
    <x v="2"/>
    <n v="3"/>
    <n v="8.1"/>
    <n v="1"/>
    <n v="0.65"/>
    <x v="0"/>
  </r>
  <r>
    <x v="1"/>
    <n v="4"/>
    <n v="8.3000000000000007"/>
    <n v="1"/>
    <n v="0.74"/>
    <x v="0"/>
  </r>
  <r>
    <x v="2"/>
    <n v="4.5"/>
    <n v="9.4"/>
    <n v="1"/>
    <n v="0.91"/>
    <x v="0"/>
  </r>
  <r>
    <x v="1"/>
    <n v="4"/>
    <n v="9.6"/>
    <n v="1"/>
    <n v="0.9"/>
    <x v="0"/>
  </r>
  <r>
    <x v="1"/>
    <n v="5"/>
    <n v="9.8000000000000007"/>
    <n v="1"/>
    <n v="0.94"/>
    <x v="0"/>
  </r>
  <r>
    <x v="5"/>
    <n v="5"/>
    <n v="9.1999999999999993"/>
    <n v="1"/>
    <n v="0.88"/>
    <x v="0"/>
  </r>
  <r>
    <x v="1"/>
    <n v="4"/>
    <n v="8.4"/>
    <n v="0"/>
    <n v="0.64"/>
    <x v="0"/>
  </r>
  <r>
    <x v="7"/>
    <n v="2"/>
    <n v="7.8"/>
    <n v="0"/>
    <n v="0.57999999999999996"/>
    <x v="0"/>
  </r>
  <r>
    <x v="2"/>
    <n v="1.5"/>
    <n v="7.5"/>
    <n v="0"/>
    <n v="0.52"/>
    <x v="0"/>
  </r>
  <r>
    <x v="1"/>
    <n v="3.5"/>
    <n v="7.7"/>
    <n v="0"/>
    <n v="0.48"/>
    <x v="1"/>
  </r>
  <r>
    <x v="3"/>
    <n v="3"/>
    <n v="8"/>
    <n v="1"/>
    <n v="0.46"/>
    <x v="1"/>
  </r>
  <r>
    <x v="8"/>
    <n v="2.5"/>
    <n v="8.1999999999999993"/>
    <n v="1"/>
    <n v="0.49"/>
    <x v="1"/>
  </r>
  <r>
    <x v="8"/>
    <n v="2"/>
    <n v="8.5"/>
    <n v="1"/>
    <n v="0.53"/>
    <x v="0"/>
  </r>
  <r>
    <x v="0"/>
    <n v="4"/>
    <n v="9.1"/>
    <n v="0"/>
    <n v="0.87"/>
    <x v="0"/>
  </r>
  <r>
    <x v="0"/>
    <n v="4"/>
    <n v="9.4"/>
    <n v="1"/>
    <n v="0.91"/>
    <x v="0"/>
  </r>
  <r>
    <x v="5"/>
    <n v="4"/>
    <n v="9.1"/>
    <n v="1"/>
    <n v="0.88"/>
    <x v="0"/>
  </r>
  <r>
    <x v="1"/>
    <n v="5"/>
    <n v="9.3000000000000007"/>
    <n v="1"/>
    <n v="0.86"/>
    <x v="0"/>
  </r>
  <r>
    <x v="0"/>
    <n v="4"/>
    <n v="9.6999999999999993"/>
    <n v="0"/>
    <n v="0.89"/>
    <x v="0"/>
  </r>
  <r>
    <x v="3"/>
    <n v="5"/>
    <n v="8.85"/>
    <n v="1"/>
    <n v="0.82"/>
    <x v="0"/>
  </r>
  <r>
    <x v="2"/>
    <n v="4"/>
    <n v="8.4"/>
    <n v="1"/>
    <n v="0.78"/>
    <x v="0"/>
  </r>
  <r>
    <x v="8"/>
    <n v="4.5"/>
    <n v="8.3000000000000007"/>
    <n v="1"/>
    <n v="0.76"/>
    <x v="0"/>
  </r>
  <r>
    <x v="6"/>
    <n v="3.5"/>
    <n v="7.9"/>
    <n v="1"/>
    <n v="0.56000000000000005"/>
    <x v="0"/>
  </r>
  <r>
    <x v="1"/>
    <n v="3"/>
    <n v="8"/>
    <n v="1"/>
    <n v="0.78"/>
    <x v="0"/>
  </r>
  <r>
    <x v="1"/>
    <n v="2.5"/>
    <n v="8.1"/>
    <n v="1"/>
    <n v="0.72"/>
    <x v="0"/>
  </r>
  <r>
    <x v="2"/>
    <n v="3.5"/>
    <n v="8"/>
    <n v="0"/>
    <n v="0.7"/>
    <x v="0"/>
  </r>
  <r>
    <x v="2"/>
    <n v="3"/>
    <n v="7.7"/>
    <n v="0"/>
    <n v="0.64"/>
    <x v="0"/>
  </r>
  <r>
    <x v="4"/>
    <n v="3"/>
    <n v="7.4"/>
    <n v="0"/>
    <n v="0.64"/>
    <x v="0"/>
  </r>
  <r>
    <x v="1"/>
    <n v="2"/>
    <n v="7.6"/>
    <n v="0"/>
    <n v="0.46"/>
    <x v="1"/>
  </r>
  <r>
    <x v="2"/>
    <n v="2"/>
    <n v="6.8"/>
    <n v="1"/>
    <n v="0.36"/>
    <x v="1"/>
  </r>
  <r>
    <x v="4"/>
    <n v="2"/>
    <n v="8.3000000000000007"/>
    <n v="0"/>
    <n v="0.42"/>
    <x v="1"/>
  </r>
  <r>
    <x v="2"/>
    <n v="3"/>
    <n v="8.1"/>
    <n v="0"/>
    <n v="0.48"/>
    <x v="1"/>
  </r>
  <r>
    <x v="1"/>
    <n v="3"/>
    <n v="8.1999999999999993"/>
    <n v="0"/>
    <n v="0.47"/>
    <x v="1"/>
  </r>
  <r>
    <x v="2"/>
    <n v="3"/>
    <n v="8.1999999999999993"/>
    <n v="1"/>
    <n v="0.54"/>
    <x v="0"/>
  </r>
  <r>
    <x v="1"/>
    <n v="3"/>
    <n v="8.5"/>
    <n v="1"/>
    <n v="0.56000000000000005"/>
    <x v="0"/>
  </r>
  <r>
    <x v="2"/>
    <n v="3.5"/>
    <n v="8.6999999999999993"/>
    <n v="0"/>
    <n v="0.52"/>
    <x v="0"/>
  </r>
  <r>
    <x v="3"/>
    <n v="3.5"/>
    <n v="8.92"/>
    <n v="0"/>
    <n v="0.55000000000000004"/>
    <x v="0"/>
  </r>
  <r>
    <x v="2"/>
    <n v="3"/>
    <n v="9.02"/>
    <n v="0"/>
    <n v="0.61"/>
    <x v="0"/>
  </r>
  <r>
    <x v="3"/>
    <n v="3.5"/>
    <n v="8.64"/>
    <n v="1"/>
    <n v="0.56999999999999995"/>
    <x v="0"/>
  </r>
  <r>
    <x v="3"/>
    <n v="4"/>
    <n v="9.2200000000000006"/>
    <n v="1"/>
    <n v="0.68"/>
    <x v="0"/>
  </r>
  <r>
    <x v="0"/>
    <n v="4"/>
    <n v="9.16"/>
    <n v="1"/>
    <n v="0.78"/>
    <x v="0"/>
  </r>
  <r>
    <x v="5"/>
    <n v="5"/>
    <n v="9.64"/>
    <n v="1"/>
    <n v="0.94"/>
    <x v="0"/>
  </r>
  <r>
    <x v="5"/>
    <n v="5"/>
    <n v="9.76"/>
    <n v="1"/>
    <n v="0.96"/>
    <x v="0"/>
  </r>
  <r>
    <x v="5"/>
    <n v="5"/>
    <n v="9.4499999999999993"/>
    <n v="1"/>
    <n v="0.93"/>
    <x v="0"/>
  </r>
  <r>
    <x v="0"/>
    <n v="4"/>
    <n v="9.0399999999999991"/>
    <n v="1"/>
    <n v="0.84"/>
    <x v="0"/>
  </r>
  <r>
    <x v="2"/>
    <n v="5"/>
    <n v="8.9"/>
    <n v="0"/>
    <n v="0.74"/>
    <x v="0"/>
  </r>
  <r>
    <x v="4"/>
    <n v="4"/>
    <n v="8.56"/>
    <n v="1"/>
    <n v="0.72"/>
    <x v="0"/>
  </r>
  <r>
    <x v="2"/>
    <n v="3"/>
    <n v="8.7200000000000006"/>
    <n v="1"/>
    <n v="0.74"/>
    <x v="0"/>
  </r>
  <r>
    <x v="2"/>
    <n v="2"/>
    <n v="8.2200000000000006"/>
    <n v="0"/>
    <n v="0.64"/>
    <x v="0"/>
  </r>
  <r>
    <x v="2"/>
    <n v="2"/>
    <n v="7.54"/>
    <n v="1"/>
    <n v="0.44"/>
    <x v="1"/>
  </r>
  <r>
    <x v="6"/>
    <n v="2"/>
    <n v="7.36"/>
    <n v="0"/>
    <n v="0.46"/>
    <x v="1"/>
  </r>
  <r>
    <x v="4"/>
    <n v="3"/>
    <n v="8.02"/>
    <n v="1"/>
    <n v="0.5"/>
    <x v="0"/>
  </r>
  <r>
    <x v="5"/>
    <n v="5"/>
    <n v="9.5"/>
    <n v="1"/>
    <n v="0.96"/>
    <x v="0"/>
  </r>
  <r>
    <x v="5"/>
    <n v="4.5"/>
    <n v="9.2200000000000006"/>
    <n v="1"/>
    <n v="0.92"/>
    <x v="0"/>
  </r>
  <r>
    <x v="1"/>
    <n v="4.5"/>
    <n v="9.36"/>
    <n v="1"/>
    <n v="0.92"/>
    <x v="0"/>
  </r>
  <r>
    <x v="0"/>
    <n v="4.5"/>
    <n v="9.4499999999999993"/>
    <n v="1"/>
    <n v="0.94"/>
    <x v="0"/>
  </r>
  <r>
    <x v="0"/>
    <n v="3.5"/>
    <n v="8.66"/>
    <n v="0"/>
    <n v="0.76"/>
    <x v="0"/>
  </r>
  <r>
    <x v="0"/>
    <n v="3.5"/>
    <n v="8.42"/>
    <n v="0"/>
    <n v="0.72"/>
    <x v="0"/>
  </r>
  <r>
    <x v="3"/>
    <n v="3"/>
    <n v="8.2799999999999994"/>
    <n v="0"/>
    <n v="0.66"/>
    <x v="0"/>
  </r>
  <r>
    <x v="0"/>
    <n v="3.5"/>
    <n v="8.14"/>
    <n v="0"/>
    <n v="0.64"/>
    <x v="0"/>
  </r>
  <r>
    <x v="0"/>
    <n v="3.5"/>
    <n v="8.76"/>
    <n v="1"/>
    <n v="0.74"/>
    <x v="0"/>
  </r>
  <r>
    <x v="1"/>
    <n v="4"/>
    <n v="7.92"/>
    <n v="1"/>
    <n v="0.64"/>
    <x v="0"/>
  </r>
  <r>
    <x v="5"/>
    <n v="3.5"/>
    <n v="7.66"/>
    <n v="0"/>
    <n v="0.38"/>
    <x v="1"/>
  </r>
  <r>
    <x v="1"/>
    <n v="3"/>
    <n v="8.0299999999999994"/>
    <n v="0"/>
    <n v="0.34"/>
    <x v="1"/>
  </r>
  <r>
    <x v="2"/>
    <n v="3"/>
    <n v="7.88"/>
    <n v="1"/>
    <n v="0.44"/>
    <x v="1"/>
  </r>
  <r>
    <x v="4"/>
    <n v="2.5"/>
    <n v="7.66"/>
    <n v="0"/>
    <n v="0.36"/>
    <x v="1"/>
  </r>
  <r>
    <x v="6"/>
    <n v="2.5"/>
    <n v="7.84"/>
    <n v="0"/>
    <n v="0.42"/>
    <x v="1"/>
  </r>
  <r>
    <x v="2"/>
    <n v="3"/>
    <n v="8"/>
    <n v="0"/>
    <n v="0.48"/>
    <x v="1"/>
  </r>
  <r>
    <x v="1"/>
    <n v="4"/>
    <n v="8.9600000000000009"/>
    <n v="1"/>
    <n v="0.86"/>
    <x v="0"/>
  </r>
  <r>
    <x v="5"/>
    <n v="4.5"/>
    <n v="9.24"/>
    <n v="1"/>
    <n v="0.9"/>
    <x v="0"/>
  </r>
  <r>
    <x v="1"/>
    <n v="4"/>
    <n v="8.8800000000000008"/>
    <n v="1"/>
    <n v="0.79"/>
    <x v="0"/>
  </r>
  <r>
    <x v="3"/>
    <n v="3.5"/>
    <n v="8.4600000000000009"/>
    <n v="1"/>
    <n v="0.71"/>
    <x v="0"/>
  </r>
  <r>
    <x v="8"/>
    <n v="3"/>
    <n v="8.1199999999999992"/>
    <n v="0"/>
    <n v="0.64"/>
    <x v="0"/>
  </r>
  <r>
    <x v="1"/>
    <n v="3.5"/>
    <n v="8.25"/>
    <n v="0"/>
    <n v="0.62"/>
    <x v="0"/>
  </r>
  <r>
    <x v="0"/>
    <n v="4"/>
    <n v="8.4700000000000006"/>
    <n v="0"/>
    <n v="0.56999999999999995"/>
    <x v="0"/>
  </r>
  <r>
    <x v="3"/>
    <n v="3"/>
    <n v="9.0500000000000007"/>
    <n v="1"/>
    <n v="0.74"/>
    <x v="0"/>
  </r>
  <r>
    <x v="1"/>
    <n v="4.5"/>
    <n v="8.7799999999999994"/>
    <n v="1"/>
    <n v="0.69"/>
    <x v="0"/>
  </r>
  <r>
    <x v="0"/>
    <n v="4.5"/>
    <n v="9.18"/>
    <n v="1"/>
    <n v="0.87"/>
    <x v="0"/>
  </r>
  <r>
    <x v="3"/>
    <n v="4.5"/>
    <n v="9.4600000000000009"/>
    <n v="1"/>
    <n v="0.91"/>
    <x v="0"/>
  </r>
  <r>
    <x v="5"/>
    <n v="5"/>
    <n v="9.3800000000000008"/>
    <n v="1"/>
    <n v="0.93"/>
    <x v="0"/>
  </r>
  <r>
    <x v="5"/>
    <n v="4"/>
    <n v="8.64"/>
    <n v="0"/>
    <n v="0.68"/>
    <x v="0"/>
  </r>
  <r>
    <x v="2"/>
    <n v="3"/>
    <n v="8.48"/>
    <n v="0"/>
    <n v="0.61"/>
    <x v="0"/>
  </r>
  <r>
    <x v="1"/>
    <n v="4"/>
    <n v="8.68"/>
    <n v="1"/>
    <n v="0.69"/>
    <x v="0"/>
  </r>
  <r>
    <x v="3"/>
    <n v="3.5"/>
    <n v="8.34"/>
    <n v="1"/>
    <n v="0.62"/>
    <x v="0"/>
  </r>
  <r>
    <x v="1"/>
    <n v="3.5"/>
    <n v="8.56"/>
    <n v="0"/>
    <n v="0.72"/>
    <x v="0"/>
  </r>
  <r>
    <x v="3"/>
    <n v="3"/>
    <n v="8.4499999999999993"/>
    <n v="1"/>
    <n v="0.59"/>
    <x v="0"/>
  </r>
  <r>
    <x v="0"/>
    <n v="4.5"/>
    <n v="9.0399999999999991"/>
    <n v="1"/>
    <n v="0.66"/>
    <x v="0"/>
  </r>
  <r>
    <x v="1"/>
    <n v="3.5"/>
    <n v="8.6199999999999992"/>
    <n v="0"/>
    <n v="0.56000000000000005"/>
    <x v="0"/>
  </r>
  <r>
    <x v="4"/>
    <n v="2.5"/>
    <n v="7.46"/>
    <n v="0"/>
    <n v="0.45"/>
    <x v="1"/>
  </r>
  <r>
    <x v="2"/>
    <n v="3.5"/>
    <n v="7.28"/>
    <n v="0"/>
    <n v="0.47"/>
    <x v="1"/>
  </r>
  <r>
    <x v="2"/>
    <n v="3.5"/>
    <n v="8.84"/>
    <n v="1"/>
    <n v="0.71"/>
    <x v="0"/>
  </r>
  <r>
    <x v="5"/>
    <n v="5"/>
    <n v="9.56"/>
    <n v="1"/>
    <n v="0.94"/>
    <x v="0"/>
  </r>
  <r>
    <x v="0"/>
    <n v="4.5"/>
    <n v="9.48"/>
    <n v="1"/>
    <n v="0.94"/>
    <x v="0"/>
  </r>
  <r>
    <x v="6"/>
    <n v="2.5"/>
    <n v="8.36"/>
    <n v="0"/>
    <n v="0.56999999999999995"/>
    <x v="0"/>
  </r>
  <r>
    <x v="3"/>
    <n v="3.5"/>
    <n v="8.2200000000000006"/>
    <n v="0"/>
    <n v="0.61"/>
    <x v="0"/>
  </r>
  <r>
    <x v="8"/>
    <n v="3"/>
    <n v="8.4700000000000006"/>
    <n v="0"/>
    <n v="0.56999999999999995"/>
    <x v="0"/>
  </r>
  <r>
    <x v="4"/>
    <n v="3"/>
    <n v="8.66"/>
    <n v="1"/>
    <n v="0.64"/>
    <x v="0"/>
  </r>
  <r>
    <x v="1"/>
    <n v="3"/>
    <n v="9.32"/>
    <n v="1"/>
    <n v="0.85"/>
    <x v="0"/>
  </r>
  <r>
    <x v="8"/>
    <n v="2"/>
    <n v="8.7100000000000009"/>
    <n v="1"/>
    <n v="0.78"/>
    <x v="0"/>
  </r>
  <r>
    <x v="3"/>
    <n v="3"/>
    <n v="9.1"/>
    <n v="1"/>
    <n v="0.84"/>
    <x v="0"/>
  </r>
  <r>
    <x v="5"/>
    <n v="5"/>
    <n v="9.35"/>
    <n v="1"/>
    <n v="0.92"/>
    <x v="0"/>
  </r>
  <r>
    <x v="1"/>
    <n v="4.5"/>
    <n v="9.76"/>
    <n v="1"/>
    <n v="0.96"/>
    <x v="0"/>
  </r>
  <r>
    <x v="5"/>
    <n v="4.5"/>
    <n v="8.65"/>
    <n v="0"/>
    <n v="0.77"/>
    <x v="0"/>
  </r>
  <r>
    <x v="3"/>
    <n v="3.5"/>
    <n v="8.56"/>
    <n v="0"/>
    <n v="0.71"/>
    <x v="0"/>
  </r>
  <r>
    <x v="1"/>
    <n v="4.5"/>
    <n v="8.7799999999999994"/>
    <n v="0"/>
    <n v="0.79"/>
    <x v="0"/>
  </r>
  <r>
    <x v="1"/>
    <n v="4"/>
    <n v="9.2799999999999994"/>
    <n v="1"/>
    <n v="0.89"/>
    <x v="0"/>
  </r>
  <r>
    <x v="3"/>
    <n v="4"/>
    <n v="8.77"/>
    <n v="1"/>
    <n v="0.82"/>
    <x v="0"/>
  </r>
  <r>
    <x v="5"/>
    <n v="4"/>
    <n v="8.4499999999999993"/>
    <n v="0"/>
    <n v="0.76"/>
    <x v="0"/>
  </r>
  <r>
    <x v="6"/>
    <n v="3"/>
    <n v="8.16"/>
    <n v="1"/>
    <n v="0.71"/>
    <x v="0"/>
  </r>
  <r>
    <x v="0"/>
    <n v="3"/>
    <n v="9.08"/>
    <n v="1"/>
    <n v="0.8"/>
    <x v="0"/>
  </r>
  <r>
    <x v="3"/>
    <n v="3.5"/>
    <n v="9.1199999999999992"/>
    <n v="0"/>
    <n v="0.78"/>
    <x v="0"/>
  </r>
  <r>
    <x v="1"/>
    <n v="3"/>
    <n v="9.15"/>
    <n v="1"/>
    <n v="0.84"/>
    <x v="0"/>
  </r>
  <r>
    <x v="0"/>
    <n v="3.5"/>
    <n v="9.36"/>
    <n v="1"/>
    <n v="0.9"/>
    <x v="0"/>
  </r>
  <r>
    <x v="1"/>
    <n v="3.5"/>
    <n v="9.44"/>
    <n v="1"/>
    <n v="0.92"/>
    <x v="0"/>
  </r>
  <r>
    <x v="0"/>
    <n v="4"/>
    <n v="9.92"/>
    <n v="1"/>
    <n v="0.97"/>
    <x v="0"/>
  </r>
  <r>
    <x v="2"/>
    <n v="3.5"/>
    <n v="8.9600000000000009"/>
    <n v="1"/>
    <n v="0.8"/>
    <x v="0"/>
  </r>
  <r>
    <x v="4"/>
    <n v="2.5"/>
    <n v="8.64"/>
    <n v="1"/>
    <n v="0.81"/>
    <x v="0"/>
  </r>
  <r>
    <x v="4"/>
    <n v="2.5"/>
    <n v="8.48"/>
    <n v="0"/>
    <n v="0.75"/>
    <x v="0"/>
  </r>
  <r>
    <x v="2"/>
    <n v="3"/>
    <n v="9.11"/>
    <n v="1"/>
    <n v="0.83"/>
    <x v="0"/>
  </r>
  <r>
    <x v="1"/>
    <n v="3.5"/>
    <n v="9.8000000000000007"/>
    <n v="1"/>
    <n v="0.96"/>
    <x v="0"/>
  </r>
  <r>
    <x v="3"/>
    <n v="3"/>
    <n v="8.26"/>
    <n v="1"/>
    <n v="0.79"/>
    <x v="0"/>
  </r>
  <r>
    <x v="1"/>
    <n v="4"/>
    <n v="9.43"/>
    <n v="1"/>
    <n v="0.93"/>
    <x v="0"/>
  </r>
  <r>
    <x v="5"/>
    <n v="5"/>
    <n v="9.2799999999999994"/>
    <n v="1"/>
    <n v="0.94"/>
    <x v="0"/>
  </r>
  <r>
    <x v="5"/>
    <n v="5"/>
    <n v="9.06"/>
    <n v="1"/>
    <n v="0.86"/>
    <x v="0"/>
  </r>
  <r>
    <x v="2"/>
    <n v="4"/>
    <n v="8.75"/>
    <n v="0"/>
    <n v="0.79"/>
    <x v="0"/>
  </r>
  <r>
    <x v="2"/>
    <n v="3.5"/>
    <n v="8.89"/>
    <n v="0"/>
    <n v="0.8"/>
    <x v="0"/>
  </r>
  <r>
    <x v="2"/>
    <n v="3"/>
    <n v="8.69"/>
    <n v="0"/>
    <n v="0.77"/>
    <x v="0"/>
  </r>
  <r>
    <x v="4"/>
    <n v="2.5"/>
    <n v="8.34"/>
    <n v="0"/>
    <n v="0.7"/>
    <x v="0"/>
  </r>
  <r>
    <x v="4"/>
    <n v="2.5"/>
    <n v="8.26"/>
    <n v="0"/>
    <n v="0.65"/>
    <x v="0"/>
  </r>
  <r>
    <x v="4"/>
    <n v="2.5"/>
    <n v="8.14"/>
    <n v="0"/>
    <n v="0.61"/>
    <x v="0"/>
  </r>
  <r>
    <x v="6"/>
    <n v="2"/>
    <n v="7.9"/>
    <n v="0"/>
    <n v="0.52"/>
    <x v="0"/>
  </r>
  <r>
    <x v="6"/>
    <n v="2"/>
    <n v="7.86"/>
    <n v="0"/>
    <n v="0.56999999999999995"/>
    <x v="0"/>
  </r>
  <r>
    <x v="6"/>
    <n v="3"/>
    <n v="7.46"/>
    <n v="0"/>
    <n v="0.53"/>
    <x v="0"/>
  </r>
  <r>
    <x v="2"/>
    <n v="3"/>
    <n v="8.5"/>
    <n v="0"/>
    <n v="0.67"/>
    <x v="0"/>
  </r>
  <r>
    <x v="3"/>
    <n v="3"/>
    <n v="8.56"/>
    <n v="0"/>
    <n v="0.68"/>
    <x v="0"/>
  </r>
  <r>
    <x v="0"/>
    <n v="4"/>
    <n v="9.01"/>
    <n v="1"/>
    <n v="0.81"/>
    <x v="0"/>
  </r>
  <r>
    <x v="0"/>
    <n v="4"/>
    <n v="8.9700000000000006"/>
    <n v="0"/>
    <n v="0.78"/>
    <x v="0"/>
  </r>
  <r>
    <x v="3"/>
    <n v="5"/>
    <n v="8.33"/>
    <n v="0"/>
    <n v="0.65"/>
    <x v="0"/>
  </r>
  <r>
    <x v="4"/>
    <n v="3"/>
    <n v="8.27"/>
    <n v="0"/>
    <n v="0.64"/>
    <x v="0"/>
  </r>
  <r>
    <x v="4"/>
    <n v="4"/>
    <n v="7.8"/>
    <n v="1"/>
    <n v="0.64"/>
    <x v="0"/>
  </r>
  <r>
    <x v="8"/>
    <n v="3"/>
    <n v="7.98"/>
    <n v="0"/>
    <n v="0.65"/>
    <x v="0"/>
  </r>
  <r>
    <x v="8"/>
    <n v="3.5"/>
    <n v="8.0399999999999991"/>
    <n v="1"/>
    <n v="0.68"/>
    <x v="0"/>
  </r>
  <r>
    <x v="1"/>
    <n v="4.5"/>
    <n v="9.07"/>
    <n v="1"/>
    <n v="0.89"/>
    <x v="0"/>
  </r>
  <r>
    <x v="1"/>
    <n v="5"/>
    <n v="9.1300000000000008"/>
    <n v="1"/>
    <n v="0.86"/>
    <x v="0"/>
  </r>
  <r>
    <x v="1"/>
    <n v="4.5"/>
    <n v="9.23"/>
    <n v="1"/>
    <n v="0.89"/>
    <x v="0"/>
  </r>
  <r>
    <x v="1"/>
    <n v="4"/>
    <n v="8.9700000000000006"/>
    <n v="1"/>
    <n v="0.87"/>
    <x v="0"/>
  </r>
  <r>
    <x v="0"/>
    <n v="3.5"/>
    <n v="8.8699999999999992"/>
    <n v="1"/>
    <n v="0.85"/>
    <x v="0"/>
  </r>
  <r>
    <x v="0"/>
    <n v="4.5"/>
    <n v="9.16"/>
    <n v="1"/>
    <n v="0.9"/>
    <x v="0"/>
  </r>
  <r>
    <x v="3"/>
    <n v="3.5"/>
    <n v="9.0399999999999991"/>
    <n v="0"/>
    <n v="0.82"/>
    <x v="0"/>
  </r>
  <r>
    <x v="8"/>
    <n v="3"/>
    <n v="8.1199999999999992"/>
    <n v="0"/>
    <n v="0.72"/>
    <x v="0"/>
  </r>
  <r>
    <x v="2"/>
    <n v="3"/>
    <n v="8.27"/>
    <n v="0"/>
    <n v="0.73"/>
    <x v="0"/>
  </r>
  <r>
    <x v="3"/>
    <n v="3"/>
    <n v="8.16"/>
    <n v="0"/>
    <n v="0.71"/>
    <x v="0"/>
  </r>
  <r>
    <x v="8"/>
    <n v="2.5"/>
    <n v="8.42"/>
    <n v="0"/>
    <n v="0.71"/>
    <x v="0"/>
  </r>
  <r>
    <x v="2"/>
    <n v="3.5"/>
    <n v="7.88"/>
    <n v="0"/>
    <n v="0.68"/>
    <x v="0"/>
  </r>
  <r>
    <x v="1"/>
    <n v="4"/>
    <n v="8.8000000000000007"/>
    <n v="0"/>
    <n v="0.75"/>
    <x v="0"/>
  </r>
  <r>
    <x v="8"/>
    <n v="4"/>
    <n v="8.32"/>
    <n v="0"/>
    <n v="0.72"/>
    <x v="0"/>
  </r>
  <r>
    <x v="0"/>
    <n v="4.5"/>
    <n v="9.11"/>
    <n v="1"/>
    <n v="0.89"/>
    <x v="0"/>
  </r>
  <r>
    <x v="3"/>
    <n v="3"/>
    <n v="8.68"/>
    <n v="1"/>
    <n v="0.84"/>
    <x v="0"/>
  </r>
  <r>
    <x v="0"/>
    <n v="3.5"/>
    <n v="9.44"/>
    <n v="1"/>
    <n v="0.93"/>
    <x v="0"/>
  </r>
  <r>
    <x v="0"/>
    <n v="3.5"/>
    <n v="9.36"/>
    <n v="1"/>
    <n v="0.93"/>
    <x v="0"/>
  </r>
  <r>
    <x v="5"/>
    <n v="5"/>
    <n v="9.08"/>
    <n v="1"/>
    <n v="0.88"/>
    <x v="0"/>
  </r>
  <r>
    <x v="0"/>
    <n v="4"/>
    <n v="9.16"/>
    <n v="1"/>
    <n v="0.9"/>
    <x v="0"/>
  </r>
  <r>
    <x v="1"/>
    <n v="5"/>
    <n v="8.98"/>
    <n v="1"/>
    <n v="0.87"/>
    <x v="0"/>
  </r>
  <r>
    <x v="0"/>
    <n v="4"/>
    <n v="8.94"/>
    <n v="1"/>
    <n v="0.86"/>
    <x v="0"/>
  </r>
  <r>
    <x v="0"/>
    <n v="5"/>
    <n v="9.5299999999999994"/>
    <n v="1"/>
    <n v="0.94"/>
    <x v="0"/>
  </r>
  <r>
    <x v="3"/>
    <n v="3"/>
    <n v="8.76"/>
    <n v="0"/>
    <n v="0.77"/>
    <x v="0"/>
  </r>
  <r>
    <x v="2"/>
    <n v="3.5"/>
    <n v="8.52"/>
    <n v="1"/>
    <n v="0.78"/>
    <x v="0"/>
  </r>
  <r>
    <x v="2"/>
    <n v="2.5"/>
    <n v="8.26"/>
    <n v="0"/>
    <n v="0.73"/>
    <x v="0"/>
  </r>
  <r>
    <x v="3"/>
    <n v="2.5"/>
    <n v="8.33"/>
    <n v="0"/>
    <n v="0.73"/>
    <x v="0"/>
  </r>
  <r>
    <x v="0"/>
    <n v="4.5"/>
    <n v="8.43"/>
    <n v="0"/>
    <n v="0.7"/>
    <x v="0"/>
  </r>
  <r>
    <x v="1"/>
    <n v="4.5"/>
    <n v="8.69"/>
    <n v="0"/>
    <n v="0.72"/>
    <x v="0"/>
  </r>
  <r>
    <x v="8"/>
    <n v="3"/>
    <n v="8.5399999999999991"/>
    <n v="1"/>
    <n v="0.73"/>
    <x v="0"/>
  </r>
  <r>
    <x v="3"/>
    <n v="3"/>
    <n v="8.4600000000000009"/>
    <n v="1"/>
    <n v="0.72"/>
    <x v="0"/>
  </r>
  <r>
    <x v="0"/>
    <n v="4.5"/>
    <n v="9.91"/>
    <n v="1"/>
    <n v="0.97"/>
    <x v="0"/>
  </r>
  <r>
    <x v="1"/>
    <n v="5"/>
    <n v="9.8699999999999992"/>
    <n v="1"/>
    <n v="0.97"/>
    <x v="0"/>
  </r>
  <r>
    <x v="3"/>
    <n v="4"/>
    <n v="8.5399999999999991"/>
    <n v="0"/>
    <n v="0.69"/>
    <x v="0"/>
  </r>
  <r>
    <x v="8"/>
    <n v="3"/>
    <n v="7.65"/>
    <n v="0"/>
    <n v="0.56999999999999995"/>
    <x v="0"/>
  </r>
  <r>
    <x v="3"/>
    <n v="3"/>
    <n v="7.89"/>
    <n v="0"/>
    <n v="0.63"/>
    <x v="0"/>
  </r>
  <r>
    <x v="3"/>
    <n v="4"/>
    <n v="8.02"/>
    <n v="1"/>
    <n v="0.66"/>
    <x v="0"/>
  </r>
  <r>
    <x v="2"/>
    <n v="3"/>
    <n v="8.16"/>
    <n v="0"/>
    <n v="0.64"/>
    <x v="0"/>
  </r>
  <r>
    <x v="3"/>
    <n v="4"/>
    <n v="8.1199999999999992"/>
    <n v="1"/>
    <n v="0.68"/>
    <x v="0"/>
  </r>
  <r>
    <x v="0"/>
    <n v="4"/>
    <n v="9.06"/>
    <n v="1"/>
    <n v="0.79"/>
    <x v="0"/>
  </r>
  <r>
    <x v="5"/>
    <n v="4"/>
    <n v="9.14"/>
    <n v="1"/>
    <n v="0.82"/>
    <x v="0"/>
  </r>
  <r>
    <x v="5"/>
    <n v="5"/>
    <n v="9.66"/>
    <n v="1"/>
    <n v="0.95"/>
    <x v="0"/>
  </r>
  <r>
    <x v="5"/>
    <n v="4.5"/>
    <n v="9.7799999999999994"/>
    <n v="1"/>
    <n v="0.96"/>
    <x v="0"/>
  </r>
  <r>
    <x v="0"/>
    <n v="5"/>
    <n v="9.42"/>
    <n v="1"/>
    <n v="0.94"/>
    <x v="0"/>
  </r>
  <r>
    <x v="5"/>
    <n v="4.5"/>
    <n v="9.36"/>
    <n v="1"/>
    <n v="0.93"/>
    <x v="0"/>
  </r>
  <r>
    <x v="0"/>
    <n v="4.5"/>
    <n v="9.26"/>
    <n v="1"/>
    <n v="0.91"/>
    <x v="0"/>
  </r>
  <r>
    <x v="1"/>
    <n v="4"/>
    <n v="9.1300000000000008"/>
    <n v="1"/>
    <n v="0.85"/>
    <x v="0"/>
  </r>
  <r>
    <x v="2"/>
    <n v="3.5"/>
    <n v="8.9700000000000006"/>
    <n v="1"/>
    <n v="0.84"/>
    <x v="0"/>
  </r>
  <r>
    <x v="3"/>
    <n v="3.5"/>
    <n v="8.42"/>
    <n v="0"/>
    <n v="0.74"/>
    <x v="0"/>
  </r>
  <r>
    <x v="1"/>
    <n v="4"/>
    <n v="8.75"/>
    <n v="0"/>
    <n v="0.76"/>
    <x v="0"/>
  </r>
  <r>
    <x v="3"/>
    <n v="4"/>
    <n v="8.56"/>
    <n v="0"/>
    <n v="0.75"/>
    <x v="0"/>
  </r>
  <r>
    <x v="0"/>
    <n v="4"/>
    <n v="8.7899999999999991"/>
    <n v="0"/>
    <n v="0.76"/>
    <x v="0"/>
  </r>
  <r>
    <x v="2"/>
    <n v="4"/>
    <n v="8.4499999999999993"/>
    <n v="0"/>
    <n v="0.71"/>
    <x v="0"/>
  </r>
  <r>
    <x v="2"/>
    <n v="2"/>
    <n v="8.23"/>
    <n v="0"/>
    <n v="0.67"/>
    <x v="0"/>
  </r>
  <r>
    <x v="8"/>
    <n v="2.5"/>
    <n v="8.0299999999999994"/>
    <n v="0"/>
    <n v="0.61"/>
    <x v="0"/>
  </r>
  <r>
    <x v="3"/>
    <n v="4"/>
    <n v="8.4499999999999993"/>
    <n v="0"/>
    <n v="0.63"/>
    <x v="0"/>
  </r>
  <r>
    <x v="3"/>
    <n v="3"/>
    <n v="8.5299999999999994"/>
    <n v="0"/>
    <n v="0.64"/>
    <x v="0"/>
  </r>
  <r>
    <x v="1"/>
    <n v="3.5"/>
    <n v="8.67"/>
    <n v="0"/>
    <n v="0.71"/>
    <x v="0"/>
  </r>
  <r>
    <x v="2"/>
    <n v="3"/>
    <n v="9.01"/>
    <n v="1"/>
    <n v="0.82"/>
    <x v="0"/>
  </r>
  <r>
    <x v="1"/>
    <n v="4.5"/>
    <n v="8.65"/>
    <n v="0"/>
    <n v="0.73"/>
    <x v="0"/>
  </r>
  <r>
    <x v="3"/>
    <n v="2.5"/>
    <n v="8.33"/>
    <n v="1"/>
    <n v="0.74"/>
    <x v="0"/>
  </r>
  <r>
    <x v="8"/>
    <n v="3.5"/>
    <n v="8.27"/>
    <n v="0"/>
    <n v="0.69"/>
    <x v="0"/>
  </r>
  <r>
    <x v="8"/>
    <n v="3.5"/>
    <n v="8.07"/>
    <n v="0"/>
    <n v="0.64"/>
    <x v="0"/>
  </r>
  <r>
    <x v="5"/>
    <n v="4"/>
    <n v="9.31"/>
    <n v="1"/>
    <n v="0.91"/>
    <x v="0"/>
  </r>
  <r>
    <x v="0"/>
    <n v="4"/>
    <n v="9.23"/>
    <n v="1"/>
    <n v="0.88"/>
    <x v="0"/>
  </r>
  <r>
    <x v="1"/>
    <n v="4.5"/>
    <n v="9.17"/>
    <n v="1"/>
    <n v="0.85"/>
    <x v="0"/>
  </r>
  <r>
    <x v="0"/>
    <n v="5"/>
    <n v="9.19"/>
    <n v="1"/>
    <n v="0.86"/>
    <x v="0"/>
  </r>
  <r>
    <x v="4"/>
    <n v="3.5"/>
    <n v="8.3699999999999992"/>
    <n v="0"/>
    <n v="0.7"/>
    <x v="0"/>
  </r>
  <r>
    <x v="6"/>
    <n v="2"/>
    <n v="7.89"/>
    <n v="0"/>
    <n v="0.59"/>
    <x v="0"/>
  </r>
  <r>
    <x v="8"/>
    <n v="3"/>
    <n v="7.68"/>
    <n v="0"/>
    <n v="0.6"/>
    <x v="0"/>
  </r>
  <r>
    <x v="8"/>
    <n v="2"/>
    <n v="8.15"/>
    <n v="0"/>
    <n v="0.65"/>
    <x v="0"/>
  </r>
  <r>
    <x v="3"/>
    <n v="3"/>
    <n v="8.76"/>
    <n v="1"/>
    <n v="0.7"/>
    <x v="0"/>
  </r>
  <r>
    <x v="3"/>
    <n v="3"/>
    <n v="9.0399999999999991"/>
    <n v="1"/>
    <n v="0.76"/>
    <x v="0"/>
  </r>
  <r>
    <x v="8"/>
    <n v="4"/>
    <n v="8.56"/>
    <n v="0"/>
    <n v="0.63"/>
    <x v="0"/>
  </r>
  <r>
    <x v="1"/>
    <n v="2.5"/>
    <n v="9.02"/>
    <n v="1"/>
    <n v="0.81"/>
    <x v="0"/>
  </r>
  <r>
    <x v="2"/>
    <n v="3.5"/>
    <n v="8.73"/>
    <n v="0"/>
    <n v="0.72"/>
    <x v="0"/>
  </r>
  <r>
    <x v="8"/>
    <n v="3.5"/>
    <n v="8.48"/>
    <n v="0"/>
    <n v="0.71"/>
    <x v="0"/>
  </r>
  <r>
    <x v="3"/>
    <n v="4"/>
    <n v="8.8699999999999992"/>
    <n v="1"/>
    <n v="0.8"/>
    <x v="0"/>
  </r>
  <r>
    <x v="3"/>
    <n v="4"/>
    <n v="8.83"/>
    <n v="1"/>
    <n v="0.77"/>
    <x v="0"/>
  </r>
  <r>
    <x v="2"/>
    <n v="2.5"/>
    <n v="8.57"/>
    <n v="1"/>
    <n v="0.74"/>
    <x v="0"/>
  </r>
  <r>
    <x v="8"/>
    <n v="3"/>
    <n v="9"/>
    <n v="0"/>
    <n v="0.7"/>
    <x v="0"/>
  </r>
  <r>
    <x v="8"/>
    <n v="3.5"/>
    <n v="8.5399999999999991"/>
    <n v="1"/>
    <n v="0.71"/>
    <x v="0"/>
  </r>
  <r>
    <x v="0"/>
    <n v="4.5"/>
    <n v="9.68"/>
    <n v="1"/>
    <n v="0.93"/>
    <x v="0"/>
  </r>
  <r>
    <x v="1"/>
    <n v="5"/>
    <n v="9.1199999999999992"/>
    <n v="0"/>
    <n v="0.85"/>
    <x v="0"/>
  </r>
  <r>
    <x v="1"/>
    <n v="4.5"/>
    <n v="8.3699999999999992"/>
    <n v="0"/>
    <n v="0.79"/>
    <x v="0"/>
  </r>
  <r>
    <x v="1"/>
    <n v="4"/>
    <n v="8.56"/>
    <n v="0"/>
    <n v="0.76"/>
    <x v="0"/>
  </r>
  <r>
    <x v="1"/>
    <n v="5"/>
    <n v="8.64"/>
    <n v="1"/>
    <n v="0.78"/>
    <x v="0"/>
  </r>
  <r>
    <x v="5"/>
    <n v="5"/>
    <n v="8.76"/>
    <n v="1"/>
    <n v="0.77"/>
    <x v="0"/>
  </r>
  <r>
    <x v="5"/>
    <n v="4.5"/>
    <n v="9.34"/>
    <n v="1"/>
    <n v="0.9"/>
    <x v="0"/>
  </r>
  <r>
    <x v="5"/>
    <n v="3.5"/>
    <n v="9.1300000000000008"/>
    <n v="1"/>
    <n v="0.87"/>
    <x v="0"/>
  </r>
  <r>
    <x v="3"/>
    <n v="4"/>
    <n v="8.09"/>
    <n v="0"/>
    <n v="0.71"/>
    <x v="0"/>
  </r>
  <r>
    <x v="8"/>
    <n v="4"/>
    <n v="8.36"/>
    <n v="1"/>
    <n v="0.7"/>
    <x v="0"/>
  </r>
  <r>
    <x v="8"/>
    <n v="1.5"/>
    <n v="8.7899999999999991"/>
    <n v="1"/>
    <n v="0.7"/>
    <x v="0"/>
  </r>
  <r>
    <x v="2"/>
    <n v="2.5"/>
    <n v="8.76"/>
    <n v="1"/>
    <n v="0.75"/>
    <x v="0"/>
  </r>
  <r>
    <x v="8"/>
    <n v="2.5"/>
    <n v="8.68"/>
    <n v="0"/>
    <n v="0.71"/>
    <x v="0"/>
  </r>
  <r>
    <x v="4"/>
    <n v="2.5"/>
    <n v="8.4499999999999993"/>
    <n v="0"/>
    <n v="0.72"/>
    <x v="0"/>
  </r>
  <r>
    <x v="2"/>
    <n v="3.5"/>
    <n v="8.17"/>
    <n v="1"/>
    <n v="0.73"/>
    <x v="0"/>
  </r>
  <r>
    <x v="0"/>
    <n v="5"/>
    <n v="9.14"/>
    <n v="0"/>
    <n v="0.83"/>
    <x v="0"/>
  </r>
  <r>
    <x v="0"/>
    <n v="5"/>
    <n v="8.34"/>
    <n v="0"/>
    <n v="0.77"/>
    <x v="0"/>
  </r>
  <r>
    <x v="8"/>
    <n v="3"/>
    <n v="8.2200000000000006"/>
    <n v="1"/>
    <n v="0.72"/>
    <x v="0"/>
  </r>
  <r>
    <x v="6"/>
    <n v="2"/>
    <n v="7.86"/>
    <n v="0"/>
    <n v="0.54"/>
    <x v="0"/>
  </r>
  <r>
    <x v="6"/>
    <n v="1.5"/>
    <n v="7.64"/>
    <n v="0"/>
    <n v="0.49"/>
    <x v="1"/>
  </r>
  <r>
    <x v="7"/>
    <n v="1.5"/>
    <n v="8.01"/>
    <n v="1"/>
    <n v="0.52"/>
    <x v="0"/>
  </r>
  <r>
    <x v="4"/>
    <n v="2.5"/>
    <n v="7.95"/>
    <n v="0"/>
    <n v="0.57999999999999996"/>
    <x v="0"/>
  </r>
  <r>
    <x v="3"/>
    <n v="3"/>
    <n v="8.9600000000000009"/>
    <n v="1"/>
    <n v="0.78"/>
    <x v="0"/>
  </r>
  <r>
    <x v="5"/>
    <n v="4.5"/>
    <n v="9.4499999999999993"/>
    <n v="1"/>
    <n v="0.89"/>
    <x v="0"/>
  </r>
  <r>
    <x v="8"/>
    <n v="3"/>
    <n v="8.6199999999999992"/>
    <n v="0"/>
    <n v="0.7"/>
    <x v="0"/>
  </r>
  <r>
    <x v="2"/>
    <n v="3.5"/>
    <n v="8.49"/>
    <n v="0"/>
    <n v="0.66"/>
    <x v="0"/>
  </r>
  <r>
    <x v="2"/>
    <n v="4"/>
    <n v="8.73"/>
    <n v="0"/>
    <n v="0.67"/>
    <x v="0"/>
  </r>
  <r>
    <x v="0"/>
    <n v="4"/>
    <n v="8.64"/>
    <n v="1"/>
    <n v="0.68"/>
    <x v="0"/>
  </r>
  <r>
    <x v="1"/>
    <n v="4.5"/>
    <n v="9.11"/>
    <n v="1"/>
    <n v="0.8"/>
    <x v="0"/>
  </r>
  <r>
    <x v="1"/>
    <n v="3.5"/>
    <n v="8.7899999999999991"/>
    <n v="1"/>
    <n v="0.81"/>
    <x v="0"/>
  </r>
  <r>
    <x v="8"/>
    <n v="3"/>
    <n v="8.9"/>
    <n v="1"/>
    <n v="0.8"/>
    <x v="0"/>
  </r>
  <r>
    <x v="5"/>
    <n v="4.5"/>
    <n v="9.66"/>
    <n v="1"/>
    <n v="0.94"/>
    <x v="0"/>
  </r>
  <r>
    <x v="1"/>
    <n v="4"/>
    <n v="9.26"/>
    <n v="1"/>
    <n v="0.93"/>
    <x v="0"/>
  </r>
  <r>
    <x v="0"/>
    <n v="4"/>
    <n v="9.19"/>
    <n v="1"/>
    <n v="0.92"/>
    <x v="0"/>
  </r>
  <r>
    <x v="5"/>
    <n v="4.5"/>
    <n v="9.08"/>
    <n v="1"/>
    <n v="0.89"/>
    <x v="0"/>
  </r>
  <r>
    <x v="5"/>
    <n v="5"/>
    <n v="9.02"/>
    <n v="0"/>
    <n v="0.82"/>
    <x v="0"/>
  </r>
  <r>
    <x v="1"/>
    <n v="3.5"/>
    <n v="9"/>
    <n v="0"/>
    <n v="0.79"/>
    <x v="0"/>
  </r>
  <r>
    <x v="8"/>
    <n v="3"/>
    <n v="7.65"/>
    <n v="0"/>
    <n v="0.57999999999999996"/>
    <x v="0"/>
  </r>
  <r>
    <x v="6"/>
    <n v="2"/>
    <n v="7.87"/>
    <n v="0"/>
    <n v="0.56000000000000005"/>
    <x v="0"/>
  </r>
  <r>
    <x v="7"/>
    <n v="2"/>
    <n v="7.97"/>
    <n v="0"/>
    <n v="0.56000000000000005"/>
    <x v="0"/>
  </r>
  <r>
    <x v="3"/>
    <n v="3"/>
    <n v="8.18"/>
    <n v="1"/>
    <n v="0.64"/>
    <x v="0"/>
  </r>
  <r>
    <x v="8"/>
    <n v="2"/>
    <n v="8.32"/>
    <n v="1"/>
    <n v="0.61"/>
    <x v="0"/>
  </r>
  <r>
    <x v="2"/>
    <n v="2.5"/>
    <n v="8.57"/>
    <n v="0"/>
    <n v="0.68"/>
    <x v="0"/>
  </r>
  <r>
    <x v="3"/>
    <n v="3.5"/>
    <n v="8.67"/>
    <n v="0"/>
    <n v="0.76"/>
    <x v="0"/>
  </r>
  <r>
    <x v="1"/>
    <n v="4.5"/>
    <n v="9.11"/>
    <n v="0"/>
    <n v="0.86"/>
    <x v="0"/>
  </r>
  <r>
    <x v="0"/>
    <n v="4.5"/>
    <n v="9.24"/>
    <n v="1"/>
    <n v="0.9"/>
    <x v="0"/>
  </r>
  <r>
    <x v="2"/>
    <n v="3.5"/>
    <n v="8.65"/>
    <n v="0"/>
    <n v="0.71"/>
    <x v="0"/>
  </r>
  <r>
    <x v="8"/>
    <n v="2.5"/>
    <n v="8"/>
    <n v="0"/>
    <n v="0.62"/>
    <x v="0"/>
  </r>
  <r>
    <x v="8"/>
    <n v="3"/>
    <n v="8.76"/>
    <n v="0"/>
    <n v="0.66"/>
    <x v="0"/>
  </r>
  <r>
    <x v="2"/>
    <n v="3"/>
    <n v="8.4499999999999993"/>
    <n v="1"/>
    <n v="0.65"/>
    <x v="0"/>
  </r>
  <r>
    <x v="3"/>
    <n v="3.5"/>
    <n v="8.5500000000000007"/>
    <n v="1"/>
    <n v="0.73"/>
    <x v="0"/>
  </r>
  <r>
    <x v="8"/>
    <n v="2"/>
    <n v="8.43"/>
    <n v="0"/>
    <n v="0.62"/>
    <x v="0"/>
  </r>
  <r>
    <x v="3"/>
    <n v="3.5"/>
    <n v="8.8000000000000007"/>
    <n v="1"/>
    <n v="0.74"/>
    <x v="0"/>
  </r>
  <r>
    <x v="1"/>
    <n v="3.5"/>
    <n v="9.1"/>
    <n v="1"/>
    <n v="0.79"/>
    <x v="0"/>
  </r>
  <r>
    <x v="1"/>
    <n v="4"/>
    <n v="9"/>
    <n v="1"/>
    <n v="0.8"/>
    <x v="0"/>
  </r>
  <r>
    <x v="3"/>
    <n v="3"/>
    <n v="8.5299999999999994"/>
    <n v="0"/>
    <n v="0.69"/>
    <x v="0"/>
  </r>
  <r>
    <x v="3"/>
    <n v="3"/>
    <n v="8.6"/>
    <n v="0"/>
    <n v="0.7"/>
    <x v="0"/>
  </r>
  <r>
    <x v="2"/>
    <n v="3.5"/>
    <n v="8.74"/>
    <n v="1"/>
    <n v="0.76"/>
    <x v="0"/>
  </r>
  <r>
    <x v="0"/>
    <n v="4"/>
    <n v="9.18"/>
    <n v="1"/>
    <n v="0.84"/>
    <x v="0"/>
  </r>
  <r>
    <x v="0"/>
    <n v="4.5"/>
    <n v="9"/>
    <n v="1"/>
    <n v="0.78"/>
    <x v="0"/>
  </r>
  <r>
    <x v="3"/>
    <n v="3"/>
    <n v="8.0399999999999991"/>
    <n v="0"/>
    <n v="0.67"/>
    <x v="0"/>
  </r>
  <r>
    <x v="2"/>
    <n v="4"/>
    <n v="8.1300000000000008"/>
    <n v="0"/>
    <n v="0.66"/>
    <x v="0"/>
  </r>
  <r>
    <x v="8"/>
    <n v="3"/>
    <n v="8.07"/>
    <n v="0"/>
    <n v="0.65"/>
    <x v="0"/>
  </r>
  <r>
    <x v="6"/>
    <n v="2"/>
    <n v="7.86"/>
    <n v="0"/>
    <n v="0.54"/>
    <x v="0"/>
  </r>
  <r>
    <x v="7"/>
    <n v="2.5"/>
    <n v="8.01"/>
    <n v="0"/>
    <n v="0.57999999999999996"/>
    <x v="0"/>
  </r>
  <r>
    <x v="8"/>
    <n v="2"/>
    <n v="8.8000000000000007"/>
    <n v="1"/>
    <n v="0.79"/>
    <x v="0"/>
  </r>
  <r>
    <x v="3"/>
    <n v="3"/>
    <n v="8.69"/>
    <n v="1"/>
    <n v="0.8"/>
    <x v="0"/>
  </r>
  <r>
    <x v="1"/>
    <n v="3.5"/>
    <n v="8.5"/>
    <n v="1"/>
    <n v="0.75"/>
    <x v="0"/>
  </r>
  <r>
    <x v="1"/>
    <n v="4"/>
    <n v="8.44"/>
    <n v="1"/>
    <n v="0.73"/>
    <x v="0"/>
  </r>
  <r>
    <x v="8"/>
    <n v="4"/>
    <n v="8.27"/>
    <n v="0"/>
    <n v="0.72"/>
    <x v="0"/>
  </r>
  <r>
    <x v="4"/>
    <n v="2.5"/>
    <n v="8.18"/>
    <n v="0"/>
    <n v="0.62"/>
    <x v="0"/>
  </r>
  <r>
    <x v="2"/>
    <n v="2.5"/>
    <n v="8.33"/>
    <n v="0"/>
    <n v="0.67"/>
    <x v="0"/>
  </r>
  <r>
    <x v="3"/>
    <n v="4"/>
    <n v="9.14"/>
    <n v="1"/>
    <n v="0.81"/>
    <x v="0"/>
  </r>
  <r>
    <x v="4"/>
    <n v="2"/>
    <n v="8.02"/>
    <n v="0"/>
    <n v="0.63"/>
    <x v="0"/>
  </r>
  <r>
    <x v="8"/>
    <n v="2"/>
    <n v="7.86"/>
    <n v="0"/>
    <n v="0.69"/>
    <x v="0"/>
  </r>
  <r>
    <x v="1"/>
    <n v="3.5"/>
    <n v="8.77"/>
    <n v="1"/>
    <n v="0.8"/>
    <x v="0"/>
  </r>
  <r>
    <x v="8"/>
    <n v="1.5"/>
    <n v="7.89"/>
    <n v="0"/>
    <n v="0.43"/>
    <x v="1"/>
  </r>
  <r>
    <x v="3"/>
    <n v="3"/>
    <n v="8.66"/>
    <n v="1"/>
    <n v="0.8"/>
    <x v="0"/>
  </r>
  <r>
    <x v="2"/>
    <n v="2"/>
    <n v="8.1199999999999992"/>
    <n v="1"/>
    <n v="0.73"/>
    <x v="0"/>
  </r>
  <r>
    <x v="3"/>
    <n v="2.5"/>
    <n v="8.2100000000000009"/>
    <n v="1"/>
    <n v="0.75"/>
    <x v="0"/>
  </r>
  <r>
    <x v="2"/>
    <n v="3.5"/>
    <n v="8.5399999999999991"/>
    <n v="1"/>
    <n v="0.71"/>
    <x v="0"/>
  </r>
  <r>
    <x v="0"/>
    <n v="4"/>
    <n v="8.65"/>
    <n v="1"/>
    <n v="0.73"/>
    <x v="0"/>
  </r>
  <r>
    <x v="1"/>
    <n v="4.5"/>
    <n v="9.11"/>
    <n v="1"/>
    <n v="0.83"/>
    <x v="0"/>
  </r>
  <r>
    <x v="2"/>
    <n v="2.5"/>
    <n v="8.7899999999999991"/>
    <n v="0"/>
    <n v="0.72"/>
    <x v="0"/>
  </r>
  <r>
    <x v="5"/>
    <n v="5"/>
    <n v="9.4700000000000006"/>
    <n v="1"/>
    <n v="0.94"/>
    <x v="0"/>
  </r>
  <r>
    <x v="1"/>
    <n v="4"/>
    <n v="8.74"/>
    <n v="1"/>
    <n v="0.81"/>
    <x v="0"/>
  </r>
  <r>
    <x v="3"/>
    <n v="4"/>
    <n v="8.66"/>
    <n v="1"/>
    <n v="0.81"/>
    <x v="0"/>
  </r>
  <r>
    <x v="2"/>
    <n v="3"/>
    <n v="8.4600000000000009"/>
    <n v="1"/>
    <n v="0.75"/>
    <x v="0"/>
  </r>
  <r>
    <x v="3"/>
    <n v="3.5"/>
    <n v="8.76"/>
    <n v="1"/>
    <n v="0.79"/>
    <x v="0"/>
  </r>
  <r>
    <x v="2"/>
    <n v="3"/>
    <n v="8.24"/>
    <n v="0"/>
    <n v="0.57999999999999996"/>
    <x v="0"/>
  </r>
  <r>
    <x v="8"/>
    <n v="3.5"/>
    <n v="8.1300000000000008"/>
    <n v="0"/>
    <n v="0.59"/>
    <x v="0"/>
  </r>
  <r>
    <x v="6"/>
    <n v="2"/>
    <n v="7.34"/>
    <n v="0"/>
    <n v="0.47"/>
    <x v="1"/>
  </r>
  <r>
    <x v="6"/>
    <n v="2"/>
    <n v="7.43"/>
    <n v="0"/>
    <n v="0.49"/>
    <x v="1"/>
  </r>
  <r>
    <x v="6"/>
    <n v="2"/>
    <n v="7.64"/>
    <n v="0"/>
    <n v="0.47"/>
    <x v="1"/>
  </r>
  <r>
    <x v="7"/>
    <n v="1"/>
    <n v="7.34"/>
    <n v="0"/>
    <n v="0.42"/>
    <x v="1"/>
  </r>
  <r>
    <x v="4"/>
    <n v="2"/>
    <n v="7.25"/>
    <n v="0"/>
    <n v="0.56999999999999995"/>
    <x v="0"/>
  </r>
  <r>
    <x v="8"/>
    <n v="3"/>
    <n v="8.0399999999999991"/>
    <n v="0"/>
    <n v="0.62"/>
    <x v="0"/>
  </r>
  <r>
    <x v="2"/>
    <n v="3.5"/>
    <n v="8.27"/>
    <n v="1"/>
    <n v="0.74"/>
    <x v="0"/>
  </r>
  <r>
    <x v="3"/>
    <n v="4"/>
    <n v="8.67"/>
    <n v="1"/>
    <n v="0.73"/>
    <x v="0"/>
  </r>
  <r>
    <x v="2"/>
    <n v="3.5"/>
    <n v="8.06"/>
    <n v="1"/>
    <n v="0.64"/>
    <x v="0"/>
  </r>
  <r>
    <x v="3"/>
    <n v="2.5"/>
    <n v="8.17"/>
    <n v="0"/>
    <n v="0.63"/>
    <x v="0"/>
  </r>
  <r>
    <x v="8"/>
    <n v="3"/>
    <n v="7.67"/>
    <n v="0"/>
    <n v="0.59"/>
    <x v="0"/>
  </r>
  <r>
    <x v="4"/>
    <n v="3.5"/>
    <n v="8.1199999999999992"/>
    <n v="0"/>
    <n v="0.73"/>
    <x v="0"/>
  </r>
  <r>
    <x v="3"/>
    <n v="4"/>
    <n v="8.77"/>
    <n v="1"/>
    <n v="0.79"/>
    <x v="0"/>
  </r>
  <r>
    <x v="3"/>
    <n v="3.5"/>
    <n v="7.89"/>
    <n v="1"/>
    <n v="0.68"/>
    <x v="0"/>
  </r>
  <r>
    <x v="8"/>
    <n v="2"/>
    <n v="7.64"/>
    <n v="0"/>
    <n v="0.7"/>
    <x v="0"/>
  </r>
  <r>
    <x v="4"/>
    <n v="1.5"/>
    <n v="8.44"/>
    <n v="0"/>
    <n v="0.81"/>
    <x v="0"/>
  </r>
  <r>
    <x v="1"/>
    <n v="5"/>
    <n v="8.64"/>
    <n v="1"/>
    <n v="0.85"/>
    <x v="0"/>
  </r>
  <r>
    <x v="1"/>
    <n v="3.5"/>
    <n v="9.5399999999999991"/>
    <n v="1"/>
    <n v="0.93"/>
    <x v="0"/>
  </r>
  <r>
    <x v="0"/>
    <n v="5"/>
    <n v="9.23"/>
    <n v="1"/>
    <n v="0.91"/>
    <x v="0"/>
  </r>
  <r>
    <x v="8"/>
    <n v="3"/>
    <n v="8.36"/>
    <n v="0"/>
    <n v="0.69"/>
    <x v="0"/>
  </r>
  <r>
    <x v="3"/>
    <n v="4"/>
    <n v="8.9"/>
    <n v="1"/>
    <n v="0.77"/>
    <x v="0"/>
  </r>
  <r>
    <x v="0"/>
    <n v="3"/>
    <n v="9.17"/>
    <n v="1"/>
    <n v="0.86"/>
    <x v="0"/>
  </r>
  <r>
    <x v="3"/>
    <n v="4.5"/>
    <n v="8.34"/>
    <n v="1"/>
    <n v="0.74"/>
    <x v="0"/>
  </r>
  <r>
    <x v="7"/>
    <n v="2.5"/>
    <n v="7.46"/>
    <n v="0"/>
    <n v="0.56999999999999995"/>
    <x v="0"/>
  </r>
  <r>
    <x v="4"/>
    <n v="2"/>
    <n v="7.88"/>
    <n v="0"/>
    <n v="0.51"/>
    <x v="0"/>
  </r>
  <r>
    <x v="4"/>
    <n v="3"/>
    <n v="8.0299999999999994"/>
    <n v="1"/>
    <n v="0.67"/>
    <x v="0"/>
  </r>
  <r>
    <x v="8"/>
    <n v="2.5"/>
    <n v="8.24"/>
    <n v="0"/>
    <n v="0.72"/>
    <x v="0"/>
  </r>
  <r>
    <x v="3"/>
    <n v="3"/>
    <n v="9.2200000000000006"/>
    <n v="1"/>
    <n v="0.89"/>
    <x v="0"/>
  </r>
  <r>
    <x v="0"/>
    <n v="4"/>
    <n v="9.6199999999999992"/>
    <n v="1"/>
    <n v="0.95"/>
    <x v="0"/>
  </r>
  <r>
    <x v="2"/>
    <n v="3"/>
    <n v="8.5399999999999991"/>
    <n v="1"/>
    <n v="0.79"/>
    <x v="0"/>
  </r>
  <r>
    <x v="4"/>
    <n v="2.5"/>
    <n v="7.65"/>
    <n v="0"/>
    <n v="0.39"/>
    <x v="1"/>
  </r>
  <r>
    <x v="4"/>
    <n v="2.5"/>
    <n v="7.66"/>
    <n v="0"/>
    <n v="0.38"/>
    <x v="1"/>
  </r>
  <r>
    <x v="8"/>
    <n v="2"/>
    <n v="7.43"/>
    <n v="0"/>
    <n v="0.34"/>
    <x v="1"/>
  </r>
  <r>
    <x v="6"/>
    <n v="2"/>
    <n v="7.56"/>
    <n v="0"/>
    <n v="0.47"/>
    <x v="1"/>
  </r>
  <r>
    <x v="4"/>
    <n v="2.5"/>
    <n v="7.65"/>
    <n v="0"/>
    <n v="0.56000000000000005"/>
    <x v="0"/>
  </r>
  <r>
    <x v="8"/>
    <n v="3"/>
    <n v="8.43"/>
    <n v="1"/>
    <n v="0.71"/>
    <x v="0"/>
  </r>
  <r>
    <x v="3"/>
    <n v="4"/>
    <n v="8.84"/>
    <n v="1"/>
    <n v="0.78"/>
    <x v="0"/>
  </r>
  <r>
    <x v="2"/>
    <n v="3.5"/>
    <n v="8.67"/>
    <n v="1"/>
    <n v="0.73"/>
    <x v="0"/>
  </r>
  <r>
    <x v="0"/>
    <n v="4"/>
    <n v="9.15"/>
    <n v="1"/>
    <n v="0.82"/>
    <x v="0"/>
  </r>
  <r>
    <x v="2"/>
    <n v="3.5"/>
    <n v="8.26"/>
    <n v="0"/>
    <n v="0.62"/>
    <x v="0"/>
  </r>
  <r>
    <x v="5"/>
    <n v="5"/>
    <n v="9.74"/>
    <n v="1"/>
    <n v="0.96"/>
    <x v="0"/>
  </r>
  <r>
    <x v="5"/>
    <n v="5"/>
    <n v="9.82"/>
    <n v="1"/>
    <n v="0.96"/>
    <x v="0"/>
  </r>
  <r>
    <x v="8"/>
    <n v="3.5"/>
    <n v="7.96"/>
    <n v="0"/>
    <n v="0.46"/>
    <x v="1"/>
  </r>
  <r>
    <x v="4"/>
    <n v="3.5"/>
    <n v="8.1"/>
    <n v="0"/>
    <n v="0.53"/>
    <x v="0"/>
  </r>
  <r>
    <x v="6"/>
    <n v="2"/>
    <n v="7.8"/>
    <n v="0"/>
    <n v="0.49"/>
    <x v="1"/>
  </r>
  <r>
    <x v="3"/>
    <n v="4"/>
    <n v="8.44"/>
    <n v="1"/>
    <n v="0.76"/>
    <x v="0"/>
  </r>
  <r>
    <x v="4"/>
    <n v="2.5"/>
    <n v="8.24"/>
    <n v="0"/>
    <n v="0.64"/>
    <x v="0"/>
  </r>
  <r>
    <x v="4"/>
    <n v="3"/>
    <n v="8.65"/>
    <n v="0"/>
    <n v="0.71"/>
    <x v="0"/>
  </r>
  <r>
    <x v="1"/>
    <n v="3.5"/>
    <n v="9.1199999999999992"/>
    <n v="1"/>
    <n v="0.84"/>
    <x v="0"/>
  </r>
  <r>
    <x v="2"/>
    <n v="3"/>
    <n v="8.76"/>
    <n v="0"/>
    <n v="0.77"/>
    <x v="0"/>
  </r>
  <r>
    <x v="0"/>
    <n v="4"/>
    <n v="9.23"/>
    <n v="1"/>
    <n v="0.89"/>
    <x v="0"/>
  </r>
  <r>
    <x v="3"/>
    <n v="3.5"/>
    <n v="9.0399999999999991"/>
    <n v="1"/>
    <n v="0.82"/>
    <x v="0"/>
  </r>
  <r>
    <x v="2"/>
    <n v="3.5"/>
    <n v="9.11"/>
    <n v="1"/>
    <n v="0.84"/>
    <x v="0"/>
  </r>
  <r>
    <x v="5"/>
    <n v="4.5"/>
    <n v="9.4499999999999993"/>
    <n v="1"/>
    <n v="0.91"/>
    <x v="0"/>
  </r>
  <r>
    <x v="3"/>
    <n v="4"/>
    <n v="8.7799999999999994"/>
    <n v="0"/>
    <n v="0.67"/>
    <x v="0"/>
  </r>
  <r>
    <x v="5"/>
    <n v="4"/>
    <n v="9.66"/>
    <n v="1"/>
    <n v="0.9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0">
  <r>
    <x v="0"/>
    <n v="9.65"/>
    <n v="1"/>
    <n v="0.92"/>
    <x v="0"/>
  </r>
  <r>
    <x v="0"/>
    <n v="8.8699999999999992"/>
    <n v="1"/>
    <n v="0.76"/>
    <x v="0"/>
  </r>
  <r>
    <x v="1"/>
    <n v="8"/>
    <n v="1"/>
    <n v="0.72"/>
    <x v="0"/>
  </r>
  <r>
    <x v="2"/>
    <n v="8.67"/>
    <n v="1"/>
    <n v="0.8"/>
    <x v="0"/>
  </r>
  <r>
    <x v="3"/>
    <n v="8.2100000000000009"/>
    <n v="0"/>
    <n v="0.65"/>
    <x v="0"/>
  </r>
  <r>
    <x v="3"/>
    <n v="9.34"/>
    <n v="1"/>
    <n v="0.9"/>
    <x v="0"/>
  </r>
  <r>
    <x v="4"/>
    <n v="8.1999999999999993"/>
    <n v="1"/>
    <n v="0.75"/>
    <x v="0"/>
  </r>
  <r>
    <x v="4"/>
    <n v="7.9"/>
    <n v="0"/>
    <n v="0.68"/>
    <x v="0"/>
  </r>
  <r>
    <x v="5"/>
    <n v="8"/>
    <n v="0"/>
    <n v="0.5"/>
    <x v="0"/>
  </r>
  <r>
    <x v="3"/>
    <n v="8.6"/>
    <n v="0"/>
    <n v="0.45"/>
    <x v="1"/>
  </r>
  <r>
    <x v="4"/>
    <n v="8.4"/>
    <n v="1"/>
    <n v="0.52"/>
    <x v="0"/>
  </r>
  <r>
    <x v="0"/>
    <n v="9"/>
    <n v="1"/>
    <n v="0.84"/>
    <x v="0"/>
  </r>
  <r>
    <x v="0"/>
    <n v="9.1"/>
    <n v="1"/>
    <n v="0.78"/>
    <x v="0"/>
  </r>
  <r>
    <x v="3"/>
    <n v="8"/>
    <n v="1"/>
    <n v="0.62"/>
    <x v="0"/>
  </r>
  <r>
    <x v="6"/>
    <n v="8.1999999999999993"/>
    <n v="1"/>
    <n v="0.61"/>
    <x v="0"/>
  </r>
  <r>
    <x v="2"/>
    <n v="8.3000000000000007"/>
    <n v="0"/>
    <n v="0.54"/>
    <x v="0"/>
  </r>
  <r>
    <x v="3"/>
    <n v="8.6999999999999993"/>
    <n v="0"/>
    <n v="0.66"/>
    <x v="0"/>
  </r>
  <r>
    <x v="3"/>
    <n v="8"/>
    <n v="1"/>
    <n v="0.65"/>
    <x v="0"/>
  </r>
  <r>
    <x v="3"/>
    <n v="8.8000000000000007"/>
    <n v="0"/>
    <n v="0.63"/>
    <x v="0"/>
  </r>
  <r>
    <x v="3"/>
    <n v="8.5"/>
    <n v="0"/>
    <n v="0.62"/>
    <x v="0"/>
  </r>
  <r>
    <x v="6"/>
    <n v="7.9"/>
    <n v="1"/>
    <n v="0.64"/>
    <x v="0"/>
  </r>
  <r>
    <x v="6"/>
    <n v="8.4"/>
    <n v="0"/>
    <n v="0.7"/>
    <x v="0"/>
  </r>
  <r>
    <x v="7"/>
    <n v="9.5"/>
    <n v="1"/>
    <n v="0.94"/>
    <x v="0"/>
  </r>
  <r>
    <x v="0"/>
    <n v="9.6999999999999993"/>
    <n v="1"/>
    <n v="0.95"/>
    <x v="0"/>
  </r>
  <r>
    <x v="1"/>
    <n v="9.8000000000000007"/>
    <n v="1"/>
    <n v="0.97"/>
    <x v="0"/>
  </r>
  <r>
    <x v="0"/>
    <n v="9.6"/>
    <n v="1"/>
    <n v="0.94"/>
    <x v="0"/>
  </r>
  <r>
    <x v="1"/>
    <n v="8.8000000000000007"/>
    <n v="0"/>
    <n v="0.76"/>
    <x v="0"/>
  </r>
  <r>
    <x v="2"/>
    <n v="7.5"/>
    <n v="1"/>
    <n v="0.44"/>
    <x v="1"/>
  </r>
  <r>
    <x v="6"/>
    <n v="7.2"/>
    <n v="0"/>
    <n v="0.46"/>
    <x v="1"/>
  </r>
  <r>
    <x v="6"/>
    <n v="7.3"/>
    <n v="0"/>
    <n v="0.54"/>
    <x v="0"/>
  </r>
  <r>
    <x v="3"/>
    <n v="8.1"/>
    <n v="1"/>
    <n v="0.65"/>
    <x v="0"/>
  </r>
  <r>
    <x v="4"/>
    <n v="8.3000000000000007"/>
    <n v="1"/>
    <n v="0.74"/>
    <x v="0"/>
  </r>
  <r>
    <x v="0"/>
    <n v="9.4"/>
    <n v="1"/>
    <n v="0.91"/>
    <x v="0"/>
  </r>
  <r>
    <x v="4"/>
    <n v="9.6"/>
    <n v="1"/>
    <n v="0.9"/>
    <x v="0"/>
  </r>
  <r>
    <x v="7"/>
    <n v="9.8000000000000007"/>
    <n v="1"/>
    <n v="0.94"/>
    <x v="0"/>
  </r>
  <r>
    <x v="7"/>
    <n v="9.1999999999999993"/>
    <n v="1"/>
    <n v="0.88"/>
    <x v="0"/>
  </r>
  <r>
    <x v="4"/>
    <n v="8.4"/>
    <n v="0"/>
    <n v="0.64"/>
    <x v="0"/>
  </r>
  <r>
    <x v="6"/>
    <n v="7.8"/>
    <n v="0"/>
    <n v="0.57999999999999996"/>
    <x v="0"/>
  </r>
  <r>
    <x v="5"/>
    <n v="7.5"/>
    <n v="0"/>
    <n v="0.52"/>
    <x v="0"/>
  </r>
  <r>
    <x v="1"/>
    <n v="7.7"/>
    <n v="0"/>
    <n v="0.48"/>
    <x v="1"/>
  </r>
  <r>
    <x v="3"/>
    <n v="8"/>
    <n v="1"/>
    <n v="0.46"/>
    <x v="1"/>
  </r>
  <r>
    <x v="2"/>
    <n v="8.1999999999999993"/>
    <n v="1"/>
    <n v="0.49"/>
    <x v="1"/>
  </r>
  <r>
    <x v="6"/>
    <n v="8.5"/>
    <n v="1"/>
    <n v="0.53"/>
    <x v="0"/>
  </r>
  <r>
    <x v="4"/>
    <n v="9.1"/>
    <n v="0"/>
    <n v="0.87"/>
    <x v="0"/>
  </r>
  <r>
    <x v="4"/>
    <n v="9.4"/>
    <n v="1"/>
    <n v="0.91"/>
    <x v="0"/>
  </r>
  <r>
    <x v="4"/>
    <n v="9.1"/>
    <n v="1"/>
    <n v="0.88"/>
    <x v="0"/>
  </r>
  <r>
    <x v="7"/>
    <n v="9.3000000000000007"/>
    <n v="1"/>
    <n v="0.86"/>
    <x v="0"/>
  </r>
  <r>
    <x v="4"/>
    <n v="9.6999999999999993"/>
    <n v="0"/>
    <n v="0.89"/>
    <x v="0"/>
  </r>
  <r>
    <x v="7"/>
    <n v="8.85"/>
    <n v="1"/>
    <n v="0.82"/>
    <x v="0"/>
  </r>
  <r>
    <x v="4"/>
    <n v="8.4"/>
    <n v="1"/>
    <n v="0.78"/>
    <x v="0"/>
  </r>
  <r>
    <x v="0"/>
    <n v="8.3000000000000007"/>
    <n v="1"/>
    <n v="0.76"/>
    <x v="0"/>
  </r>
  <r>
    <x v="1"/>
    <n v="7.9"/>
    <n v="1"/>
    <n v="0.56000000000000005"/>
    <x v="0"/>
  </r>
  <r>
    <x v="3"/>
    <n v="8"/>
    <n v="1"/>
    <n v="0.78"/>
    <x v="0"/>
  </r>
  <r>
    <x v="2"/>
    <n v="8.1"/>
    <n v="1"/>
    <n v="0.72"/>
    <x v="0"/>
  </r>
  <r>
    <x v="1"/>
    <n v="8"/>
    <n v="0"/>
    <n v="0.7"/>
    <x v="0"/>
  </r>
  <r>
    <x v="3"/>
    <n v="7.7"/>
    <n v="0"/>
    <n v="0.64"/>
    <x v="0"/>
  </r>
  <r>
    <x v="3"/>
    <n v="7.4"/>
    <n v="0"/>
    <n v="0.64"/>
    <x v="0"/>
  </r>
  <r>
    <x v="6"/>
    <n v="7.6"/>
    <n v="0"/>
    <n v="0.46"/>
    <x v="1"/>
  </r>
  <r>
    <x v="6"/>
    <n v="6.8"/>
    <n v="1"/>
    <n v="0.36"/>
    <x v="1"/>
  </r>
  <r>
    <x v="6"/>
    <n v="8.3000000000000007"/>
    <n v="0"/>
    <n v="0.42"/>
    <x v="1"/>
  </r>
  <r>
    <x v="3"/>
    <n v="8.1"/>
    <n v="0"/>
    <n v="0.48"/>
    <x v="1"/>
  </r>
  <r>
    <x v="3"/>
    <n v="8.1999999999999993"/>
    <n v="0"/>
    <n v="0.47"/>
    <x v="1"/>
  </r>
  <r>
    <x v="3"/>
    <n v="8.1999999999999993"/>
    <n v="1"/>
    <n v="0.54"/>
    <x v="0"/>
  </r>
  <r>
    <x v="3"/>
    <n v="8.5"/>
    <n v="1"/>
    <n v="0.56000000000000005"/>
    <x v="0"/>
  </r>
  <r>
    <x v="1"/>
    <n v="8.6999999999999993"/>
    <n v="0"/>
    <n v="0.52"/>
    <x v="0"/>
  </r>
  <r>
    <x v="1"/>
    <n v="8.92"/>
    <n v="0"/>
    <n v="0.55000000000000004"/>
    <x v="0"/>
  </r>
  <r>
    <x v="3"/>
    <n v="9.02"/>
    <n v="0"/>
    <n v="0.61"/>
    <x v="0"/>
  </r>
  <r>
    <x v="1"/>
    <n v="8.64"/>
    <n v="1"/>
    <n v="0.56999999999999995"/>
    <x v="0"/>
  </r>
  <r>
    <x v="4"/>
    <n v="9.2200000000000006"/>
    <n v="1"/>
    <n v="0.68"/>
    <x v="0"/>
  </r>
  <r>
    <x v="4"/>
    <n v="9.16"/>
    <n v="1"/>
    <n v="0.78"/>
    <x v="0"/>
  </r>
  <r>
    <x v="7"/>
    <n v="9.64"/>
    <n v="1"/>
    <n v="0.94"/>
    <x v="0"/>
  </r>
  <r>
    <x v="7"/>
    <n v="9.76"/>
    <n v="1"/>
    <n v="0.96"/>
    <x v="0"/>
  </r>
  <r>
    <x v="7"/>
    <n v="9.4499999999999993"/>
    <n v="1"/>
    <n v="0.93"/>
    <x v="0"/>
  </r>
  <r>
    <x v="4"/>
    <n v="9.0399999999999991"/>
    <n v="1"/>
    <n v="0.84"/>
    <x v="0"/>
  </r>
  <r>
    <x v="7"/>
    <n v="8.9"/>
    <n v="0"/>
    <n v="0.74"/>
    <x v="0"/>
  </r>
  <r>
    <x v="4"/>
    <n v="8.56"/>
    <n v="1"/>
    <n v="0.72"/>
    <x v="0"/>
  </r>
  <r>
    <x v="3"/>
    <n v="8.7200000000000006"/>
    <n v="1"/>
    <n v="0.74"/>
    <x v="0"/>
  </r>
  <r>
    <x v="6"/>
    <n v="8.2200000000000006"/>
    <n v="0"/>
    <n v="0.64"/>
    <x v="0"/>
  </r>
  <r>
    <x v="6"/>
    <n v="7.54"/>
    <n v="1"/>
    <n v="0.44"/>
    <x v="1"/>
  </r>
  <r>
    <x v="6"/>
    <n v="7.36"/>
    <n v="0"/>
    <n v="0.46"/>
    <x v="1"/>
  </r>
  <r>
    <x v="3"/>
    <n v="8.02"/>
    <n v="1"/>
    <n v="0.5"/>
    <x v="0"/>
  </r>
  <r>
    <x v="7"/>
    <n v="9.5"/>
    <n v="1"/>
    <n v="0.96"/>
    <x v="0"/>
  </r>
  <r>
    <x v="0"/>
    <n v="9.2200000000000006"/>
    <n v="1"/>
    <n v="0.92"/>
    <x v="0"/>
  </r>
  <r>
    <x v="0"/>
    <n v="9.36"/>
    <n v="1"/>
    <n v="0.92"/>
    <x v="0"/>
  </r>
  <r>
    <x v="0"/>
    <n v="9.4499999999999993"/>
    <n v="1"/>
    <n v="0.94"/>
    <x v="0"/>
  </r>
  <r>
    <x v="1"/>
    <n v="8.66"/>
    <n v="0"/>
    <n v="0.76"/>
    <x v="0"/>
  </r>
  <r>
    <x v="1"/>
    <n v="8.42"/>
    <n v="0"/>
    <n v="0.72"/>
    <x v="0"/>
  </r>
  <r>
    <x v="3"/>
    <n v="8.2799999999999994"/>
    <n v="0"/>
    <n v="0.66"/>
    <x v="0"/>
  </r>
  <r>
    <x v="1"/>
    <n v="8.14"/>
    <n v="0"/>
    <n v="0.64"/>
    <x v="0"/>
  </r>
  <r>
    <x v="1"/>
    <n v="8.76"/>
    <n v="1"/>
    <n v="0.74"/>
    <x v="0"/>
  </r>
  <r>
    <x v="4"/>
    <n v="7.92"/>
    <n v="1"/>
    <n v="0.64"/>
    <x v="0"/>
  </r>
  <r>
    <x v="1"/>
    <n v="7.66"/>
    <n v="0"/>
    <n v="0.38"/>
    <x v="1"/>
  </r>
  <r>
    <x v="3"/>
    <n v="8.0299999999999994"/>
    <n v="0"/>
    <n v="0.34"/>
    <x v="1"/>
  </r>
  <r>
    <x v="3"/>
    <n v="7.88"/>
    <n v="1"/>
    <n v="0.44"/>
    <x v="1"/>
  </r>
  <r>
    <x v="2"/>
    <n v="7.66"/>
    <n v="0"/>
    <n v="0.36"/>
    <x v="1"/>
  </r>
  <r>
    <x v="2"/>
    <n v="7.84"/>
    <n v="0"/>
    <n v="0.42"/>
    <x v="1"/>
  </r>
  <r>
    <x v="3"/>
    <n v="8"/>
    <n v="0"/>
    <n v="0.48"/>
    <x v="1"/>
  </r>
  <r>
    <x v="4"/>
    <n v="8.9600000000000009"/>
    <n v="1"/>
    <n v="0.86"/>
    <x v="0"/>
  </r>
  <r>
    <x v="0"/>
    <n v="9.24"/>
    <n v="1"/>
    <n v="0.9"/>
    <x v="0"/>
  </r>
  <r>
    <x v="4"/>
    <n v="8.8800000000000008"/>
    <n v="1"/>
    <n v="0.79"/>
    <x v="0"/>
  </r>
  <r>
    <x v="1"/>
    <n v="8.4600000000000009"/>
    <n v="1"/>
    <n v="0.71"/>
    <x v="0"/>
  </r>
  <r>
    <x v="3"/>
    <n v="8.1199999999999992"/>
    <n v="0"/>
    <n v="0.64"/>
    <x v="0"/>
  </r>
  <r>
    <x v="1"/>
    <n v="8.25"/>
    <n v="0"/>
    <n v="0.62"/>
    <x v="0"/>
  </r>
  <r>
    <x v="4"/>
    <n v="8.4700000000000006"/>
    <n v="0"/>
    <n v="0.56999999999999995"/>
    <x v="0"/>
  </r>
  <r>
    <x v="3"/>
    <n v="9.0500000000000007"/>
    <n v="1"/>
    <n v="0.74"/>
    <x v="0"/>
  </r>
  <r>
    <x v="0"/>
    <n v="8.7799999999999994"/>
    <n v="1"/>
    <n v="0.69"/>
    <x v="0"/>
  </r>
  <r>
    <x v="0"/>
    <n v="9.18"/>
    <n v="1"/>
    <n v="0.87"/>
    <x v="0"/>
  </r>
  <r>
    <x v="0"/>
    <n v="9.4600000000000009"/>
    <n v="1"/>
    <n v="0.91"/>
    <x v="0"/>
  </r>
  <r>
    <x v="7"/>
    <n v="9.3800000000000008"/>
    <n v="1"/>
    <n v="0.93"/>
    <x v="0"/>
  </r>
  <r>
    <x v="4"/>
    <n v="8.64"/>
    <n v="0"/>
    <n v="0.68"/>
    <x v="0"/>
  </r>
  <r>
    <x v="3"/>
    <n v="8.48"/>
    <n v="0"/>
    <n v="0.61"/>
    <x v="0"/>
  </r>
  <r>
    <x v="4"/>
    <n v="8.68"/>
    <n v="1"/>
    <n v="0.69"/>
    <x v="0"/>
  </r>
  <r>
    <x v="1"/>
    <n v="8.34"/>
    <n v="1"/>
    <n v="0.62"/>
    <x v="0"/>
  </r>
  <r>
    <x v="1"/>
    <n v="8.56"/>
    <n v="0"/>
    <n v="0.72"/>
    <x v="0"/>
  </r>
  <r>
    <x v="3"/>
    <n v="8.4499999999999993"/>
    <n v="1"/>
    <n v="0.59"/>
    <x v="0"/>
  </r>
  <r>
    <x v="0"/>
    <n v="9.0399999999999991"/>
    <n v="1"/>
    <n v="0.66"/>
    <x v="0"/>
  </r>
  <r>
    <x v="1"/>
    <n v="8.6199999999999992"/>
    <n v="0"/>
    <n v="0.56000000000000005"/>
    <x v="0"/>
  </r>
  <r>
    <x v="2"/>
    <n v="7.46"/>
    <n v="0"/>
    <n v="0.45"/>
    <x v="1"/>
  </r>
  <r>
    <x v="1"/>
    <n v="7.28"/>
    <n v="0"/>
    <n v="0.47"/>
    <x v="1"/>
  </r>
  <r>
    <x v="1"/>
    <n v="8.84"/>
    <n v="1"/>
    <n v="0.71"/>
    <x v="0"/>
  </r>
  <r>
    <x v="7"/>
    <n v="9.56"/>
    <n v="1"/>
    <n v="0.94"/>
    <x v="0"/>
  </r>
  <r>
    <x v="0"/>
    <n v="9.48"/>
    <n v="1"/>
    <n v="0.94"/>
    <x v="0"/>
  </r>
  <r>
    <x v="2"/>
    <n v="8.36"/>
    <n v="0"/>
    <n v="0.56999999999999995"/>
    <x v="0"/>
  </r>
  <r>
    <x v="1"/>
    <n v="8.2200000000000006"/>
    <n v="0"/>
    <n v="0.61"/>
    <x v="0"/>
  </r>
  <r>
    <x v="3"/>
    <n v="8.4700000000000006"/>
    <n v="0"/>
    <n v="0.56999999999999995"/>
    <x v="0"/>
  </r>
  <r>
    <x v="3"/>
    <n v="8.66"/>
    <n v="1"/>
    <n v="0.64"/>
    <x v="0"/>
  </r>
  <r>
    <x v="3"/>
    <n v="9.32"/>
    <n v="1"/>
    <n v="0.85"/>
    <x v="0"/>
  </r>
  <r>
    <x v="6"/>
    <n v="8.7100000000000009"/>
    <n v="1"/>
    <n v="0.78"/>
    <x v="0"/>
  </r>
  <r>
    <x v="3"/>
    <n v="9.1"/>
    <n v="1"/>
    <n v="0.84"/>
    <x v="0"/>
  </r>
  <r>
    <x v="7"/>
    <n v="9.35"/>
    <n v="1"/>
    <n v="0.92"/>
    <x v="0"/>
  </r>
  <r>
    <x v="0"/>
    <n v="9.76"/>
    <n v="1"/>
    <n v="0.96"/>
    <x v="0"/>
  </r>
  <r>
    <x v="0"/>
    <n v="8.65"/>
    <n v="0"/>
    <n v="0.77"/>
    <x v="0"/>
  </r>
  <r>
    <x v="1"/>
    <n v="8.56"/>
    <n v="0"/>
    <n v="0.71"/>
    <x v="0"/>
  </r>
  <r>
    <x v="0"/>
    <n v="8.7799999999999994"/>
    <n v="0"/>
    <n v="0.79"/>
    <x v="0"/>
  </r>
  <r>
    <x v="4"/>
    <n v="9.2799999999999994"/>
    <n v="1"/>
    <n v="0.89"/>
    <x v="0"/>
  </r>
  <r>
    <x v="4"/>
    <n v="8.77"/>
    <n v="1"/>
    <n v="0.82"/>
    <x v="0"/>
  </r>
  <r>
    <x v="4"/>
    <n v="8.4499999999999993"/>
    <n v="0"/>
    <n v="0.76"/>
    <x v="0"/>
  </r>
  <r>
    <x v="3"/>
    <n v="8.16"/>
    <n v="1"/>
    <n v="0.71"/>
    <x v="0"/>
  </r>
  <r>
    <x v="3"/>
    <n v="9.08"/>
    <n v="1"/>
    <n v="0.8"/>
    <x v="0"/>
  </r>
  <r>
    <x v="1"/>
    <n v="9.1199999999999992"/>
    <n v="0"/>
    <n v="0.78"/>
    <x v="0"/>
  </r>
  <r>
    <x v="3"/>
    <n v="9.15"/>
    <n v="1"/>
    <n v="0.84"/>
    <x v="0"/>
  </r>
  <r>
    <x v="1"/>
    <n v="9.36"/>
    <n v="1"/>
    <n v="0.9"/>
    <x v="0"/>
  </r>
  <r>
    <x v="1"/>
    <n v="9.44"/>
    <n v="1"/>
    <n v="0.92"/>
    <x v="0"/>
  </r>
  <r>
    <x v="4"/>
    <n v="9.92"/>
    <n v="1"/>
    <n v="0.97"/>
    <x v="0"/>
  </r>
  <r>
    <x v="1"/>
    <n v="8.9600000000000009"/>
    <n v="1"/>
    <n v="0.8"/>
    <x v="0"/>
  </r>
  <r>
    <x v="2"/>
    <n v="8.64"/>
    <n v="1"/>
    <n v="0.81"/>
    <x v="0"/>
  </r>
  <r>
    <x v="2"/>
    <n v="8.48"/>
    <n v="0"/>
    <n v="0.75"/>
    <x v="0"/>
  </r>
  <r>
    <x v="3"/>
    <n v="9.11"/>
    <n v="1"/>
    <n v="0.83"/>
    <x v="0"/>
  </r>
  <r>
    <x v="1"/>
    <n v="9.8000000000000007"/>
    <n v="1"/>
    <n v="0.96"/>
    <x v="0"/>
  </r>
  <r>
    <x v="3"/>
    <n v="8.26"/>
    <n v="1"/>
    <n v="0.79"/>
    <x v="0"/>
  </r>
  <r>
    <x v="4"/>
    <n v="9.43"/>
    <n v="1"/>
    <n v="0.93"/>
    <x v="0"/>
  </r>
  <r>
    <x v="7"/>
    <n v="9.2799999999999994"/>
    <n v="1"/>
    <n v="0.94"/>
    <x v="0"/>
  </r>
  <r>
    <x v="7"/>
    <n v="9.06"/>
    <n v="1"/>
    <n v="0.86"/>
    <x v="0"/>
  </r>
  <r>
    <x v="4"/>
    <n v="8.75"/>
    <n v="0"/>
    <n v="0.79"/>
    <x v="0"/>
  </r>
  <r>
    <x v="1"/>
    <n v="8.89"/>
    <n v="0"/>
    <n v="0.8"/>
    <x v="0"/>
  </r>
  <r>
    <x v="3"/>
    <n v="8.69"/>
    <n v="0"/>
    <n v="0.77"/>
    <x v="0"/>
  </r>
  <r>
    <x v="2"/>
    <n v="8.34"/>
    <n v="0"/>
    <n v="0.7"/>
    <x v="0"/>
  </r>
  <r>
    <x v="2"/>
    <n v="8.26"/>
    <n v="0"/>
    <n v="0.65"/>
    <x v="0"/>
  </r>
  <r>
    <x v="2"/>
    <n v="8.14"/>
    <n v="0"/>
    <n v="0.61"/>
    <x v="0"/>
  </r>
  <r>
    <x v="6"/>
    <n v="7.9"/>
    <n v="0"/>
    <n v="0.52"/>
    <x v="0"/>
  </r>
  <r>
    <x v="6"/>
    <n v="7.86"/>
    <n v="0"/>
    <n v="0.56999999999999995"/>
    <x v="0"/>
  </r>
  <r>
    <x v="3"/>
    <n v="7.46"/>
    <n v="0"/>
    <n v="0.53"/>
    <x v="0"/>
  </r>
  <r>
    <x v="3"/>
    <n v="8.5"/>
    <n v="0"/>
    <n v="0.67"/>
    <x v="0"/>
  </r>
  <r>
    <x v="3"/>
    <n v="8.56"/>
    <n v="0"/>
    <n v="0.68"/>
    <x v="0"/>
  </r>
  <r>
    <x v="4"/>
    <n v="9.01"/>
    <n v="1"/>
    <n v="0.81"/>
    <x v="0"/>
  </r>
  <r>
    <x v="4"/>
    <n v="8.9700000000000006"/>
    <n v="0"/>
    <n v="0.78"/>
    <x v="0"/>
  </r>
  <r>
    <x v="7"/>
    <n v="8.33"/>
    <n v="0"/>
    <n v="0.65"/>
    <x v="0"/>
  </r>
  <r>
    <x v="3"/>
    <n v="8.27"/>
    <n v="0"/>
    <n v="0.64"/>
    <x v="0"/>
  </r>
  <r>
    <x v="4"/>
    <n v="7.8"/>
    <n v="1"/>
    <n v="0.64"/>
    <x v="0"/>
  </r>
  <r>
    <x v="3"/>
    <n v="7.98"/>
    <n v="0"/>
    <n v="0.65"/>
    <x v="0"/>
  </r>
  <r>
    <x v="1"/>
    <n v="8.0399999999999991"/>
    <n v="1"/>
    <n v="0.68"/>
    <x v="0"/>
  </r>
  <r>
    <x v="0"/>
    <n v="9.07"/>
    <n v="1"/>
    <n v="0.89"/>
    <x v="0"/>
  </r>
  <r>
    <x v="7"/>
    <n v="9.1300000000000008"/>
    <n v="1"/>
    <n v="0.86"/>
    <x v="0"/>
  </r>
  <r>
    <x v="0"/>
    <n v="9.23"/>
    <n v="1"/>
    <n v="0.89"/>
    <x v="0"/>
  </r>
  <r>
    <x v="4"/>
    <n v="8.9700000000000006"/>
    <n v="1"/>
    <n v="0.87"/>
    <x v="0"/>
  </r>
  <r>
    <x v="1"/>
    <n v="8.8699999999999992"/>
    <n v="1"/>
    <n v="0.85"/>
    <x v="0"/>
  </r>
  <r>
    <x v="0"/>
    <n v="9.16"/>
    <n v="1"/>
    <n v="0.9"/>
    <x v="0"/>
  </r>
  <r>
    <x v="1"/>
    <n v="9.0399999999999991"/>
    <n v="0"/>
    <n v="0.82"/>
    <x v="0"/>
  </r>
  <r>
    <x v="3"/>
    <n v="8.1199999999999992"/>
    <n v="0"/>
    <n v="0.72"/>
    <x v="0"/>
  </r>
  <r>
    <x v="3"/>
    <n v="8.27"/>
    <n v="0"/>
    <n v="0.73"/>
    <x v="0"/>
  </r>
  <r>
    <x v="3"/>
    <n v="8.16"/>
    <n v="0"/>
    <n v="0.71"/>
    <x v="0"/>
  </r>
  <r>
    <x v="2"/>
    <n v="8.42"/>
    <n v="0"/>
    <n v="0.71"/>
    <x v="0"/>
  </r>
  <r>
    <x v="1"/>
    <n v="7.88"/>
    <n v="0"/>
    <n v="0.68"/>
    <x v="0"/>
  </r>
  <r>
    <x v="4"/>
    <n v="8.8000000000000007"/>
    <n v="0"/>
    <n v="0.75"/>
    <x v="0"/>
  </r>
  <r>
    <x v="4"/>
    <n v="8.32"/>
    <n v="0"/>
    <n v="0.72"/>
    <x v="0"/>
  </r>
  <r>
    <x v="0"/>
    <n v="9.11"/>
    <n v="1"/>
    <n v="0.89"/>
    <x v="0"/>
  </r>
  <r>
    <x v="3"/>
    <n v="8.68"/>
    <n v="1"/>
    <n v="0.84"/>
    <x v="0"/>
  </r>
  <r>
    <x v="1"/>
    <n v="9.44"/>
    <n v="1"/>
    <n v="0.93"/>
    <x v="0"/>
  </r>
  <r>
    <x v="1"/>
    <n v="9.36"/>
    <n v="1"/>
    <n v="0.93"/>
    <x v="0"/>
  </r>
  <r>
    <x v="7"/>
    <n v="9.08"/>
    <n v="1"/>
    <n v="0.88"/>
    <x v="0"/>
  </r>
  <r>
    <x v="4"/>
    <n v="9.16"/>
    <n v="1"/>
    <n v="0.9"/>
    <x v="0"/>
  </r>
  <r>
    <x v="7"/>
    <n v="8.98"/>
    <n v="1"/>
    <n v="0.87"/>
    <x v="0"/>
  </r>
  <r>
    <x v="4"/>
    <n v="8.94"/>
    <n v="1"/>
    <n v="0.86"/>
    <x v="0"/>
  </r>
  <r>
    <x v="7"/>
    <n v="9.5299999999999994"/>
    <n v="1"/>
    <n v="0.94"/>
    <x v="0"/>
  </r>
  <r>
    <x v="3"/>
    <n v="8.76"/>
    <n v="0"/>
    <n v="0.77"/>
    <x v="0"/>
  </r>
  <r>
    <x v="1"/>
    <n v="8.52"/>
    <n v="1"/>
    <n v="0.78"/>
    <x v="0"/>
  </r>
  <r>
    <x v="2"/>
    <n v="8.26"/>
    <n v="0"/>
    <n v="0.73"/>
    <x v="0"/>
  </r>
  <r>
    <x v="2"/>
    <n v="8.33"/>
    <n v="0"/>
    <n v="0.73"/>
    <x v="0"/>
  </r>
  <r>
    <x v="0"/>
    <n v="8.43"/>
    <n v="0"/>
    <n v="0.7"/>
    <x v="0"/>
  </r>
  <r>
    <x v="0"/>
    <n v="8.69"/>
    <n v="0"/>
    <n v="0.72"/>
    <x v="0"/>
  </r>
  <r>
    <x v="3"/>
    <n v="8.5399999999999991"/>
    <n v="1"/>
    <n v="0.73"/>
    <x v="0"/>
  </r>
  <r>
    <x v="3"/>
    <n v="8.4600000000000009"/>
    <n v="1"/>
    <n v="0.72"/>
    <x v="0"/>
  </r>
  <r>
    <x v="0"/>
    <n v="9.91"/>
    <n v="1"/>
    <n v="0.97"/>
    <x v="0"/>
  </r>
  <r>
    <x v="7"/>
    <n v="9.8699999999999992"/>
    <n v="1"/>
    <n v="0.97"/>
    <x v="0"/>
  </r>
  <r>
    <x v="4"/>
    <n v="8.5399999999999991"/>
    <n v="0"/>
    <n v="0.69"/>
    <x v="0"/>
  </r>
  <r>
    <x v="3"/>
    <n v="7.65"/>
    <n v="0"/>
    <n v="0.56999999999999995"/>
    <x v="0"/>
  </r>
  <r>
    <x v="3"/>
    <n v="7.89"/>
    <n v="0"/>
    <n v="0.63"/>
    <x v="0"/>
  </r>
  <r>
    <x v="4"/>
    <n v="8.02"/>
    <n v="1"/>
    <n v="0.66"/>
    <x v="0"/>
  </r>
  <r>
    <x v="3"/>
    <n v="8.16"/>
    <n v="0"/>
    <n v="0.64"/>
    <x v="0"/>
  </r>
  <r>
    <x v="4"/>
    <n v="8.1199999999999992"/>
    <n v="1"/>
    <n v="0.68"/>
    <x v="0"/>
  </r>
  <r>
    <x v="4"/>
    <n v="9.06"/>
    <n v="1"/>
    <n v="0.79"/>
    <x v="0"/>
  </r>
  <r>
    <x v="4"/>
    <n v="9.14"/>
    <n v="1"/>
    <n v="0.82"/>
    <x v="0"/>
  </r>
  <r>
    <x v="7"/>
    <n v="9.66"/>
    <n v="1"/>
    <n v="0.95"/>
    <x v="0"/>
  </r>
  <r>
    <x v="0"/>
    <n v="9.7799999999999994"/>
    <n v="1"/>
    <n v="0.96"/>
    <x v="0"/>
  </r>
  <r>
    <x v="7"/>
    <n v="9.42"/>
    <n v="1"/>
    <n v="0.94"/>
    <x v="0"/>
  </r>
  <r>
    <x v="0"/>
    <n v="9.36"/>
    <n v="1"/>
    <n v="0.93"/>
    <x v="0"/>
  </r>
  <r>
    <x v="0"/>
    <n v="9.26"/>
    <n v="1"/>
    <n v="0.91"/>
    <x v="0"/>
  </r>
  <r>
    <x v="4"/>
    <n v="9.1300000000000008"/>
    <n v="1"/>
    <n v="0.85"/>
    <x v="0"/>
  </r>
  <r>
    <x v="1"/>
    <n v="8.9700000000000006"/>
    <n v="1"/>
    <n v="0.84"/>
    <x v="0"/>
  </r>
  <r>
    <x v="1"/>
    <n v="8.42"/>
    <n v="0"/>
    <n v="0.74"/>
    <x v="0"/>
  </r>
  <r>
    <x v="4"/>
    <n v="8.75"/>
    <n v="0"/>
    <n v="0.76"/>
    <x v="0"/>
  </r>
  <r>
    <x v="4"/>
    <n v="8.56"/>
    <n v="0"/>
    <n v="0.75"/>
    <x v="0"/>
  </r>
  <r>
    <x v="4"/>
    <n v="8.7899999999999991"/>
    <n v="0"/>
    <n v="0.76"/>
    <x v="0"/>
  </r>
  <r>
    <x v="4"/>
    <n v="8.4499999999999993"/>
    <n v="0"/>
    <n v="0.71"/>
    <x v="0"/>
  </r>
  <r>
    <x v="6"/>
    <n v="8.23"/>
    <n v="0"/>
    <n v="0.67"/>
    <x v="0"/>
  </r>
  <r>
    <x v="2"/>
    <n v="8.0299999999999994"/>
    <n v="0"/>
    <n v="0.61"/>
    <x v="0"/>
  </r>
  <r>
    <x v="4"/>
    <n v="8.4499999999999993"/>
    <n v="0"/>
    <n v="0.63"/>
    <x v="0"/>
  </r>
  <r>
    <x v="3"/>
    <n v="8.5299999999999994"/>
    <n v="0"/>
    <n v="0.64"/>
    <x v="0"/>
  </r>
  <r>
    <x v="1"/>
    <n v="8.67"/>
    <n v="0"/>
    <n v="0.71"/>
    <x v="0"/>
  </r>
  <r>
    <x v="3"/>
    <n v="9.01"/>
    <n v="1"/>
    <n v="0.82"/>
    <x v="0"/>
  </r>
  <r>
    <x v="0"/>
    <n v="8.65"/>
    <n v="0"/>
    <n v="0.73"/>
    <x v="0"/>
  </r>
  <r>
    <x v="2"/>
    <n v="8.33"/>
    <n v="1"/>
    <n v="0.74"/>
    <x v="0"/>
  </r>
  <r>
    <x v="1"/>
    <n v="8.27"/>
    <n v="0"/>
    <n v="0.69"/>
    <x v="0"/>
  </r>
  <r>
    <x v="1"/>
    <n v="8.07"/>
    <n v="0"/>
    <n v="0.64"/>
    <x v="0"/>
  </r>
  <r>
    <x v="4"/>
    <n v="9.31"/>
    <n v="1"/>
    <n v="0.91"/>
    <x v="0"/>
  </r>
  <r>
    <x v="4"/>
    <n v="9.23"/>
    <n v="1"/>
    <n v="0.88"/>
    <x v="0"/>
  </r>
  <r>
    <x v="0"/>
    <n v="9.17"/>
    <n v="1"/>
    <n v="0.85"/>
    <x v="0"/>
  </r>
  <r>
    <x v="7"/>
    <n v="9.19"/>
    <n v="1"/>
    <n v="0.86"/>
    <x v="0"/>
  </r>
  <r>
    <x v="1"/>
    <n v="8.3699999999999992"/>
    <n v="0"/>
    <n v="0.7"/>
    <x v="0"/>
  </r>
  <r>
    <x v="6"/>
    <n v="7.89"/>
    <n v="0"/>
    <n v="0.59"/>
    <x v="0"/>
  </r>
  <r>
    <x v="3"/>
    <n v="7.68"/>
    <n v="0"/>
    <n v="0.6"/>
    <x v="0"/>
  </r>
  <r>
    <x v="6"/>
    <n v="8.15"/>
    <n v="0"/>
    <n v="0.65"/>
    <x v="0"/>
  </r>
  <r>
    <x v="3"/>
    <n v="8.76"/>
    <n v="1"/>
    <n v="0.7"/>
    <x v="0"/>
  </r>
  <r>
    <x v="3"/>
    <n v="9.0399999999999991"/>
    <n v="1"/>
    <n v="0.76"/>
    <x v="0"/>
  </r>
  <r>
    <x v="4"/>
    <n v="8.56"/>
    <n v="0"/>
    <n v="0.63"/>
    <x v="0"/>
  </r>
  <r>
    <x v="2"/>
    <n v="9.02"/>
    <n v="1"/>
    <n v="0.81"/>
    <x v="0"/>
  </r>
  <r>
    <x v="1"/>
    <n v="8.73"/>
    <n v="0"/>
    <n v="0.72"/>
    <x v="0"/>
  </r>
  <r>
    <x v="1"/>
    <n v="8.48"/>
    <n v="0"/>
    <n v="0.71"/>
    <x v="0"/>
  </r>
  <r>
    <x v="4"/>
    <n v="8.8699999999999992"/>
    <n v="1"/>
    <n v="0.8"/>
    <x v="0"/>
  </r>
  <r>
    <x v="4"/>
    <n v="8.83"/>
    <n v="1"/>
    <n v="0.77"/>
    <x v="0"/>
  </r>
  <r>
    <x v="2"/>
    <n v="8.57"/>
    <n v="1"/>
    <n v="0.74"/>
    <x v="0"/>
  </r>
  <r>
    <x v="3"/>
    <n v="9"/>
    <n v="0"/>
    <n v="0.7"/>
    <x v="0"/>
  </r>
  <r>
    <x v="1"/>
    <n v="8.5399999999999991"/>
    <n v="1"/>
    <n v="0.71"/>
    <x v="0"/>
  </r>
  <r>
    <x v="0"/>
    <n v="9.68"/>
    <n v="1"/>
    <n v="0.93"/>
    <x v="0"/>
  </r>
  <r>
    <x v="7"/>
    <n v="9.1199999999999992"/>
    <n v="0"/>
    <n v="0.85"/>
    <x v="0"/>
  </r>
  <r>
    <x v="0"/>
    <n v="8.3699999999999992"/>
    <n v="0"/>
    <n v="0.79"/>
    <x v="0"/>
  </r>
  <r>
    <x v="4"/>
    <n v="8.56"/>
    <n v="0"/>
    <n v="0.76"/>
    <x v="0"/>
  </r>
  <r>
    <x v="7"/>
    <n v="8.64"/>
    <n v="1"/>
    <n v="0.78"/>
    <x v="0"/>
  </r>
  <r>
    <x v="7"/>
    <n v="8.76"/>
    <n v="1"/>
    <n v="0.77"/>
    <x v="0"/>
  </r>
  <r>
    <x v="0"/>
    <n v="9.34"/>
    <n v="1"/>
    <n v="0.9"/>
    <x v="0"/>
  </r>
  <r>
    <x v="1"/>
    <n v="9.1300000000000008"/>
    <n v="1"/>
    <n v="0.87"/>
    <x v="0"/>
  </r>
  <r>
    <x v="4"/>
    <n v="8.09"/>
    <n v="0"/>
    <n v="0.71"/>
    <x v="0"/>
  </r>
  <r>
    <x v="4"/>
    <n v="8.36"/>
    <n v="1"/>
    <n v="0.7"/>
    <x v="0"/>
  </r>
  <r>
    <x v="5"/>
    <n v="8.7899999999999991"/>
    <n v="1"/>
    <n v="0.7"/>
    <x v="0"/>
  </r>
  <r>
    <x v="2"/>
    <n v="8.76"/>
    <n v="1"/>
    <n v="0.75"/>
    <x v="0"/>
  </r>
  <r>
    <x v="2"/>
    <n v="8.68"/>
    <n v="0"/>
    <n v="0.71"/>
    <x v="0"/>
  </r>
  <r>
    <x v="2"/>
    <n v="8.4499999999999993"/>
    <n v="0"/>
    <n v="0.72"/>
    <x v="0"/>
  </r>
  <r>
    <x v="1"/>
    <n v="8.17"/>
    <n v="1"/>
    <n v="0.73"/>
    <x v="0"/>
  </r>
  <r>
    <x v="7"/>
    <n v="9.14"/>
    <n v="0"/>
    <n v="0.83"/>
    <x v="0"/>
  </r>
  <r>
    <x v="7"/>
    <n v="8.34"/>
    <n v="0"/>
    <n v="0.77"/>
    <x v="0"/>
  </r>
  <r>
    <x v="3"/>
    <n v="8.2200000000000006"/>
    <n v="1"/>
    <n v="0.72"/>
    <x v="0"/>
  </r>
  <r>
    <x v="6"/>
    <n v="7.86"/>
    <n v="0"/>
    <n v="0.54"/>
    <x v="0"/>
  </r>
  <r>
    <x v="5"/>
    <n v="7.64"/>
    <n v="0"/>
    <n v="0.49"/>
    <x v="1"/>
  </r>
  <r>
    <x v="5"/>
    <n v="8.01"/>
    <n v="1"/>
    <n v="0.52"/>
    <x v="0"/>
  </r>
  <r>
    <x v="2"/>
    <n v="7.95"/>
    <n v="0"/>
    <n v="0.57999999999999996"/>
    <x v="0"/>
  </r>
  <r>
    <x v="3"/>
    <n v="8.9600000000000009"/>
    <n v="1"/>
    <n v="0.78"/>
    <x v="0"/>
  </r>
  <r>
    <x v="0"/>
    <n v="9.4499999999999993"/>
    <n v="1"/>
    <n v="0.89"/>
    <x v="0"/>
  </r>
  <r>
    <x v="3"/>
    <n v="8.6199999999999992"/>
    <n v="0"/>
    <n v="0.7"/>
    <x v="0"/>
  </r>
  <r>
    <x v="1"/>
    <n v="8.49"/>
    <n v="0"/>
    <n v="0.66"/>
    <x v="0"/>
  </r>
  <r>
    <x v="4"/>
    <n v="8.73"/>
    <n v="0"/>
    <n v="0.67"/>
    <x v="0"/>
  </r>
  <r>
    <x v="4"/>
    <n v="8.64"/>
    <n v="1"/>
    <n v="0.68"/>
    <x v="0"/>
  </r>
  <r>
    <x v="0"/>
    <n v="9.11"/>
    <n v="1"/>
    <n v="0.8"/>
    <x v="0"/>
  </r>
  <r>
    <x v="1"/>
    <n v="8.7899999999999991"/>
    <n v="1"/>
    <n v="0.81"/>
    <x v="0"/>
  </r>
  <r>
    <x v="3"/>
    <n v="8.9"/>
    <n v="1"/>
    <n v="0.8"/>
    <x v="0"/>
  </r>
  <r>
    <x v="0"/>
    <n v="9.66"/>
    <n v="1"/>
    <n v="0.94"/>
    <x v="0"/>
  </r>
  <r>
    <x v="4"/>
    <n v="9.26"/>
    <n v="1"/>
    <n v="0.93"/>
    <x v="0"/>
  </r>
  <r>
    <x v="4"/>
    <n v="9.19"/>
    <n v="1"/>
    <n v="0.92"/>
    <x v="0"/>
  </r>
  <r>
    <x v="0"/>
    <n v="9.08"/>
    <n v="1"/>
    <n v="0.89"/>
    <x v="0"/>
  </r>
  <r>
    <x v="7"/>
    <n v="9.02"/>
    <n v="0"/>
    <n v="0.82"/>
    <x v="0"/>
  </r>
  <r>
    <x v="1"/>
    <n v="9"/>
    <n v="0"/>
    <n v="0.79"/>
    <x v="0"/>
  </r>
  <r>
    <x v="3"/>
    <n v="7.65"/>
    <n v="0"/>
    <n v="0.57999999999999996"/>
    <x v="0"/>
  </r>
  <r>
    <x v="6"/>
    <n v="7.87"/>
    <n v="0"/>
    <n v="0.56000000000000005"/>
    <x v="0"/>
  </r>
  <r>
    <x v="6"/>
    <n v="7.97"/>
    <n v="0"/>
    <n v="0.56000000000000005"/>
    <x v="0"/>
  </r>
  <r>
    <x v="3"/>
    <n v="8.18"/>
    <n v="1"/>
    <n v="0.64"/>
    <x v="0"/>
  </r>
  <r>
    <x v="6"/>
    <n v="8.32"/>
    <n v="1"/>
    <n v="0.61"/>
    <x v="0"/>
  </r>
  <r>
    <x v="2"/>
    <n v="8.57"/>
    <n v="0"/>
    <n v="0.68"/>
    <x v="0"/>
  </r>
  <r>
    <x v="1"/>
    <n v="8.67"/>
    <n v="0"/>
    <n v="0.76"/>
    <x v="0"/>
  </r>
  <r>
    <x v="0"/>
    <n v="9.11"/>
    <n v="0"/>
    <n v="0.86"/>
    <x v="0"/>
  </r>
  <r>
    <x v="0"/>
    <n v="9.24"/>
    <n v="1"/>
    <n v="0.9"/>
    <x v="0"/>
  </r>
  <r>
    <x v="1"/>
    <n v="8.65"/>
    <n v="0"/>
    <n v="0.71"/>
    <x v="0"/>
  </r>
  <r>
    <x v="2"/>
    <n v="8"/>
    <n v="0"/>
    <n v="0.62"/>
    <x v="0"/>
  </r>
  <r>
    <x v="3"/>
    <n v="8.76"/>
    <n v="0"/>
    <n v="0.66"/>
    <x v="0"/>
  </r>
  <r>
    <x v="3"/>
    <n v="8.4499999999999993"/>
    <n v="1"/>
    <n v="0.65"/>
    <x v="0"/>
  </r>
  <r>
    <x v="1"/>
    <n v="8.5500000000000007"/>
    <n v="1"/>
    <n v="0.73"/>
    <x v="0"/>
  </r>
  <r>
    <x v="6"/>
    <n v="8.43"/>
    <n v="0"/>
    <n v="0.62"/>
    <x v="0"/>
  </r>
  <r>
    <x v="1"/>
    <n v="8.8000000000000007"/>
    <n v="1"/>
    <n v="0.74"/>
    <x v="0"/>
  </r>
  <r>
    <x v="1"/>
    <n v="9.1"/>
    <n v="1"/>
    <n v="0.79"/>
    <x v="0"/>
  </r>
  <r>
    <x v="4"/>
    <n v="9"/>
    <n v="1"/>
    <n v="0.8"/>
    <x v="0"/>
  </r>
  <r>
    <x v="3"/>
    <n v="8.5299999999999994"/>
    <n v="0"/>
    <n v="0.69"/>
    <x v="0"/>
  </r>
  <r>
    <x v="3"/>
    <n v="8.6"/>
    <n v="0"/>
    <n v="0.7"/>
    <x v="0"/>
  </r>
  <r>
    <x v="1"/>
    <n v="8.74"/>
    <n v="1"/>
    <n v="0.76"/>
    <x v="0"/>
  </r>
  <r>
    <x v="4"/>
    <n v="9.18"/>
    <n v="1"/>
    <n v="0.84"/>
    <x v="0"/>
  </r>
  <r>
    <x v="0"/>
    <n v="9"/>
    <n v="1"/>
    <n v="0.78"/>
    <x v="0"/>
  </r>
  <r>
    <x v="3"/>
    <n v="8.0399999999999991"/>
    <n v="0"/>
    <n v="0.67"/>
    <x v="0"/>
  </r>
  <r>
    <x v="4"/>
    <n v="8.1300000000000008"/>
    <n v="0"/>
    <n v="0.66"/>
    <x v="0"/>
  </r>
  <r>
    <x v="3"/>
    <n v="8.07"/>
    <n v="0"/>
    <n v="0.65"/>
    <x v="0"/>
  </r>
  <r>
    <x v="6"/>
    <n v="7.86"/>
    <n v="0"/>
    <n v="0.54"/>
    <x v="0"/>
  </r>
  <r>
    <x v="2"/>
    <n v="8.01"/>
    <n v="0"/>
    <n v="0.57999999999999996"/>
    <x v="0"/>
  </r>
  <r>
    <x v="6"/>
    <n v="8.8000000000000007"/>
    <n v="1"/>
    <n v="0.79"/>
    <x v="0"/>
  </r>
  <r>
    <x v="3"/>
    <n v="8.69"/>
    <n v="1"/>
    <n v="0.8"/>
    <x v="0"/>
  </r>
  <r>
    <x v="1"/>
    <n v="8.5"/>
    <n v="1"/>
    <n v="0.75"/>
    <x v="0"/>
  </r>
  <r>
    <x v="4"/>
    <n v="8.44"/>
    <n v="1"/>
    <n v="0.73"/>
    <x v="0"/>
  </r>
  <r>
    <x v="4"/>
    <n v="8.27"/>
    <n v="0"/>
    <n v="0.72"/>
    <x v="0"/>
  </r>
  <r>
    <x v="2"/>
    <n v="8.18"/>
    <n v="0"/>
    <n v="0.62"/>
    <x v="0"/>
  </r>
  <r>
    <x v="2"/>
    <n v="8.33"/>
    <n v="0"/>
    <n v="0.67"/>
    <x v="0"/>
  </r>
  <r>
    <x v="4"/>
    <n v="9.14"/>
    <n v="1"/>
    <n v="0.81"/>
    <x v="0"/>
  </r>
  <r>
    <x v="6"/>
    <n v="8.02"/>
    <n v="0"/>
    <n v="0.63"/>
    <x v="0"/>
  </r>
  <r>
    <x v="6"/>
    <n v="7.86"/>
    <n v="0"/>
    <n v="0.69"/>
    <x v="0"/>
  </r>
  <r>
    <x v="1"/>
    <n v="8.77"/>
    <n v="1"/>
    <n v="0.8"/>
    <x v="0"/>
  </r>
  <r>
    <x v="5"/>
    <n v="7.89"/>
    <n v="0"/>
    <n v="0.43"/>
    <x v="1"/>
  </r>
  <r>
    <x v="3"/>
    <n v="8.66"/>
    <n v="1"/>
    <n v="0.8"/>
    <x v="0"/>
  </r>
  <r>
    <x v="6"/>
    <n v="8.1199999999999992"/>
    <n v="1"/>
    <n v="0.73"/>
    <x v="0"/>
  </r>
  <r>
    <x v="2"/>
    <n v="8.2100000000000009"/>
    <n v="1"/>
    <n v="0.75"/>
    <x v="0"/>
  </r>
  <r>
    <x v="1"/>
    <n v="8.5399999999999991"/>
    <n v="1"/>
    <n v="0.71"/>
    <x v="0"/>
  </r>
  <r>
    <x v="4"/>
    <n v="8.65"/>
    <n v="1"/>
    <n v="0.73"/>
    <x v="0"/>
  </r>
  <r>
    <x v="0"/>
    <n v="9.11"/>
    <n v="1"/>
    <n v="0.83"/>
    <x v="0"/>
  </r>
  <r>
    <x v="2"/>
    <n v="8.7899999999999991"/>
    <n v="0"/>
    <n v="0.72"/>
    <x v="0"/>
  </r>
  <r>
    <x v="7"/>
    <n v="9.4700000000000006"/>
    <n v="1"/>
    <n v="0.94"/>
    <x v="0"/>
  </r>
  <r>
    <x v="4"/>
    <n v="8.74"/>
    <n v="1"/>
    <n v="0.81"/>
    <x v="0"/>
  </r>
  <r>
    <x v="4"/>
    <n v="8.66"/>
    <n v="1"/>
    <n v="0.81"/>
    <x v="0"/>
  </r>
  <r>
    <x v="3"/>
    <n v="8.4600000000000009"/>
    <n v="1"/>
    <n v="0.75"/>
    <x v="0"/>
  </r>
  <r>
    <x v="1"/>
    <n v="8.76"/>
    <n v="1"/>
    <n v="0.79"/>
    <x v="0"/>
  </r>
  <r>
    <x v="3"/>
    <n v="8.24"/>
    <n v="0"/>
    <n v="0.57999999999999996"/>
    <x v="0"/>
  </r>
  <r>
    <x v="1"/>
    <n v="8.1300000000000008"/>
    <n v="0"/>
    <n v="0.59"/>
    <x v="0"/>
  </r>
  <r>
    <x v="6"/>
    <n v="7.34"/>
    <n v="0"/>
    <n v="0.47"/>
    <x v="1"/>
  </r>
  <r>
    <x v="6"/>
    <n v="7.43"/>
    <n v="0"/>
    <n v="0.49"/>
    <x v="1"/>
  </r>
  <r>
    <x v="6"/>
    <n v="7.64"/>
    <n v="0"/>
    <n v="0.47"/>
    <x v="1"/>
  </r>
  <r>
    <x v="8"/>
    <n v="7.34"/>
    <n v="0"/>
    <n v="0.42"/>
    <x v="1"/>
  </r>
  <r>
    <x v="6"/>
    <n v="7.25"/>
    <n v="0"/>
    <n v="0.56999999999999995"/>
    <x v="0"/>
  </r>
  <r>
    <x v="3"/>
    <n v="8.0399999999999991"/>
    <n v="0"/>
    <n v="0.62"/>
    <x v="0"/>
  </r>
  <r>
    <x v="1"/>
    <n v="8.27"/>
    <n v="1"/>
    <n v="0.74"/>
    <x v="0"/>
  </r>
  <r>
    <x v="4"/>
    <n v="8.67"/>
    <n v="1"/>
    <n v="0.73"/>
    <x v="0"/>
  </r>
  <r>
    <x v="1"/>
    <n v="8.06"/>
    <n v="1"/>
    <n v="0.64"/>
    <x v="0"/>
  </r>
  <r>
    <x v="2"/>
    <n v="8.17"/>
    <n v="0"/>
    <n v="0.63"/>
    <x v="0"/>
  </r>
  <r>
    <x v="3"/>
    <n v="7.67"/>
    <n v="0"/>
    <n v="0.59"/>
    <x v="0"/>
  </r>
  <r>
    <x v="1"/>
    <n v="8.1199999999999992"/>
    <n v="0"/>
    <n v="0.73"/>
    <x v="0"/>
  </r>
  <r>
    <x v="4"/>
    <n v="8.77"/>
    <n v="1"/>
    <n v="0.79"/>
    <x v="0"/>
  </r>
  <r>
    <x v="1"/>
    <n v="7.89"/>
    <n v="1"/>
    <n v="0.68"/>
    <x v="0"/>
  </r>
  <r>
    <x v="6"/>
    <n v="7.64"/>
    <n v="0"/>
    <n v="0.7"/>
    <x v="0"/>
  </r>
  <r>
    <x v="5"/>
    <n v="8.44"/>
    <n v="0"/>
    <n v="0.81"/>
    <x v="0"/>
  </r>
  <r>
    <x v="7"/>
    <n v="8.64"/>
    <n v="1"/>
    <n v="0.85"/>
    <x v="0"/>
  </r>
  <r>
    <x v="1"/>
    <n v="9.5399999999999991"/>
    <n v="1"/>
    <n v="0.93"/>
    <x v="0"/>
  </r>
  <r>
    <x v="7"/>
    <n v="9.23"/>
    <n v="1"/>
    <n v="0.91"/>
    <x v="0"/>
  </r>
  <r>
    <x v="3"/>
    <n v="8.36"/>
    <n v="0"/>
    <n v="0.69"/>
    <x v="0"/>
  </r>
  <r>
    <x v="4"/>
    <n v="8.9"/>
    <n v="1"/>
    <n v="0.77"/>
    <x v="0"/>
  </r>
  <r>
    <x v="3"/>
    <n v="9.17"/>
    <n v="1"/>
    <n v="0.86"/>
    <x v="0"/>
  </r>
  <r>
    <x v="0"/>
    <n v="8.34"/>
    <n v="1"/>
    <n v="0.74"/>
    <x v="0"/>
  </r>
  <r>
    <x v="2"/>
    <n v="7.46"/>
    <n v="0"/>
    <n v="0.56999999999999995"/>
    <x v="0"/>
  </r>
  <r>
    <x v="6"/>
    <n v="7.88"/>
    <n v="0"/>
    <n v="0.51"/>
    <x v="0"/>
  </r>
  <r>
    <x v="3"/>
    <n v="8.0299999999999994"/>
    <n v="1"/>
    <n v="0.67"/>
    <x v="0"/>
  </r>
  <r>
    <x v="2"/>
    <n v="8.24"/>
    <n v="0"/>
    <n v="0.72"/>
    <x v="0"/>
  </r>
  <r>
    <x v="3"/>
    <n v="9.2200000000000006"/>
    <n v="1"/>
    <n v="0.89"/>
    <x v="0"/>
  </r>
  <r>
    <x v="4"/>
    <n v="9.6199999999999992"/>
    <n v="1"/>
    <n v="0.95"/>
    <x v="0"/>
  </r>
  <r>
    <x v="3"/>
    <n v="8.5399999999999991"/>
    <n v="1"/>
    <n v="0.79"/>
    <x v="0"/>
  </r>
  <r>
    <x v="2"/>
    <n v="7.65"/>
    <n v="0"/>
    <n v="0.39"/>
    <x v="1"/>
  </r>
  <r>
    <x v="2"/>
    <n v="7.66"/>
    <n v="0"/>
    <n v="0.38"/>
    <x v="1"/>
  </r>
  <r>
    <x v="6"/>
    <n v="7.43"/>
    <n v="0"/>
    <n v="0.34"/>
    <x v="1"/>
  </r>
  <r>
    <x v="6"/>
    <n v="7.56"/>
    <n v="0"/>
    <n v="0.47"/>
    <x v="1"/>
  </r>
  <r>
    <x v="2"/>
    <n v="7.65"/>
    <n v="0"/>
    <n v="0.56000000000000005"/>
    <x v="0"/>
  </r>
  <r>
    <x v="3"/>
    <n v="8.43"/>
    <n v="1"/>
    <n v="0.71"/>
    <x v="0"/>
  </r>
  <r>
    <x v="4"/>
    <n v="8.84"/>
    <n v="1"/>
    <n v="0.78"/>
    <x v="0"/>
  </r>
  <r>
    <x v="1"/>
    <n v="8.67"/>
    <n v="1"/>
    <n v="0.73"/>
    <x v="0"/>
  </r>
  <r>
    <x v="4"/>
    <n v="9.15"/>
    <n v="1"/>
    <n v="0.82"/>
    <x v="0"/>
  </r>
  <r>
    <x v="1"/>
    <n v="8.26"/>
    <n v="0"/>
    <n v="0.62"/>
    <x v="0"/>
  </r>
  <r>
    <x v="7"/>
    <n v="9.74"/>
    <n v="1"/>
    <n v="0.96"/>
    <x v="0"/>
  </r>
  <r>
    <x v="7"/>
    <n v="9.82"/>
    <n v="1"/>
    <n v="0.96"/>
    <x v="0"/>
  </r>
  <r>
    <x v="1"/>
    <n v="7.96"/>
    <n v="0"/>
    <n v="0.46"/>
    <x v="1"/>
  </r>
  <r>
    <x v="1"/>
    <n v="8.1"/>
    <n v="0"/>
    <n v="0.53"/>
    <x v="0"/>
  </r>
  <r>
    <x v="6"/>
    <n v="7.8"/>
    <n v="0"/>
    <n v="0.49"/>
    <x v="1"/>
  </r>
  <r>
    <x v="4"/>
    <n v="8.44"/>
    <n v="1"/>
    <n v="0.76"/>
    <x v="0"/>
  </r>
  <r>
    <x v="2"/>
    <n v="8.24"/>
    <n v="0"/>
    <n v="0.64"/>
    <x v="0"/>
  </r>
  <r>
    <x v="3"/>
    <n v="8.65"/>
    <n v="0"/>
    <n v="0.71"/>
    <x v="0"/>
  </r>
  <r>
    <x v="1"/>
    <n v="9.1199999999999992"/>
    <n v="1"/>
    <n v="0.84"/>
    <x v="0"/>
  </r>
  <r>
    <x v="3"/>
    <n v="8.76"/>
    <n v="0"/>
    <n v="0.77"/>
    <x v="0"/>
  </r>
  <r>
    <x v="4"/>
    <n v="9.23"/>
    <n v="1"/>
    <n v="0.89"/>
    <x v="0"/>
  </r>
  <r>
    <x v="1"/>
    <n v="9.0399999999999991"/>
    <n v="1"/>
    <n v="0.82"/>
    <x v="0"/>
  </r>
  <r>
    <x v="1"/>
    <n v="9.11"/>
    <n v="1"/>
    <n v="0.84"/>
    <x v="0"/>
  </r>
  <r>
    <x v="0"/>
    <n v="9.4499999999999993"/>
    <n v="1"/>
    <n v="0.91"/>
    <x v="0"/>
  </r>
  <r>
    <x v="4"/>
    <n v="8.7799999999999994"/>
    <n v="0"/>
    <n v="0.67"/>
    <x v="0"/>
  </r>
  <r>
    <x v="4"/>
    <n v="9.66"/>
    <n v="1"/>
    <n v="0.95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00">
  <r>
    <x v="0"/>
    <n v="0.92"/>
    <x v="0"/>
  </r>
  <r>
    <x v="0"/>
    <n v="0.76"/>
    <x v="0"/>
  </r>
  <r>
    <x v="0"/>
    <n v="0.72"/>
    <x v="0"/>
  </r>
  <r>
    <x v="0"/>
    <n v="0.8"/>
    <x v="0"/>
  </r>
  <r>
    <x v="1"/>
    <n v="0.65"/>
    <x v="0"/>
  </r>
  <r>
    <x v="0"/>
    <n v="0.9"/>
    <x v="0"/>
  </r>
  <r>
    <x v="0"/>
    <n v="0.75"/>
    <x v="0"/>
  </r>
  <r>
    <x v="1"/>
    <n v="0.68"/>
    <x v="0"/>
  </r>
  <r>
    <x v="1"/>
    <n v="0.5"/>
    <x v="0"/>
  </r>
  <r>
    <x v="1"/>
    <n v="0.45"/>
    <x v="1"/>
  </r>
  <r>
    <x v="0"/>
    <n v="0.52"/>
    <x v="0"/>
  </r>
  <r>
    <x v="0"/>
    <n v="0.84"/>
    <x v="0"/>
  </r>
  <r>
    <x v="0"/>
    <n v="0.78"/>
    <x v="0"/>
  </r>
  <r>
    <x v="0"/>
    <n v="0.62"/>
    <x v="0"/>
  </r>
  <r>
    <x v="0"/>
    <n v="0.61"/>
    <x v="0"/>
  </r>
  <r>
    <x v="1"/>
    <n v="0.54"/>
    <x v="0"/>
  </r>
  <r>
    <x v="1"/>
    <n v="0.66"/>
    <x v="0"/>
  </r>
  <r>
    <x v="0"/>
    <n v="0.65"/>
    <x v="0"/>
  </r>
  <r>
    <x v="1"/>
    <n v="0.63"/>
    <x v="0"/>
  </r>
  <r>
    <x v="1"/>
    <n v="0.62"/>
    <x v="0"/>
  </r>
  <r>
    <x v="0"/>
    <n v="0.64"/>
    <x v="0"/>
  </r>
  <r>
    <x v="1"/>
    <n v="0.7"/>
    <x v="0"/>
  </r>
  <r>
    <x v="0"/>
    <n v="0.94"/>
    <x v="0"/>
  </r>
  <r>
    <x v="0"/>
    <n v="0.95"/>
    <x v="0"/>
  </r>
  <r>
    <x v="0"/>
    <n v="0.97"/>
    <x v="0"/>
  </r>
  <r>
    <x v="0"/>
    <n v="0.94"/>
    <x v="0"/>
  </r>
  <r>
    <x v="1"/>
    <n v="0.76"/>
    <x v="0"/>
  </r>
  <r>
    <x v="0"/>
    <n v="0.44"/>
    <x v="1"/>
  </r>
  <r>
    <x v="1"/>
    <n v="0.46"/>
    <x v="1"/>
  </r>
  <r>
    <x v="1"/>
    <n v="0.54"/>
    <x v="0"/>
  </r>
  <r>
    <x v="0"/>
    <n v="0.65"/>
    <x v="0"/>
  </r>
  <r>
    <x v="0"/>
    <n v="0.74"/>
    <x v="0"/>
  </r>
  <r>
    <x v="0"/>
    <n v="0.91"/>
    <x v="0"/>
  </r>
  <r>
    <x v="0"/>
    <n v="0.9"/>
    <x v="0"/>
  </r>
  <r>
    <x v="0"/>
    <n v="0.94"/>
    <x v="0"/>
  </r>
  <r>
    <x v="0"/>
    <n v="0.88"/>
    <x v="0"/>
  </r>
  <r>
    <x v="1"/>
    <n v="0.64"/>
    <x v="0"/>
  </r>
  <r>
    <x v="1"/>
    <n v="0.57999999999999996"/>
    <x v="0"/>
  </r>
  <r>
    <x v="1"/>
    <n v="0.52"/>
    <x v="0"/>
  </r>
  <r>
    <x v="1"/>
    <n v="0.48"/>
    <x v="1"/>
  </r>
  <r>
    <x v="0"/>
    <n v="0.46"/>
    <x v="1"/>
  </r>
  <r>
    <x v="0"/>
    <n v="0.49"/>
    <x v="1"/>
  </r>
  <r>
    <x v="0"/>
    <n v="0.53"/>
    <x v="0"/>
  </r>
  <r>
    <x v="1"/>
    <n v="0.87"/>
    <x v="0"/>
  </r>
  <r>
    <x v="0"/>
    <n v="0.91"/>
    <x v="0"/>
  </r>
  <r>
    <x v="0"/>
    <n v="0.88"/>
    <x v="0"/>
  </r>
  <r>
    <x v="0"/>
    <n v="0.86"/>
    <x v="0"/>
  </r>
  <r>
    <x v="1"/>
    <n v="0.89"/>
    <x v="0"/>
  </r>
  <r>
    <x v="0"/>
    <n v="0.82"/>
    <x v="0"/>
  </r>
  <r>
    <x v="0"/>
    <n v="0.78"/>
    <x v="0"/>
  </r>
  <r>
    <x v="0"/>
    <n v="0.76"/>
    <x v="0"/>
  </r>
  <r>
    <x v="0"/>
    <n v="0.56000000000000005"/>
    <x v="0"/>
  </r>
  <r>
    <x v="0"/>
    <n v="0.78"/>
    <x v="0"/>
  </r>
  <r>
    <x v="0"/>
    <n v="0.72"/>
    <x v="0"/>
  </r>
  <r>
    <x v="1"/>
    <n v="0.7"/>
    <x v="0"/>
  </r>
  <r>
    <x v="1"/>
    <n v="0.64"/>
    <x v="0"/>
  </r>
  <r>
    <x v="1"/>
    <n v="0.64"/>
    <x v="0"/>
  </r>
  <r>
    <x v="1"/>
    <n v="0.46"/>
    <x v="1"/>
  </r>
  <r>
    <x v="0"/>
    <n v="0.36"/>
    <x v="1"/>
  </r>
  <r>
    <x v="1"/>
    <n v="0.42"/>
    <x v="1"/>
  </r>
  <r>
    <x v="1"/>
    <n v="0.48"/>
    <x v="1"/>
  </r>
  <r>
    <x v="1"/>
    <n v="0.47"/>
    <x v="1"/>
  </r>
  <r>
    <x v="0"/>
    <n v="0.54"/>
    <x v="0"/>
  </r>
  <r>
    <x v="0"/>
    <n v="0.56000000000000005"/>
    <x v="0"/>
  </r>
  <r>
    <x v="1"/>
    <n v="0.52"/>
    <x v="0"/>
  </r>
  <r>
    <x v="1"/>
    <n v="0.55000000000000004"/>
    <x v="0"/>
  </r>
  <r>
    <x v="1"/>
    <n v="0.61"/>
    <x v="0"/>
  </r>
  <r>
    <x v="0"/>
    <n v="0.56999999999999995"/>
    <x v="0"/>
  </r>
  <r>
    <x v="0"/>
    <n v="0.68"/>
    <x v="0"/>
  </r>
  <r>
    <x v="0"/>
    <n v="0.78"/>
    <x v="0"/>
  </r>
  <r>
    <x v="0"/>
    <n v="0.94"/>
    <x v="0"/>
  </r>
  <r>
    <x v="0"/>
    <n v="0.96"/>
    <x v="0"/>
  </r>
  <r>
    <x v="0"/>
    <n v="0.93"/>
    <x v="0"/>
  </r>
  <r>
    <x v="0"/>
    <n v="0.84"/>
    <x v="0"/>
  </r>
  <r>
    <x v="1"/>
    <n v="0.74"/>
    <x v="0"/>
  </r>
  <r>
    <x v="0"/>
    <n v="0.72"/>
    <x v="0"/>
  </r>
  <r>
    <x v="0"/>
    <n v="0.74"/>
    <x v="0"/>
  </r>
  <r>
    <x v="1"/>
    <n v="0.64"/>
    <x v="0"/>
  </r>
  <r>
    <x v="0"/>
    <n v="0.44"/>
    <x v="1"/>
  </r>
  <r>
    <x v="1"/>
    <n v="0.46"/>
    <x v="1"/>
  </r>
  <r>
    <x v="0"/>
    <n v="0.5"/>
    <x v="0"/>
  </r>
  <r>
    <x v="0"/>
    <n v="0.96"/>
    <x v="0"/>
  </r>
  <r>
    <x v="0"/>
    <n v="0.92"/>
    <x v="0"/>
  </r>
  <r>
    <x v="0"/>
    <n v="0.92"/>
    <x v="0"/>
  </r>
  <r>
    <x v="0"/>
    <n v="0.94"/>
    <x v="0"/>
  </r>
  <r>
    <x v="1"/>
    <n v="0.76"/>
    <x v="0"/>
  </r>
  <r>
    <x v="1"/>
    <n v="0.72"/>
    <x v="0"/>
  </r>
  <r>
    <x v="1"/>
    <n v="0.66"/>
    <x v="0"/>
  </r>
  <r>
    <x v="1"/>
    <n v="0.64"/>
    <x v="0"/>
  </r>
  <r>
    <x v="0"/>
    <n v="0.74"/>
    <x v="0"/>
  </r>
  <r>
    <x v="0"/>
    <n v="0.64"/>
    <x v="0"/>
  </r>
  <r>
    <x v="1"/>
    <n v="0.38"/>
    <x v="1"/>
  </r>
  <r>
    <x v="1"/>
    <n v="0.34"/>
    <x v="1"/>
  </r>
  <r>
    <x v="0"/>
    <n v="0.44"/>
    <x v="1"/>
  </r>
  <r>
    <x v="1"/>
    <n v="0.36"/>
    <x v="1"/>
  </r>
  <r>
    <x v="1"/>
    <n v="0.42"/>
    <x v="1"/>
  </r>
  <r>
    <x v="1"/>
    <n v="0.48"/>
    <x v="1"/>
  </r>
  <r>
    <x v="0"/>
    <n v="0.86"/>
    <x v="0"/>
  </r>
  <r>
    <x v="0"/>
    <n v="0.9"/>
    <x v="0"/>
  </r>
  <r>
    <x v="0"/>
    <n v="0.79"/>
    <x v="0"/>
  </r>
  <r>
    <x v="0"/>
    <n v="0.71"/>
    <x v="0"/>
  </r>
  <r>
    <x v="1"/>
    <n v="0.64"/>
    <x v="0"/>
  </r>
  <r>
    <x v="1"/>
    <n v="0.62"/>
    <x v="0"/>
  </r>
  <r>
    <x v="1"/>
    <n v="0.56999999999999995"/>
    <x v="0"/>
  </r>
  <r>
    <x v="0"/>
    <n v="0.74"/>
    <x v="0"/>
  </r>
  <r>
    <x v="0"/>
    <n v="0.69"/>
    <x v="0"/>
  </r>
  <r>
    <x v="0"/>
    <n v="0.87"/>
    <x v="0"/>
  </r>
  <r>
    <x v="0"/>
    <n v="0.91"/>
    <x v="0"/>
  </r>
  <r>
    <x v="0"/>
    <n v="0.93"/>
    <x v="0"/>
  </r>
  <r>
    <x v="1"/>
    <n v="0.68"/>
    <x v="0"/>
  </r>
  <r>
    <x v="1"/>
    <n v="0.61"/>
    <x v="0"/>
  </r>
  <r>
    <x v="0"/>
    <n v="0.69"/>
    <x v="0"/>
  </r>
  <r>
    <x v="0"/>
    <n v="0.62"/>
    <x v="0"/>
  </r>
  <r>
    <x v="1"/>
    <n v="0.72"/>
    <x v="0"/>
  </r>
  <r>
    <x v="0"/>
    <n v="0.59"/>
    <x v="0"/>
  </r>
  <r>
    <x v="0"/>
    <n v="0.66"/>
    <x v="0"/>
  </r>
  <r>
    <x v="1"/>
    <n v="0.56000000000000005"/>
    <x v="0"/>
  </r>
  <r>
    <x v="1"/>
    <n v="0.45"/>
    <x v="1"/>
  </r>
  <r>
    <x v="1"/>
    <n v="0.47"/>
    <x v="1"/>
  </r>
  <r>
    <x v="0"/>
    <n v="0.71"/>
    <x v="0"/>
  </r>
  <r>
    <x v="0"/>
    <n v="0.94"/>
    <x v="0"/>
  </r>
  <r>
    <x v="0"/>
    <n v="0.94"/>
    <x v="0"/>
  </r>
  <r>
    <x v="1"/>
    <n v="0.56999999999999995"/>
    <x v="0"/>
  </r>
  <r>
    <x v="1"/>
    <n v="0.61"/>
    <x v="0"/>
  </r>
  <r>
    <x v="1"/>
    <n v="0.56999999999999995"/>
    <x v="0"/>
  </r>
  <r>
    <x v="0"/>
    <n v="0.64"/>
    <x v="0"/>
  </r>
  <r>
    <x v="0"/>
    <n v="0.85"/>
    <x v="0"/>
  </r>
  <r>
    <x v="0"/>
    <n v="0.78"/>
    <x v="0"/>
  </r>
  <r>
    <x v="0"/>
    <n v="0.84"/>
    <x v="0"/>
  </r>
  <r>
    <x v="0"/>
    <n v="0.92"/>
    <x v="0"/>
  </r>
  <r>
    <x v="0"/>
    <n v="0.96"/>
    <x v="0"/>
  </r>
  <r>
    <x v="1"/>
    <n v="0.77"/>
    <x v="0"/>
  </r>
  <r>
    <x v="1"/>
    <n v="0.71"/>
    <x v="0"/>
  </r>
  <r>
    <x v="1"/>
    <n v="0.79"/>
    <x v="0"/>
  </r>
  <r>
    <x v="0"/>
    <n v="0.89"/>
    <x v="0"/>
  </r>
  <r>
    <x v="0"/>
    <n v="0.82"/>
    <x v="0"/>
  </r>
  <r>
    <x v="1"/>
    <n v="0.76"/>
    <x v="0"/>
  </r>
  <r>
    <x v="0"/>
    <n v="0.71"/>
    <x v="0"/>
  </r>
  <r>
    <x v="0"/>
    <n v="0.8"/>
    <x v="0"/>
  </r>
  <r>
    <x v="1"/>
    <n v="0.78"/>
    <x v="0"/>
  </r>
  <r>
    <x v="0"/>
    <n v="0.84"/>
    <x v="0"/>
  </r>
  <r>
    <x v="0"/>
    <n v="0.9"/>
    <x v="0"/>
  </r>
  <r>
    <x v="0"/>
    <n v="0.92"/>
    <x v="0"/>
  </r>
  <r>
    <x v="0"/>
    <n v="0.97"/>
    <x v="0"/>
  </r>
  <r>
    <x v="0"/>
    <n v="0.8"/>
    <x v="0"/>
  </r>
  <r>
    <x v="0"/>
    <n v="0.81"/>
    <x v="0"/>
  </r>
  <r>
    <x v="1"/>
    <n v="0.75"/>
    <x v="0"/>
  </r>
  <r>
    <x v="0"/>
    <n v="0.83"/>
    <x v="0"/>
  </r>
  <r>
    <x v="0"/>
    <n v="0.96"/>
    <x v="0"/>
  </r>
  <r>
    <x v="0"/>
    <n v="0.79"/>
    <x v="0"/>
  </r>
  <r>
    <x v="0"/>
    <n v="0.93"/>
    <x v="0"/>
  </r>
  <r>
    <x v="0"/>
    <n v="0.94"/>
    <x v="0"/>
  </r>
  <r>
    <x v="0"/>
    <n v="0.86"/>
    <x v="0"/>
  </r>
  <r>
    <x v="1"/>
    <n v="0.79"/>
    <x v="0"/>
  </r>
  <r>
    <x v="1"/>
    <n v="0.8"/>
    <x v="0"/>
  </r>
  <r>
    <x v="1"/>
    <n v="0.77"/>
    <x v="0"/>
  </r>
  <r>
    <x v="1"/>
    <n v="0.7"/>
    <x v="0"/>
  </r>
  <r>
    <x v="1"/>
    <n v="0.65"/>
    <x v="0"/>
  </r>
  <r>
    <x v="1"/>
    <n v="0.61"/>
    <x v="0"/>
  </r>
  <r>
    <x v="1"/>
    <n v="0.52"/>
    <x v="0"/>
  </r>
  <r>
    <x v="1"/>
    <n v="0.56999999999999995"/>
    <x v="0"/>
  </r>
  <r>
    <x v="1"/>
    <n v="0.53"/>
    <x v="0"/>
  </r>
  <r>
    <x v="1"/>
    <n v="0.67"/>
    <x v="0"/>
  </r>
  <r>
    <x v="1"/>
    <n v="0.68"/>
    <x v="0"/>
  </r>
  <r>
    <x v="0"/>
    <n v="0.81"/>
    <x v="0"/>
  </r>
  <r>
    <x v="1"/>
    <n v="0.78"/>
    <x v="0"/>
  </r>
  <r>
    <x v="1"/>
    <n v="0.65"/>
    <x v="0"/>
  </r>
  <r>
    <x v="1"/>
    <n v="0.64"/>
    <x v="0"/>
  </r>
  <r>
    <x v="0"/>
    <n v="0.64"/>
    <x v="0"/>
  </r>
  <r>
    <x v="1"/>
    <n v="0.65"/>
    <x v="0"/>
  </r>
  <r>
    <x v="0"/>
    <n v="0.68"/>
    <x v="0"/>
  </r>
  <r>
    <x v="0"/>
    <n v="0.89"/>
    <x v="0"/>
  </r>
  <r>
    <x v="0"/>
    <n v="0.86"/>
    <x v="0"/>
  </r>
  <r>
    <x v="0"/>
    <n v="0.89"/>
    <x v="0"/>
  </r>
  <r>
    <x v="0"/>
    <n v="0.87"/>
    <x v="0"/>
  </r>
  <r>
    <x v="0"/>
    <n v="0.85"/>
    <x v="0"/>
  </r>
  <r>
    <x v="0"/>
    <n v="0.9"/>
    <x v="0"/>
  </r>
  <r>
    <x v="1"/>
    <n v="0.82"/>
    <x v="0"/>
  </r>
  <r>
    <x v="1"/>
    <n v="0.72"/>
    <x v="0"/>
  </r>
  <r>
    <x v="1"/>
    <n v="0.73"/>
    <x v="0"/>
  </r>
  <r>
    <x v="1"/>
    <n v="0.71"/>
    <x v="0"/>
  </r>
  <r>
    <x v="1"/>
    <n v="0.71"/>
    <x v="0"/>
  </r>
  <r>
    <x v="1"/>
    <n v="0.68"/>
    <x v="0"/>
  </r>
  <r>
    <x v="1"/>
    <n v="0.75"/>
    <x v="0"/>
  </r>
  <r>
    <x v="1"/>
    <n v="0.72"/>
    <x v="0"/>
  </r>
  <r>
    <x v="0"/>
    <n v="0.89"/>
    <x v="0"/>
  </r>
  <r>
    <x v="0"/>
    <n v="0.84"/>
    <x v="0"/>
  </r>
  <r>
    <x v="0"/>
    <n v="0.93"/>
    <x v="0"/>
  </r>
  <r>
    <x v="0"/>
    <n v="0.93"/>
    <x v="0"/>
  </r>
  <r>
    <x v="0"/>
    <n v="0.88"/>
    <x v="0"/>
  </r>
  <r>
    <x v="0"/>
    <n v="0.9"/>
    <x v="0"/>
  </r>
  <r>
    <x v="0"/>
    <n v="0.87"/>
    <x v="0"/>
  </r>
  <r>
    <x v="0"/>
    <n v="0.86"/>
    <x v="0"/>
  </r>
  <r>
    <x v="0"/>
    <n v="0.94"/>
    <x v="0"/>
  </r>
  <r>
    <x v="1"/>
    <n v="0.77"/>
    <x v="0"/>
  </r>
  <r>
    <x v="0"/>
    <n v="0.78"/>
    <x v="0"/>
  </r>
  <r>
    <x v="1"/>
    <n v="0.73"/>
    <x v="0"/>
  </r>
  <r>
    <x v="1"/>
    <n v="0.73"/>
    <x v="0"/>
  </r>
  <r>
    <x v="1"/>
    <n v="0.7"/>
    <x v="0"/>
  </r>
  <r>
    <x v="1"/>
    <n v="0.72"/>
    <x v="0"/>
  </r>
  <r>
    <x v="0"/>
    <n v="0.73"/>
    <x v="0"/>
  </r>
  <r>
    <x v="0"/>
    <n v="0.72"/>
    <x v="0"/>
  </r>
  <r>
    <x v="0"/>
    <n v="0.97"/>
    <x v="0"/>
  </r>
  <r>
    <x v="0"/>
    <n v="0.97"/>
    <x v="0"/>
  </r>
  <r>
    <x v="1"/>
    <n v="0.69"/>
    <x v="0"/>
  </r>
  <r>
    <x v="1"/>
    <n v="0.56999999999999995"/>
    <x v="0"/>
  </r>
  <r>
    <x v="1"/>
    <n v="0.63"/>
    <x v="0"/>
  </r>
  <r>
    <x v="0"/>
    <n v="0.66"/>
    <x v="0"/>
  </r>
  <r>
    <x v="1"/>
    <n v="0.64"/>
    <x v="0"/>
  </r>
  <r>
    <x v="0"/>
    <n v="0.68"/>
    <x v="0"/>
  </r>
  <r>
    <x v="0"/>
    <n v="0.79"/>
    <x v="0"/>
  </r>
  <r>
    <x v="0"/>
    <n v="0.82"/>
    <x v="0"/>
  </r>
  <r>
    <x v="0"/>
    <n v="0.95"/>
    <x v="0"/>
  </r>
  <r>
    <x v="0"/>
    <n v="0.96"/>
    <x v="0"/>
  </r>
  <r>
    <x v="0"/>
    <n v="0.94"/>
    <x v="0"/>
  </r>
  <r>
    <x v="0"/>
    <n v="0.93"/>
    <x v="0"/>
  </r>
  <r>
    <x v="0"/>
    <n v="0.91"/>
    <x v="0"/>
  </r>
  <r>
    <x v="0"/>
    <n v="0.85"/>
    <x v="0"/>
  </r>
  <r>
    <x v="0"/>
    <n v="0.84"/>
    <x v="0"/>
  </r>
  <r>
    <x v="1"/>
    <n v="0.74"/>
    <x v="0"/>
  </r>
  <r>
    <x v="1"/>
    <n v="0.76"/>
    <x v="0"/>
  </r>
  <r>
    <x v="1"/>
    <n v="0.75"/>
    <x v="0"/>
  </r>
  <r>
    <x v="1"/>
    <n v="0.76"/>
    <x v="0"/>
  </r>
  <r>
    <x v="1"/>
    <n v="0.71"/>
    <x v="0"/>
  </r>
  <r>
    <x v="1"/>
    <n v="0.67"/>
    <x v="0"/>
  </r>
  <r>
    <x v="1"/>
    <n v="0.61"/>
    <x v="0"/>
  </r>
  <r>
    <x v="1"/>
    <n v="0.63"/>
    <x v="0"/>
  </r>
  <r>
    <x v="1"/>
    <n v="0.64"/>
    <x v="0"/>
  </r>
  <r>
    <x v="1"/>
    <n v="0.71"/>
    <x v="0"/>
  </r>
  <r>
    <x v="0"/>
    <n v="0.82"/>
    <x v="0"/>
  </r>
  <r>
    <x v="1"/>
    <n v="0.73"/>
    <x v="0"/>
  </r>
  <r>
    <x v="0"/>
    <n v="0.74"/>
    <x v="0"/>
  </r>
  <r>
    <x v="1"/>
    <n v="0.69"/>
    <x v="0"/>
  </r>
  <r>
    <x v="1"/>
    <n v="0.64"/>
    <x v="0"/>
  </r>
  <r>
    <x v="0"/>
    <n v="0.91"/>
    <x v="0"/>
  </r>
  <r>
    <x v="0"/>
    <n v="0.88"/>
    <x v="0"/>
  </r>
  <r>
    <x v="0"/>
    <n v="0.85"/>
    <x v="0"/>
  </r>
  <r>
    <x v="0"/>
    <n v="0.86"/>
    <x v="0"/>
  </r>
  <r>
    <x v="1"/>
    <n v="0.7"/>
    <x v="0"/>
  </r>
  <r>
    <x v="1"/>
    <n v="0.59"/>
    <x v="0"/>
  </r>
  <r>
    <x v="1"/>
    <n v="0.6"/>
    <x v="0"/>
  </r>
  <r>
    <x v="1"/>
    <n v="0.65"/>
    <x v="0"/>
  </r>
  <r>
    <x v="0"/>
    <n v="0.7"/>
    <x v="0"/>
  </r>
  <r>
    <x v="0"/>
    <n v="0.76"/>
    <x v="0"/>
  </r>
  <r>
    <x v="1"/>
    <n v="0.63"/>
    <x v="0"/>
  </r>
  <r>
    <x v="0"/>
    <n v="0.81"/>
    <x v="0"/>
  </r>
  <r>
    <x v="1"/>
    <n v="0.72"/>
    <x v="0"/>
  </r>
  <r>
    <x v="1"/>
    <n v="0.71"/>
    <x v="0"/>
  </r>
  <r>
    <x v="0"/>
    <n v="0.8"/>
    <x v="0"/>
  </r>
  <r>
    <x v="0"/>
    <n v="0.77"/>
    <x v="0"/>
  </r>
  <r>
    <x v="0"/>
    <n v="0.74"/>
    <x v="0"/>
  </r>
  <r>
    <x v="1"/>
    <n v="0.7"/>
    <x v="0"/>
  </r>
  <r>
    <x v="0"/>
    <n v="0.71"/>
    <x v="0"/>
  </r>
  <r>
    <x v="0"/>
    <n v="0.93"/>
    <x v="0"/>
  </r>
  <r>
    <x v="1"/>
    <n v="0.85"/>
    <x v="0"/>
  </r>
  <r>
    <x v="1"/>
    <n v="0.79"/>
    <x v="0"/>
  </r>
  <r>
    <x v="1"/>
    <n v="0.76"/>
    <x v="0"/>
  </r>
  <r>
    <x v="0"/>
    <n v="0.78"/>
    <x v="0"/>
  </r>
  <r>
    <x v="0"/>
    <n v="0.77"/>
    <x v="0"/>
  </r>
  <r>
    <x v="0"/>
    <n v="0.9"/>
    <x v="0"/>
  </r>
  <r>
    <x v="0"/>
    <n v="0.87"/>
    <x v="0"/>
  </r>
  <r>
    <x v="1"/>
    <n v="0.71"/>
    <x v="0"/>
  </r>
  <r>
    <x v="0"/>
    <n v="0.7"/>
    <x v="0"/>
  </r>
  <r>
    <x v="0"/>
    <n v="0.7"/>
    <x v="0"/>
  </r>
  <r>
    <x v="0"/>
    <n v="0.75"/>
    <x v="0"/>
  </r>
  <r>
    <x v="1"/>
    <n v="0.71"/>
    <x v="0"/>
  </r>
  <r>
    <x v="1"/>
    <n v="0.72"/>
    <x v="0"/>
  </r>
  <r>
    <x v="0"/>
    <n v="0.73"/>
    <x v="0"/>
  </r>
  <r>
    <x v="1"/>
    <n v="0.83"/>
    <x v="0"/>
  </r>
  <r>
    <x v="1"/>
    <n v="0.77"/>
    <x v="0"/>
  </r>
  <r>
    <x v="0"/>
    <n v="0.72"/>
    <x v="0"/>
  </r>
  <r>
    <x v="1"/>
    <n v="0.54"/>
    <x v="0"/>
  </r>
  <r>
    <x v="1"/>
    <n v="0.49"/>
    <x v="1"/>
  </r>
  <r>
    <x v="0"/>
    <n v="0.52"/>
    <x v="0"/>
  </r>
  <r>
    <x v="1"/>
    <n v="0.57999999999999996"/>
    <x v="0"/>
  </r>
  <r>
    <x v="0"/>
    <n v="0.78"/>
    <x v="0"/>
  </r>
  <r>
    <x v="0"/>
    <n v="0.89"/>
    <x v="0"/>
  </r>
  <r>
    <x v="1"/>
    <n v="0.7"/>
    <x v="0"/>
  </r>
  <r>
    <x v="1"/>
    <n v="0.66"/>
    <x v="0"/>
  </r>
  <r>
    <x v="1"/>
    <n v="0.67"/>
    <x v="0"/>
  </r>
  <r>
    <x v="0"/>
    <n v="0.68"/>
    <x v="0"/>
  </r>
  <r>
    <x v="0"/>
    <n v="0.8"/>
    <x v="0"/>
  </r>
  <r>
    <x v="0"/>
    <n v="0.81"/>
    <x v="0"/>
  </r>
  <r>
    <x v="0"/>
    <n v="0.8"/>
    <x v="0"/>
  </r>
  <r>
    <x v="0"/>
    <n v="0.94"/>
    <x v="0"/>
  </r>
  <r>
    <x v="0"/>
    <n v="0.93"/>
    <x v="0"/>
  </r>
  <r>
    <x v="0"/>
    <n v="0.92"/>
    <x v="0"/>
  </r>
  <r>
    <x v="0"/>
    <n v="0.89"/>
    <x v="0"/>
  </r>
  <r>
    <x v="1"/>
    <n v="0.82"/>
    <x v="0"/>
  </r>
  <r>
    <x v="1"/>
    <n v="0.79"/>
    <x v="0"/>
  </r>
  <r>
    <x v="1"/>
    <n v="0.57999999999999996"/>
    <x v="0"/>
  </r>
  <r>
    <x v="1"/>
    <n v="0.56000000000000005"/>
    <x v="0"/>
  </r>
  <r>
    <x v="1"/>
    <n v="0.56000000000000005"/>
    <x v="0"/>
  </r>
  <r>
    <x v="0"/>
    <n v="0.64"/>
    <x v="0"/>
  </r>
  <r>
    <x v="0"/>
    <n v="0.61"/>
    <x v="0"/>
  </r>
  <r>
    <x v="1"/>
    <n v="0.68"/>
    <x v="0"/>
  </r>
  <r>
    <x v="1"/>
    <n v="0.76"/>
    <x v="0"/>
  </r>
  <r>
    <x v="1"/>
    <n v="0.86"/>
    <x v="0"/>
  </r>
  <r>
    <x v="0"/>
    <n v="0.9"/>
    <x v="0"/>
  </r>
  <r>
    <x v="1"/>
    <n v="0.71"/>
    <x v="0"/>
  </r>
  <r>
    <x v="1"/>
    <n v="0.62"/>
    <x v="0"/>
  </r>
  <r>
    <x v="1"/>
    <n v="0.66"/>
    <x v="0"/>
  </r>
  <r>
    <x v="0"/>
    <n v="0.65"/>
    <x v="0"/>
  </r>
  <r>
    <x v="0"/>
    <n v="0.73"/>
    <x v="0"/>
  </r>
  <r>
    <x v="1"/>
    <n v="0.62"/>
    <x v="0"/>
  </r>
  <r>
    <x v="0"/>
    <n v="0.74"/>
    <x v="0"/>
  </r>
  <r>
    <x v="0"/>
    <n v="0.79"/>
    <x v="0"/>
  </r>
  <r>
    <x v="0"/>
    <n v="0.8"/>
    <x v="0"/>
  </r>
  <r>
    <x v="1"/>
    <n v="0.69"/>
    <x v="0"/>
  </r>
  <r>
    <x v="1"/>
    <n v="0.7"/>
    <x v="0"/>
  </r>
  <r>
    <x v="0"/>
    <n v="0.76"/>
    <x v="0"/>
  </r>
  <r>
    <x v="0"/>
    <n v="0.84"/>
    <x v="0"/>
  </r>
  <r>
    <x v="0"/>
    <n v="0.78"/>
    <x v="0"/>
  </r>
  <r>
    <x v="1"/>
    <n v="0.67"/>
    <x v="0"/>
  </r>
  <r>
    <x v="1"/>
    <n v="0.66"/>
    <x v="0"/>
  </r>
  <r>
    <x v="1"/>
    <n v="0.65"/>
    <x v="0"/>
  </r>
  <r>
    <x v="1"/>
    <n v="0.54"/>
    <x v="0"/>
  </r>
  <r>
    <x v="1"/>
    <n v="0.57999999999999996"/>
    <x v="0"/>
  </r>
  <r>
    <x v="0"/>
    <n v="0.79"/>
    <x v="0"/>
  </r>
  <r>
    <x v="0"/>
    <n v="0.8"/>
    <x v="0"/>
  </r>
  <r>
    <x v="0"/>
    <n v="0.75"/>
    <x v="0"/>
  </r>
  <r>
    <x v="0"/>
    <n v="0.73"/>
    <x v="0"/>
  </r>
  <r>
    <x v="1"/>
    <n v="0.72"/>
    <x v="0"/>
  </r>
  <r>
    <x v="1"/>
    <n v="0.62"/>
    <x v="0"/>
  </r>
  <r>
    <x v="1"/>
    <n v="0.67"/>
    <x v="0"/>
  </r>
  <r>
    <x v="0"/>
    <n v="0.81"/>
    <x v="0"/>
  </r>
  <r>
    <x v="1"/>
    <n v="0.63"/>
    <x v="0"/>
  </r>
  <r>
    <x v="1"/>
    <n v="0.69"/>
    <x v="0"/>
  </r>
  <r>
    <x v="0"/>
    <n v="0.8"/>
    <x v="0"/>
  </r>
  <r>
    <x v="1"/>
    <n v="0.43"/>
    <x v="1"/>
  </r>
  <r>
    <x v="0"/>
    <n v="0.8"/>
    <x v="0"/>
  </r>
  <r>
    <x v="0"/>
    <n v="0.73"/>
    <x v="0"/>
  </r>
  <r>
    <x v="0"/>
    <n v="0.75"/>
    <x v="0"/>
  </r>
  <r>
    <x v="0"/>
    <n v="0.71"/>
    <x v="0"/>
  </r>
  <r>
    <x v="0"/>
    <n v="0.73"/>
    <x v="0"/>
  </r>
  <r>
    <x v="0"/>
    <n v="0.83"/>
    <x v="0"/>
  </r>
  <r>
    <x v="1"/>
    <n v="0.72"/>
    <x v="0"/>
  </r>
  <r>
    <x v="0"/>
    <n v="0.94"/>
    <x v="0"/>
  </r>
  <r>
    <x v="0"/>
    <n v="0.81"/>
    <x v="0"/>
  </r>
  <r>
    <x v="0"/>
    <n v="0.81"/>
    <x v="0"/>
  </r>
  <r>
    <x v="0"/>
    <n v="0.75"/>
    <x v="0"/>
  </r>
  <r>
    <x v="0"/>
    <n v="0.79"/>
    <x v="0"/>
  </r>
  <r>
    <x v="1"/>
    <n v="0.57999999999999996"/>
    <x v="0"/>
  </r>
  <r>
    <x v="1"/>
    <n v="0.59"/>
    <x v="0"/>
  </r>
  <r>
    <x v="1"/>
    <n v="0.47"/>
    <x v="1"/>
  </r>
  <r>
    <x v="1"/>
    <n v="0.49"/>
    <x v="1"/>
  </r>
  <r>
    <x v="1"/>
    <n v="0.47"/>
    <x v="1"/>
  </r>
  <r>
    <x v="1"/>
    <n v="0.42"/>
    <x v="1"/>
  </r>
  <r>
    <x v="1"/>
    <n v="0.56999999999999995"/>
    <x v="0"/>
  </r>
  <r>
    <x v="1"/>
    <n v="0.62"/>
    <x v="0"/>
  </r>
  <r>
    <x v="0"/>
    <n v="0.74"/>
    <x v="0"/>
  </r>
  <r>
    <x v="0"/>
    <n v="0.73"/>
    <x v="0"/>
  </r>
  <r>
    <x v="0"/>
    <n v="0.64"/>
    <x v="0"/>
  </r>
  <r>
    <x v="1"/>
    <n v="0.63"/>
    <x v="0"/>
  </r>
  <r>
    <x v="1"/>
    <n v="0.59"/>
    <x v="0"/>
  </r>
  <r>
    <x v="1"/>
    <n v="0.73"/>
    <x v="0"/>
  </r>
  <r>
    <x v="0"/>
    <n v="0.79"/>
    <x v="0"/>
  </r>
  <r>
    <x v="0"/>
    <n v="0.68"/>
    <x v="0"/>
  </r>
  <r>
    <x v="1"/>
    <n v="0.7"/>
    <x v="0"/>
  </r>
  <r>
    <x v="1"/>
    <n v="0.81"/>
    <x v="0"/>
  </r>
  <r>
    <x v="0"/>
    <n v="0.85"/>
    <x v="0"/>
  </r>
  <r>
    <x v="0"/>
    <n v="0.93"/>
    <x v="0"/>
  </r>
  <r>
    <x v="0"/>
    <n v="0.91"/>
    <x v="0"/>
  </r>
  <r>
    <x v="1"/>
    <n v="0.69"/>
    <x v="0"/>
  </r>
  <r>
    <x v="0"/>
    <n v="0.77"/>
    <x v="0"/>
  </r>
  <r>
    <x v="0"/>
    <n v="0.86"/>
    <x v="0"/>
  </r>
  <r>
    <x v="0"/>
    <n v="0.74"/>
    <x v="0"/>
  </r>
  <r>
    <x v="1"/>
    <n v="0.56999999999999995"/>
    <x v="0"/>
  </r>
  <r>
    <x v="1"/>
    <n v="0.51"/>
    <x v="0"/>
  </r>
  <r>
    <x v="0"/>
    <n v="0.67"/>
    <x v="0"/>
  </r>
  <r>
    <x v="1"/>
    <n v="0.72"/>
    <x v="0"/>
  </r>
  <r>
    <x v="0"/>
    <n v="0.89"/>
    <x v="0"/>
  </r>
  <r>
    <x v="0"/>
    <n v="0.95"/>
    <x v="0"/>
  </r>
  <r>
    <x v="0"/>
    <n v="0.79"/>
    <x v="0"/>
  </r>
  <r>
    <x v="1"/>
    <n v="0.39"/>
    <x v="1"/>
  </r>
  <r>
    <x v="1"/>
    <n v="0.38"/>
    <x v="1"/>
  </r>
  <r>
    <x v="1"/>
    <n v="0.34"/>
    <x v="1"/>
  </r>
  <r>
    <x v="1"/>
    <n v="0.47"/>
    <x v="1"/>
  </r>
  <r>
    <x v="1"/>
    <n v="0.56000000000000005"/>
    <x v="0"/>
  </r>
  <r>
    <x v="0"/>
    <n v="0.71"/>
    <x v="0"/>
  </r>
  <r>
    <x v="0"/>
    <n v="0.78"/>
    <x v="0"/>
  </r>
  <r>
    <x v="0"/>
    <n v="0.73"/>
    <x v="0"/>
  </r>
  <r>
    <x v="0"/>
    <n v="0.82"/>
    <x v="0"/>
  </r>
  <r>
    <x v="1"/>
    <n v="0.62"/>
    <x v="0"/>
  </r>
  <r>
    <x v="0"/>
    <n v="0.96"/>
    <x v="0"/>
  </r>
  <r>
    <x v="0"/>
    <n v="0.96"/>
    <x v="0"/>
  </r>
  <r>
    <x v="1"/>
    <n v="0.46"/>
    <x v="1"/>
  </r>
  <r>
    <x v="1"/>
    <n v="0.53"/>
    <x v="0"/>
  </r>
  <r>
    <x v="1"/>
    <n v="0.49"/>
    <x v="1"/>
  </r>
  <r>
    <x v="0"/>
    <n v="0.76"/>
    <x v="0"/>
  </r>
  <r>
    <x v="1"/>
    <n v="0.64"/>
    <x v="0"/>
  </r>
  <r>
    <x v="1"/>
    <n v="0.71"/>
    <x v="0"/>
  </r>
  <r>
    <x v="0"/>
    <n v="0.84"/>
    <x v="0"/>
  </r>
  <r>
    <x v="1"/>
    <n v="0.77"/>
    <x v="0"/>
  </r>
  <r>
    <x v="0"/>
    <n v="0.89"/>
    <x v="0"/>
  </r>
  <r>
    <x v="0"/>
    <n v="0.82"/>
    <x v="0"/>
  </r>
  <r>
    <x v="0"/>
    <n v="0.84"/>
    <x v="0"/>
  </r>
  <r>
    <x v="0"/>
    <n v="0.91"/>
    <x v="0"/>
  </r>
  <r>
    <x v="1"/>
    <n v="0.67"/>
    <x v="0"/>
  </r>
  <r>
    <x v="0"/>
    <n v="0.9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H7:AK10" firstHeaderRow="0" firstDataRow="1" firstDataCol="1"/>
  <pivotFields count="9">
    <pivotField dataField="1" showAll="0"/>
    <pivotField dataField="1"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tdDev of GRE Score" fld="0" subtotal="stdDev" baseField="8" baseItem="0"/>
    <dataField name="StdDev of TOEFL Score" fld="1" subtotal="stdDev" baseField="8" baseItem="0"/>
    <dataField name="StdDev of CGPA" fld="5" subtotal="stdDev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8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H2:AK5" firstHeaderRow="0" firstDataRow="1" firstDataCol="1"/>
  <pivotFields count="9">
    <pivotField dataField="1" showAll="0">
      <items count="50">
        <item x="44"/>
        <item x="48"/>
        <item x="41"/>
        <item x="24"/>
        <item x="40"/>
        <item x="47"/>
        <item x="23"/>
        <item x="30"/>
        <item x="26"/>
        <item x="39"/>
        <item x="8"/>
        <item x="18"/>
        <item x="31"/>
        <item x="43"/>
        <item x="42"/>
        <item x="13"/>
        <item x="7"/>
        <item x="37"/>
        <item x="25"/>
        <item x="14"/>
        <item x="19"/>
        <item x="32"/>
        <item x="4"/>
        <item x="38"/>
        <item x="2"/>
        <item x="15"/>
        <item x="17"/>
        <item x="16"/>
        <item x="29"/>
        <item x="6"/>
        <item x="3"/>
        <item x="9"/>
        <item x="1"/>
        <item x="10"/>
        <item x="34"/>
        <item x="11"/>
        <item x="12"/>
        <item x="35"/>
        <item x="5"/>
        <item x="28"/>
        <item x="33"/>
        <item x="46"/>
        <item x="20"/>
        <item x="45"/>
        <item x="21"/>
        <item x="0"/>
        <item x="27"/>
        <item x="36"/>
        <item x="22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GRE Score" fld="0" subtotal="average" baseField="8" baseItem="0"/>
    <dataField name="Average of TOEFL Score" fld="1" subtotal="average" baseField="8" baseItem="0"/>
    <dataField name="Average of CGPA" fld="5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7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E2:AF9" firstHeaderRow="1" firstDataRow="1" firstDataCol="1"/>
  <pivotFields count="3">
    <pivotField axis="axisRow" dataField="1"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2">
    <field x="2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Research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2:AC19" firstHeaderRow="1" firstDataRow="1" firstDataCol="1"/>
  <pivotFields count="5">
    <pivotField axis="axisRow" dataField="1" showAll="0">
      <items count="10">
        <item x="8"/>
        <item x="5"/>
        <item x="6"/>
        <item x="2"/>
        <item x="3"/>
        <item x="1"/>
        <item x="4"/>
        <item x="0"/>
        <item x="7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2">
    <field x="4"/>
    <field x="0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Count of LOR 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Y2:Z22" firstHeaderRow="1" firstDataRow="1" firstDataCol="1"/>
  <pivotFields count="6">
    <pivotField axis="axisRow" dataField="1" showAll="0">
      <items count="10">
        <item x="7"/>
        <item x="6"/>
        <item x="4"/>
        <item x="8"/>
        <item x="2"/>
        <item x="3"/>
        <item x="1"/>
        <item x="0"/>
        <item x="5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2">
    <field x="5"/>
    <field x="0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Count of SOP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2:W14" firstHeaderRow="1" firstDataRow="1" firstDataCol="1"/>
  <pivotFields count="9">
    <pivotField showAll="0">
      <items count="50">
        <item x="44"/>
        <item x="48"/>
        <item x="41"/>
        <item x="24"/>
        <item x="40"/>
        <item x="47"/>
        <item x="23"/>
        <item x="30"/>
        <item x="26"/>
        <item x="39"/>
        <item x="8"/>
        <item x="18"/>
        <item x="31"/>
        <item x="43"/>
        <item x="42"/>
        <item x="13"/>
        <item x="7"/>
        <item x="37"/>
        <item x="25"/>
        <item x="14"/>
        <item x="19"/>
        <item x="32"/>
        <item x="4"/>
        <item x="38"/>
        <item x="2"/>
        <item x="15"/>
        <item x="17"/>
        <item x="16"/>
        <item x="29"/>
        <item x="6"/>
        <item x="3"/>
        <item x="9"/>
        <item x="1"/>
        <item x="10"/>
        <item x="34"/>
        <item x="11"/>
        <item x="12"/>
        <item x="35"/>
        <item x="5"/>
        <item x="28"/>
        <item x="33"/>
        <item x="46"/>
        <item x="20"/>
        <item x="45"/>
        <item x="21"/>
        <item x="0"/>
        <item x="27"/>
        <item x="36"/>
        <item x="22"/>
        <item t="default"/>
      </items>
    </pivotField>
    <pivotField showAll="0"/>
    <pivotField axis="axisRow" dataField="1" showAll="0">
      <items count="6">
        <item x="4"/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2">
    <field x="8"/>
    <field x="2"/>
  </rowFields>
  <rowItems count="12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University Rating" fld="2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1"/>
  <sheetViews>
    <sheetView tabSelected="1" topLeftCell="F1" workbookViewId="0">
      <selection activeCell="Q8" sqref="Q8"/>
    </sheetView>
  </sheetViews>
  <sheetFormatPr defaultRowHeight="14.4" x14ac:dyDescent="0.3"/>
  <cols>
    <col min="3" max="3" width="12.6640625" customWidth="1"/>
    <col min="9" max="9" width="17.109375" customWidth="1"/>
    <col min="10" max="10" width="28" style="7" bestFit="1" customWidth="1"/>
    <col min="11" max="11" width="14.44140625" style="8" customWidth="1"/>
    <col min="12" max="12" width="14.5546875" style="9" customWidth="1"/>
    <col min="13" max="13" width="12.88671875" style="10" customWidth="1"/>
    <col min="14" max="14" width="11.5546875" style="5" customWidth="1"/>
    <col min="16" max="16" width="18.88671875" customWidth="1"/>
    <col min="22" max="22" width="12.5546875" bestFit="1" customWidth="1"/>
    <col min="23" max="23" width="26.5546875" customWidth="1"/>
    <col min="25" max="25" width="14.21875" customWidth="1"/>
    <col min="26" max="26" width="15.109375" customWidth="1"/>
    <col min="28" max="28" width="12.77734375" customWidth="1"/>
    <col min="29" max="29" width="15.109375" customWidth="1"/>
    <col min="31" max="31" width="12.6640625" customWidth="1"/>
    <col min="32" max="32" width="16.33203125" customWidth="1"/>
    <col min="33" max="33" width="8.88671875" customWidth="1"/>
    <col min="34" max="34" width="12.6640625" customWidth="1"/>
    <col min="35" max="35" width="20.88671875" customWidth="1"/>
    <col min="36" max="36" width="22.6640625" customWidth="1"/>
    <col min="37" max="37" width="17.88671875" bestFit="1" customWidth="1"/>
    <col min="38" max="38" width="12.10937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7" t="s">
        <v>9</v>
      </c>
      <c r="K1" s="8" t="s">
        <v>16</v>
      </c>
      <c r="L1" s="9" t="s">
        <v>17</v>
      </c>
      <c r="M1" s="10" t="s">
        <v>44</v>
      </c>
      <c r="N1" s="5" t="s">
        <v>45</v>
      </c>
    </row>
    <row r="2" spans="1:37" x14ac:dyDescent="0.3">
      <c r="A2">
        <v>1</v>
      </c>
      <c r="B2">
        <v>337</v>
      </c>
      <c r="C2">
        <v>118</v>
      </c>
      <c r="D2">
        <v>4</v>
      </c>
      <c r="E2">
        <v>4.5</v>
      </c>
      <c r="F2">
        <v>4.5</v>
      </c>
      <c r="G2">
        <v>9.65</v>
      </c>
      <c r="H2">
        <v>1</v>
      </c>
      <c r="I2">
        <v>0.92</v>
      </c>
      <c r="J2" s="7">
        <f>IF(I2&lt;0.5,0,1)</f>
        <v>1</v>
      </c>
      <c r="K2" s="8">
        <f>IF(D2=1,$W$24,IF(D2=2,$W$25,IF(D2=3,$W$26,IF(D2=4,$W$27,$W$28))))*IF(E2=1,$Z$24,IF(E2=1.5,$Z$25,IF(E2=2,$Z$26,IF(E2=2.5,$Z$27,IF(E2=3,$Z$28,IF(E2=3.5,$Z$29,IF(E2=4,$Z$30,IF(E2=4.5,$Z$31,$Z$32))))))))*IF(F2=1,$AC$24,IF(F2=1.5,$AC$25,IF(F2=2,$AC$26,IF(F2=2.5,$AC$27,IF(F2=3,$AC$28,IF(F2=3.5,$AC$29,IF(F2=4,$AC$30,IF(F2=4.5,$AC$31,$AC$32))))))))*IF(H2=0,$AF$24,$AF$25)*$T$2*_xlfn.NORM.DIST(B2,$AI$3,$AI$8,FALSE)*_xlfn.NORM.DIST(C2,$AJ$3,$AJ$8,FALSE)*_xlfn.NORM.DIST(G2,$AK$3,$AK$8,FALSE)</f>
        <v>0</v>
      </c>
      <c r="L2" s="9">
        <f>IF(D2=1,$W$30,IF(D2=2,$W$31,IF(D2=3,$W$32,IF(D2=4,$W$33,$W$34))))*IF(E2=1,$Z$34,IF(E2=1.5,$Z$35,IF(E2=2,$Z$36,IF(E2=2.5,$Z$37,IF(E2=3,$Z$38,IF(E2=3.5,$Z$39,IF(E2=4,$Z$40,IF(E2=4.5,$Z$41,$Z$42))))))))*IF(F2=1,$AC$34,IF(F2=1.5,$AC$35,IF(F2=2,$AC$36,IF(F2=2.5,$AC$37,IF(F2=3,$AC$38,IF(F2=3.5,$AC$39,IF(F2=4,$AC$40,IF(F2=4.5,$AC$41,$AC$42))))))))*IF(H2=0,$AF$27,$AF$28)*$T$3*_xlfn.NORM.DIST(B2,$AI$4,$AI$9,FALSE)*_xlfn.NORM.DIST(C2,$AJ$4,$AJ$9,FALSE)*_xlfn.NORM.DIST(G2,$AK$4,$AK$9,FALSE)</f>
        <v>3.4696293846110799E-8</v>
      </c>
      <c r="M2" s="10">
        <f>IF(K2&gt;L2,0,1)</f>
        <v>1</v>
      </c>
      <c r="N2" s="5">
        <f>IF(J2=M2,1,0)</f>
        <v>1</v>
      </c>
      <c r="P2" s="5" t="s">
        <v>47</v>
      </c>
      <c r="Q2" s="5">
        <f>COUNTIF(N2:N401,1)</f>
        <v>348</v>
      </c>
      <c r="S2" s="13" t="s">
        <v>16</v>
      </c>
      <c r="T2" s="13">
        <f>33/400</f>
        <v>8.2500000000000004E-2</v>
      </c>
      <c r="V2" s="1" t="s">
        <v>10</v>
      </c>
      <c r="W2" t="s">
        <v>12</v>
      </c>
      <c r="Y2" s="1" t="s">
        <v>10</v>
      </c>
      <c r="Z2" s="1" t="s">
        <v>13</v>
      </c>
      <c r="AB2" s="1" t="s">
        <v>10</v>
      </c>
      <c r="AC2" s="1" t="s">
        <v>14</v>
      </c>
      <c r="AE2" s="1" t="s">
        <v>10</v>
      </c>
      <c r="AF2" s="1" t="s">
        <v>15</v>
      </c>
      <c r="AH2" s="1" t="s">
        <v>10</v>
      </c>
      <c r="AI2" t="s">
        <v>38</v>
      </c>
      <c r="AJ2" t="s">
        <v>40</v>
      </c>
      <c r="AK2" t="s">
        <v>39</v>
      </c>
    </row>
    <row r="3" spans="1:37" x14ac:dyDescent="0.3">
      <c r="A3">
        <v>2</v>
      </c>
      <c r="B3">
        <v>324</v>
      </c>
      <c r="C3">
        <v>107</v>
      </c>
      <c r="D3">
        <v>4</v>
      </c>
      <c r="E3">
        <v>4</v>
      </c>
      <c r="F3">
        <v>4.5</v>
      </c>
      <c r="G3">
        <v>8.8699999999999992</v>
      </c>
      <c r="H3">
        <v>1</v>
      </c>
      <c r="I3">
        <v>0.76</v>
      </c>
      <c r="J3" s="7">
        <f t="shared" ref="J3:J66" si="0">IF(I3&lt;0.5,0,1)</f>
        <v>1</v>
      </c>
      <c r="K3" s="8">
        <f t="shared" ref="K3:K66" si="1">IF(D3=1,$W$24,IF(D3=2,$W$25,IF(D3=3,$W$26,IF(D3=4,$W$27,$W$28))))*IF(E3=1,$Z$24,IF(E3=1.5,$Z$25,IF(E3=2,$Z$26,IF(E3=2.5,$Z$27,IF(E3=3,$Z$28,IF(E3=3.5,$Z$29,IF(E3=4,$Z$30,IF(E3=4.5,$Z$31,$Z$32))))))))*IF(F3=1,$AC$24,IF(F3=1.5,$AC$25,IF(F3=2,$AC$26,IF(F3=2.5,$AC$27,IF(F3=3,$AC$28,IF(F3=3.5,$AC$29,IF(F3=4,$AC$30,IF(F3=4.5,$AC$31,$AC$32))))))))*IF(H3=0,$AF$24,$AF$25)*$T$2*_xlfn.NORM.DIST(B3,$AI$3,$AI$8,FALSE)*_xlfn.NORM.DIST(C3,$AJ$3,$AJ$8,FALSE)*_xlfn.NORM.DIST(G3,$AK$3,$AK$8,FALSE)</f>
        <v>0</v>
      </c>
      <c r="L3" s="9">
        <f t="shared" ref="L3:L66" si="2">IF(D3=1,$W$30,IF(D3=2,$W$31,IF(D3=3,$W$32,IF(D3=4,$W$33,$W$34))))*IF(E3=1,$Z$34,IF(E3=1.5,$Z$35,IF(E3=2,$Z$36,IF(E3=2.5,$Z$37,IF(E3=3,$Z$38,IF(E3=3.5,$Z$39,IF(E3=4,$Z$40,IF(E3=4.5,$Z$41,$Z$42))))))))*IF(F3=1,$AC$34,IF(F3=1.5,$AC$35,IF(F3=2,$AC$36,IF(F3=2.5,$AC$37,IF(F3=3,$AC$38,IF(F3=3.5,$AC$39,IF(F3=4,$AC$40,IF(F3=4.5,$AC$41,$AC$42))))))))*IF(H3=0,$AF$27,$AF$28)*$T$3*_xlfn.NORM.DIST(B3,$AI$4,$AI$9,FALSE)*_xlfn.NORM.DIST(C3,$AJ$4,$AJ$9,FALSE)*_xlfn.NORM.DIST(G3,$AK$4,$AK$9,FALSE)</f>
        <v>3.4726041695089929E-6</v>
      </c>
      <c r="M3" s="10">
        <f t="shared" ref="M3:M66" si="3">IF(K3&gt;L3,0,1)</f>
        <v>1</v>
      </c>
      <c r="N3" s="5">
        <f t="shared" ref="N3:N66" si="4">IF(J3=M3,1,0)</f>
        <v>1</v>
      </c>
      <c r="S3" s="13" t="s">
        <v>17</v>
      </c>
      <c r="T3" s="13">
        <f>367/400</f>
        <v>0.91749999999999998</v>
      </c>
      <c r="V3" s="2">
        <v>0</v>
      </c>
      <c r="W3" s="4">
        <v>33</v>
      </c>
      <c r="Y3" s="2">
        <v>0</v>
      </c>
      <c r="Z3" s="4">
        <v>33</v>
      </c>
      <c r="AB3" s="2">
        <v>0</v>
      </c>
      <c r="AC3" s="4">
        <v>33</v>
      </c>
      <c r="AE3" s="2">
        <v>0</v>
      </c>
      <c r="AF3" s="4">
        <v>33</v>
      </c>
      <c r="AH3" s="2">
        <v>0</v>
      </c>
      <c r="AI3" s="4">
        <v>302.06060606060606</v>
      </c>
      <c r="AJ3" s="4">
        <v>99.484848484848484</v>
      </c>
      <c r="AK3" s="4">
        <v>7.704545454545455</v>
      </c>
    </row>
    <row r="4" spans="1:37" x14ac:dyDescent="0.3">
      <c r="A4">
        <v>3</v>
      </c>
      <c r="B4">
        <v>316</v>
      </c>
      <c r="C4">
        <v>104</v>
      </c>
      <c r="D4">
        <v>3</v>
      </c>
      <c r="E4">
        <v>3</v>
      </c>
      <c r="F4">
        <v>3.5</v>
      </c>
      <c r="G4">
        <v>8</v>
      </c>
      <c r="H4">
        <v>1</v>
      </c>
      <c r="I4">
        <v>0.72</v>
      </c>
      <c r="J4" s="7">
        <f t="shared" si="0"/>
        <v>1</v>
      </c>
      <c r="K4" s="8">
        <f t="shared" si="1"/>
        <v>2.241093002165749E-8</v>
      </c>
      <c r="L4" s="9">
        <f t="shared" si="2"/>
        <v>3.6292611945401459E-6</v>
      </c>
      <c r="M4" s="10">
        <f t="shared" si="3"/>
        <v>1</v>
      </c>
      <c r="N4" s="5">
        <f t="shared" si="4"/>
        <v>1</v>
      </c>
      <c r="P4" s="5" t="s">
        <v>48</v>
      </c>
      <c r="Q4" s="5">
        <f>348/400</f>
        <v>0.87</v>
      </c>
      <c r="V4" s="3">
        <v>1</v>
      </c>
      <c r="W4" s="4">
        <v>7</v>
      </c>
      <c r="Y4" s="3">
        <v>1</v>
      </c>
      <c r="Z4" s="4">
        <v>1</v>
      </c>
      <c r="AB4" s="3">
        <v>1</v>
      </c>
      <c r="AC4" s="4">
        <v>1</v>
      </c>
      <c r="AE4" s="3">
        <v>0</v>
      </c>
      <c r="AF4" s="4">
        <v>27</v>
      </c>
      <c r="AH4" s="2">
        <v>1</v>
      </c>
      <c r="AI4" s="4">
        <v>318.13351498637604</v>
      </c>
      <c r="AJ4" s="4">
        <v>108.12261580381471</v>
      </c>
      <c r="AK4" s="4">
        <v>8.6793460490463215</v>
      </c>
    </row>
    <row r="5" spans="1:37" x14ac:dyDescent="0.3">
      <c r="A5">
        <v>4</v>
      </c>
      <c r="B5">
        <v>322</v>
      </c>
      <c r="C5">
        <v>110</v>
      </c>
      <c r="D5">
        <v>3</v>
      </c>
      <c r="E5">
        <v>3.5</v>
      </c>
      <c r="F5">
        <v>2.5</v>
      </c>
      <c r="G5">
        <v>8.67</v>
      </c>
      <c r="H5">
        <v>1</v>
      </c>
      <c r="I5">
        <v>0.8</v>
      </c>
      <c r="J5" s="7">
        <f t="shared" si="0"/>
        <v>1</v>
      </c>
      <c r="K5" s="8">
        <f t="shared" si="1"/>
        <v>8.8366105112098209E-12</v>
      </c>
      <c r="L5" s="9">
        <f t="shared" si="2"/>
        <v>5.0458336991803142E-6</v>
      </c>
      <c r="M5" s="10">
        <f t="shared" si="3"/>
        <v>1</v>
      </c>
      <c r="N5" s="5">
        <f t="shared" si="4"/>
        <v>1</v>
      </c>
      <c r="P5" s="5" t="s">
        <v>46</v>
      </c>
      <c r="Q5" s="6">
        <v>0.87</v>
      </c>
      <c r="V5" s="3">
        <v>2</v>
      </c>
      <c r="W5" s="4">
        <v>19</v>
      </c>
      <c r="Y5" s="3">
        <v>1.5</v>
      </c>
      <c r="Z5" s="4">
        <v>9</v>
      </c>
      <c r="AB5" s="3">
        <v>1.5</v>
      </c>
      <c r="AC5" s="4">
        <v>2</v>
      </c>
      <c r="AE5" s="3">
        <v>1</v>
      </c>
      <c r="AF5" s="4">
        <v>6</v>
      </c>
      <c r="AH5" s="2" t="s">
        <v>11</v>
      </c>
      <c r="AI5" s="4">
        <v>316.8075</v>
      </c>
      <c r="AJ5" s="4">
        <v>107.41</v>
      </c>
      <c r="AK5" s="4">
        <v>8.5989250000000013</v>
      </c>
    </row>
    <row r="6" spans="1:37" x14ac:dyDescent="0.3">
      <c r="A6">
        <v>5</v>
      </c>
      <c r="B6">
        <v>314</v>
      </c>
      <c r="C6">
        <v>103</v>
      </c>
      <c r="D6">
        <v>2</v>
      </c>
      <c r="E6">
        <v>2</v>
      </c>
      <c r="F6">
        <v>3</v>
      </c>
      <c r="G6">
        <v>8.2100000000000009</v>
      </c>
      <c r="H6">
        <v>0</v>
      </c>
      <c r="I6">
        <v>0.65</v>
      </c>
      <c r="J6" s="7">
        <f t="shared" si="0"/>
        <v>1</v>
      </c>
      <c r="K6" s="8">
        <f t="shared" si="1"/>
        <v>6.6737712538507027E-7</v>
      </c>
      <c r="L6" s="9">
        <f t="shared" si="2"/>
        <v>1.1698669350532566E-6</v>
      </c>
      <c r="M6" s="10">
        <f t="shared" si="3"/>
        <v>1</v>
      </c>
      <c r="N6" s="5">
        <f t="shared" si="4"/>
        <v>1</v>
      </c>
      <c r="V6" s="3">
        <v>3</v>
      </c>
      <c r="W6" s="4">
        <v>5</v>
      </c>
      <c r="Y6" s="3">
        <v>2</v>
      </c>
      <c r="Z6" s="4">
        <v>6</v>
      </c>
      <c r="AB6" s="3">
        <v>2</v>
      </c>
      <c r="AC6" s="4">
        <v>12</v>
      </c>
      <c r="AE6" s="2">
        <v>1</v>
      </c>
      <c r="AF6" s="4">
        <v>367</v>
      </c>
    </row>
    <row r="7" spans="1:37" x14ac:dyDescent="0.3">
      <c r="A7">
        <v>6</v>
      </c>
      <c r="B7">
        <v>330</v>
      </c>
      <c r="C7">
        <v>115</v>
      </c>
      <c r="D7">
        <v>5</v>
      </c>
      <c r="E7">
        <v>4.5</v>
      </c>
      <c r="F7">
        <v>3</v>
      </c>
      <c r="G7">
        <v>9.34</v>
      </c>
      <c r="H7">
        <v>1</v>
      </c>
      <c r="I7">
        <v>0.9</v>
      </c>
      <c r="J7" s="7">
        <f t="shared" si="0"/>
        <v>1</v>
      </c>
      <c r="K7" s="8">
        <f t="shared" si="1"/>
        <v>0</v>
      </c>
      <c r="L7" s="9">
        <f t="shared" si="2"/>
        <v>6.40311953466673E-7</v>
      </c>
      <c r="M7" s="10">
        <f t="shared" si="3"/>
        <v>1</v>
      </c>
      <c r="N7" s="5">
        <f t="shared" si="4"/>
        <v>1</v>
      </c>
      <c r="V7" s="3">
        <v>4</v>
      </c>
      <c r="W7" s="4">
        <v>2</v>
      </c>
      <c r="Y7" s="3">
        <v>2.5</v>
      </c>
      <c r="Z7" s="4">
        <v>4</v>
      </c>
      <c r="AB7" s="3">
        <v>2.5</v>
      </c>
      <c r="AC7" s="4">
        <v>7</v>
      </c>
      <c r="AE7" s="3">
        <v>0</v>
      </c>
      <c r="AF7" s="4">
        <v>154</v>
      </c>
      <c r="AH7" s="1" t="s">
        <v>10</v>
      </c>
      <c r="AI7" t="s">
        <v>41</v>
      </c>
      <c r="AJ7" t="s">
        <v>42</v>
      </c>
      <c r="AK7" t="s">
        <v>43</v>
      </c>
    </row>
    <row r="8" spans="1:37" x14ac:dyDescent="0.3">
      <c r="A8">
        <v>7</v>
      </c>
      <c r="B8">
        <v>321</v>
      </c>
      <c r="C8">
        <v>109</v>
      </c>
      <c r="D8">
        <v>3</v>
      </c>
      <c r="E8">
        <v>3</v>
      </c>
      <c r="F8">
        <v>4</v>
      </c>
      <c r="G8">
        <v>8.1999999999999993</v>
      </c>
      <c r="H8">
        <v>1</v>
      </c>
      <c r="I8">
        <v>0.75</v>
      </c>
      <c r="J8" s="7">
        <f t="shared" si="0"/>
        <v>1</v>
      </c>
      <c r="K8" s="8">
        <f t="shared" si="1"/>
        <v>0</v>
      </c>
      <c r="L8" s="9">
        <f t="shared" si="2"/>
        <v>7.56088671725964E-6</v>
      </c>
      <c r="M8" s="10">
        <f t="shared" si="3"/>
        <v>1</v>
      </c>
      <c r="N8" s="5">
        <f t="shared" si="4"/>
        <v>1</v>
      </c>
      <c r="T8" s="4"/>
      <c r="V8" s="2">
        <v>1</v>
      </c>
      <c r="W8" s="4">
        <v>367</v>
      </c>
      <c r="Y8" s="3">
        <v>3</v>
      </c>
      <c r="Z8" s="4">
        <v>6</v>
      </c>
      <c r="AB8" s="3">
        <v>3</v>
      </c>
      <c r="AC8" s="4">
        <v>7</v>
      </c>
      <c r="AE8" s="3">
        <v>1</v>
      </c>
      <c r="AF8" s="4">
        <v>213</v>
      </c>
      <c r="AH8" s="2">
        <v>0</v>
      </c>
      <c r="AI8" s="4">
        <v>7.8856649764757094</v>
      </c>
      <c r="AJ8" s="4">
        <v>4.2874906131181181</v>
      </c>
      <c r="AK8" s="4">
        <v>0.36263868820329259</v>
      </c>
    </row>
    <row r="9" spans="1:37" x14ac:dyDescent="0.3">
      <c r="A9">
        <v>8</v>
      </c>
      <c r="B9">
        <v>308</v>
      </c>
      <c r="C9">
        <v>101</v>
      </c>
      <c r="D9">
        <v>2</v>
      </c>
      <c r="E9">
        <v>3</v>
      </c>
      <c r="F9">
        <v>4</v>
      </c>
      <c r="G9">
        <v>7.9</v>
      </c>
      <c r="H9">
        <v>0</v>
      </c>
      <c r="I9">
        <v>0.68</v>
      </c>
      <c r="J9" s="7">
        <f t="shared" si="0"/>
        <v>1</v>
      </c>
      <c r="K9" s="8">
        <f t="shared" si="1"/>
        <v>0</v>
      </c>
      <c r="L9" s="9">
        <f t="shared" si="2"/>
        <v>6.146018019607381E-7</v>
      </c>
      <c r="M9" s="10">
        <f t="shared" si="3"/>
        <v>1</v>
      </c>
      <c r="N9" s="5">
        <f t="shared" si="4"/>
        <v>1</v>
      </c>
      <c r="V9" s="3">
        <v>1</v>
      </c>
      <c r="W9" s="4">
        <v>19</v>
      </c>
      <c r="Y9" s="3">
        <v>3.5</v>
      </c>
      <c r="Z9" s="4">
        <v>2</v>
      </c>
      <c r="AB9" s="3">
        <v>3.5</v>
      </c>
      <c r="AC9" s="4">
        <v>4</v>
      </c>
      <c r="AE9" s="2" t="s">
        <v>11</v>
      </c>
      <c r="AF9" s="4">
        <v>400</v>
      </c>
      <c r="AH9" s="2">
        <v>1</v>
      </c>
      <c r="AI9" s="4">
        <v>10.803062934124629</v>
      </c>
      <c r="AJ9" s="4">
        <v>5.6904392756450362</v>
      </c>
      <c r="AK9" s="4">
        <v>0.54548079522167148</v>
      </c>
    </row>
    <row r="10" spans="1:37" x14ac:dyDescent="0.3">
      <c r="A10">
        <v>9</v>
      </c>
      <c r="B10">
        <v>302</v>
      </c>
      <c r="C10">
        <v>102</v>
      </c>
      <c r="D10">
        <v>1</v>
      </c>
      <c r="E10">
        <v>2</v>
      </c>
      <c r="F10">
        <v>1.5</v>
      </c>
      <c r="G10">
        <v>8</v>
      </c>
      <c r="H10">
        <v>0</v>
      </c>
      <c r="I10">
        <v>0.5</v>
      </c>
      <c r="J10" s="7">
        <f t="shared" si="0"/>
        <v>1</v>
      </c>
      <c r="K10" s="8">
        <f t="shared" si="1"/>
        <v>4.9360009807679927E-7</v>
      </c>
      <c r="L10" s="9">
        <f t="shared" si="2"/>
        <v>3.2012217924441282E-9</v>
      </c>
      <c r="M10" s="10">
        <f t="shared" si="3"/>
        <v>0</v>
      </c>
      <c r="N10" s="5">
        <f t="shared" si="4"/>
        <v>0</v>
      </c>
      <c r="V10" s="3">
        <v>2</v>
      </c>
      <c r="W10" s="4">
        <v>88</v>
      </c>
      <c r="Y10" s="3">
        <v>4</v>
      </c>
      <c r="Z10" s="4">
        <v>4</v>
      </c>
      <c r="AB10" s="2">
        <v>1</v>
      </c>
      <c r="AC10" s="4">
        <v>367</v>
      </c>
      <c r="AH10" s="2" t="s">
        <v>11</v>
      </c>
      <c r="AI10" s="4">
        <v>11.473646113500704</v>
      </c>
      <c r="AJ10" s="4">
        <v>6.0695137773740804</v>
      </c>
      <c r="AK10" s="4">
        <v>0.59631709649643494</v>
      </c>
    </row>
    <row r="11" spans="1:37" x14ac:dyDescent="0.3">
      <c r="A11">
        <v>10</v>
      </c>
      <c r="B11">
        <v>323</v>
      </c>
      <c r="C11">
        <v>108</v>
      </c>
      <c r="D11">
        <v>3</v>
      </c>
      <c r="E11">
        <v>3.5</v>
      </c>
      <c r="F11">
        <v>3</v>
      </c>
      <c r="G11">
        <v>8.6</v>
      </c>
      <c r="H11">
        <v>0</v>
      </c>
      <c r="I11">
        <v>0.45</v>
      </c>
      <c r="J11" s="7">
        <f t="shared" si="0"/>
        <v>0</v>
      </c>
      <c r="K11" s="8">
        <f t="shared" si="1"/>
        <v>1.3226352524432574E-10</v>
      </c>
      <c r="L11" s="9">
        <f t="shared" si="2"/>
        <v>8.9489875455792336E-6</v>
      </c>
      <c r="M11" s="10">
        <f t="shared" si="3"/>
        <v>1</v>
      </c>
      <c r="N11" s="5">
        <f t="shared" si="4"/>
        <v>0</v>
      </c>
      <c r="V11" s="3">
        <v>3</v>
      </c>
      <c r="W11" s="4">
        <v>128</v>
      </c>
      <c r="Y11" s="3">
        <v>5</v>
      </c>
      <c r="Z11" s="4">
        <v>1</v>
      </c>
      <c r="AB11" s="3">
        <v>1.5</v>
      </c>
      <c r="AC11" s="4">
        <v>5</v>
      </c>
    </row>
    <row r="12" spans="1:37" x14ac:dyDescent="0.3">
      <c r="A12">
        <v>11</v>
      </c>
      <c r="B12">
        <v>325</v>
      </c>
      <c r="C12">
        <v>106</v>
      </c>
      <c r="D12">
        <v>3</v>
      </c>
      <c r="E12">
        <v>3.5</v>
      </c>
      <c r="F12">
        <v>4</v>
      </c>
      <c r="G12">
        <v>8.4</v>
      </c>
      <c r="H12">
        <v>1</v>
      </c>
      <c r="I12">
        <v>0.52</v>
      </c>
      <c r="J12" s="7">
        <f t="shared" si="0"/>
        <v>1</v>
      </c>
      <c r="K12" s="8">
        <f t="shared" si="1"/>
        <v>0</v>
      </c>
      <c r="L12" s="9">
        <f t="shared" si="2"/>
        <v>9.1390438551756692E-6</v>
      </c>
      <c r="M12" s="10">
        <f t="shared" si="3"/>
        <v>1</v>
      </c>
      <c r="N12" s="5">
        <f t="shared" si="4"/>
        <v>1</v>
      </c>
      <c r="V12" s="3">
        <v>4</v>
      </c>
      <c r="W12" s="4">
        <v>72</v>
      </c>
      <c r="Y12" s="2">
        <v>1</v>
      </c>
      <c r="Z12" s="4">
        <v>367</v>
      </c>
      <c r="AB12" s="3">
        <v>2</v>
      </c>
      <c r="AC12" s="4">
        <v>26</v>
      </c>
    </row>
    <row r="13" spans="1:37" x14ac:dyDescent="0.3">
      <c r="A13">
        <v>12</v>
      </c>
      <c r="B13">
        <v>327</v>
      </c>
      <c r="C13">
        <v>111</v>
      </c>
      <c r="D13">
        <v>4</v>
      </c>
      <c r="E13">
        <v>4</v>
      </c>
      <c r="F13">
        <v>4.5</v>
      </c>
      <c r="G13">
        <v>9</v>
      </c>
      <c r="H13">
        <v>1</v>
      </c>
      <c r="I13">
        <v>0.84</v>
      </c>
      <c r="J13" s="7">
        <f t="shared" si="0"/>
        <v>1</v>
      </c>
      <c r="K13" s="8">
        <f t="shared" si="1"/>
        <v>0</v>
      </c>
      <c r="L13" s="9">
        <f t="shared" si="2"/>
        <v>2.3058904711678032E-6</v>
      </c>
      <c r="M13" s="10">
        <f t="shared" si="3"/>
        <v>1</v>
      </c>
      <c r="N13" s="5">
        <f t="shared" si="4"/>
        <v>1</v>
      </c>
      <c r="V13" s="3">
        <v>5</v>
      </c>
      <c r="W13" s="4">
        <v>60</v>
      </c>
      <c r="Y13" s="3">
        <v>1</v>
      </c>
      <c r="Z13" s="4">
        <v>5</v>
      </c>
      <c r="AB13" s="3">
        <v>2.5</v>
      </c>
      <c r="AC13" s="4">
        <v>32</v>
      </c>
    </row>
    <row r="14" spans="1:37" x14ac:dyDescent="0.3">
      <c r="A14">
        <v>13</v>
      </c>
      <c r="B14">
        <v>328</v>
      </c>
      <c r="C14">
        <v>112</v>
      </c>
      <c r="D14">
        <v>4</v>
      </c>
      <c r="E14">
        <v>4</v>
      </c>
      <c r="F14">
        <v>4.5</v>
      </c>
      <c r="G14">
        <v>9.1</v>
      </c>
      <c r="H14">
        <v>1</v>
      </c>
      <c r="I14">
        <v>0.78</v>
      </c>
      <c r="J14" s="7">
        <f t="shared" si="0"/>
        <v>1</v>
      </c>
      <c r="K14" s="8">
        <f t="shared" si="1"/>
        <v>0</v>
      </c>
      <c r="L14" s="9">
        <f t="shared" si="2"/>
        <v>1.6927254477636544E-6</v>
      </c>
      <c r="M14" s="10">
        <f t="shared" si="3"/>
        <v>1</v>
      </c>
      <c r="N14" s="5">
        <f t="shared" si="4"/>
        <v>1</v>
      </c>
      <c r="V14" s="2" t="s">
        <v>11</v>
      </c>
      <c r="W14" s="4">
        <v>400</v>
      </c>
      <c r="Y14" s="3">
        <v>1.5</v>
      </c>
      <c r="Z14" s="4">
        <v>11</v>
      </c>
      <c r="AB14" s="3">
        <v>3</v>
      </c>
      <c r="AC14" s="4">
        <v>78</v>
      </c>
    </row>
    <row r="15" spans="1:37" x14ac:dyDescent="0.3">
      <c r="A15">
        <v>14</v>
      </c>
      <c r="B15">
        <v>307</v>
      </c>
      <c r="C15">
        <v>109</v>
      </c>
      <c r="D15">
        <v>3</v>
      </c>
      <c r="E15">
        <v>4</v>
      </c>
      <c r="F15">
        <v>3</v>
      </c>
      <c r="G15">
        <v>8</v>
      </c>
      <c r="H15">
        <v>1</v>
      </c>
      <c r="I15">
        <v>0.62</v>
      </c>
      <c r="J15" s="7">
        <f t="shared" si="0"/>
        <v>1</v>
      </c>
      <c r="K15" s="8">
        <f t="shared" si="1"/>
        <v>1.5207486540599887E-8</v>
      </c>
      <c r="L15" s="9">
        <f t="shared" si="2"/>
        <v>3.5960567420374111E-6</v>
      </c>
      <c r="M15" s="10">
        <f t="shared" si="3"/>
        <v>1</v>
      </c>
      <c r="N15" s="5">
        <f t="shared" si="4"/>
        <v>1</v>
      </c>
      <c r="Y15" s="3">
        <v>2</v>
      </c>
      <c r="Z15" s="4">
        <v>27</v>
      </c>
      <c r="AB15" s="3">
        <v>3.5</v>
      </c>
      <c r="AC15" s="4">
        <v>69</v>
      </c>
    </row>
    <row r="16" spans="1:37" x14ac:dyDescent="0.3">
      <c r="A16">
        <v>15</v>
      </c>
      <c r="B16">
        <v>311</v>
      </c>
      <c r="C16">
        <v>104</v>
      </c>
      <c r="D16">
        <v>3</v>
      </c>
      <c r="E16">
        <v>3.5</v>
      </c>
      <c r="F16">
        <v>2</v>
      </c>
      <c r="G16">
        <v>8.1999999999999993</v>
      </c>
      <c r="H16">
        <v>1</v>
      </c>
      <c r="I16">
        <v>0.61</v>
      </c>
      <c r="J16" s="7">
        <f t="shared" si="0"/>
        <v>1</v>
      </c>
      <c r="K16" s="8">
        <f t="shared" si="1"/>
        <v>3.0812932332241432E-8</v>
      </c>
      <c r="L16" s="9">
        <f t="shared" si="2"/>
        <v>1.9405736696346346E-6</v>
      </c>
      <c r="M16" s="10">
        <f t="shared" si="3"/>
        <v>1</v>
      </c>
      <c r="N16" s="5">
        <f t="shared" si="4"/>
        <v>1</v>
      </c>
      <c r="Y16" s="3">
        <v>2.5</v>
      </c>
      <c r="Z16" s="4">
        <v>43</v>
      </c>
      <c r="AB16" s="3">
        <v>4</v>
      </c>
      <c r="AC16" s="4">
        <v>77</v>
      </c>
    </row>
    <row r="17" spans="1:32" x14ac:dyDescent="0.3">
      <c r="A17">
        <v>16</v>
      </c>
      <c r="B17">
        <v>314</v>
      </c>
      <c r="C17">
        <v>105</v>
      </c>
      <c r="D17">
        <v>3</v>
      </c>
      <c r="E17">
        <v>3.5</v>
      </c>
      <c r="F17">
        <v>2.5</v>
      </c>
      <c r="G17">
        <v>8.3000000000000007</v>
      </c>
      <c r="H17">
        <v>0</v>
      </c>
      <c r="I17">
        <v>0.54</v>
      </c>
      <c r="J17" s="7">
        <f t="shared" si="0"/>
        <v>1</v>
      </c>
      <c r="K17" s="8">
        <f t="shared" si="1"/>
        <v>2.4576285821018408E-8</v>
      </c>
      <c r="L17" s="9">
        <f t="shared" si="2"/>
        <v>2.5786466332183645E-6</v>
      </c>
      <c r="M17" s="10">
        <f t="shared" si="3"/>
        <v>1</v>
      </c>
      <c r="N17" s="5">
        <f t="shared" si="4"/>
        <v>1</v>
      </c>
      <c r="Y17" s="3">
        <v>3</v>
      </c>
      <c r="Z17" s="4">
        <v>58</v>
      </c>
      <c r="AB17" s="3">
        <v>4.5</v>
      </c>
      <c r="AC17" s="4">
        <v>45</v>
      </c>
    </row>
    <row r="18" spans="1:32" x14ac:dyDescent="0.3">
      <c r="A18">
        <v>17</v>
      </c>
      <c r="B18">
        <v>317</v>
      </c>
      <c r="C18">
        <v>107</v>
      </c>
      <c r="D18">
        <v>3</v>
      </c>
      <c r="E18">
        <v>4</v>
      </c>
      <c r="F18">
        <v>3</v>
      </c>
      <c r="G18">
        <v>8.6999999999999993</v>
      </c>
      <c r="H18">
        <v>0</v>
      </c>
      <c r="I18">
        <v>0.66</v>
      </c>
      <c r="J18" s="7">
        <f t="shared" si="0"/>
        <v>1</v>
      </c>
      <c r="K18" s="8">
        <f t="shared" si="1"/>
        <v>1.1254793811202084E-9</v>
      </c>
      <c r="L18" s="9">
        <f t="shared" si="2"/>
        <v>9.4714350938941134E-6</v>
      </c>
      <c r="M18" s="10">
        <f t="shared" si="3"/>
        <v>1</v>
      </c>
      <c r="N18" s="5">
        <f t="shared" si="4"/>
        <v>1</v>
      </c>
      <c r="Y18" s="3">
        <v>3.5</v>
      </c>
      <c r="Z18" s="4">
        <v>68</v>
      </c>
      <c r="AB18" s="3">
        <v>5</v>
      </c>
      <c r="AC18" s="4">
        <v>35</v>
      </c>
    </row>
    <row r="19" spans="1:32" x14ac:dyDescent="0.3">
      <c r="A19">
        <v>18</v>
      </c>
      <c r="B19">
        <v>319</v>
      </c>
      <c r="C19">
        <v>106</v>
      </c>
      <c r="D19">
        <v>3</v>
      </c>
      <c r="E19">
        <v>4</v>
      </c>
      <c r="F19">
        <v>3</v>
      </c>
      <c r="G19">
        <v>8</v>
      </c>
      <c r="H19">
        <v>1</v>
      </c>
      <c r="I19">
        <v>0.65</v>
      </c>
      <c r="J19" s="7">
        <f t="shared" si="0"/>
        <v>1</v>
      </c>
      <c r="K19" s="8">
        <f t="shared" si="1"/>
        <v>6.8127639319412836E-9</v>
      </c>
      <c r="L19" s="9">
        <f t="shared" si="2"/>
        <v>5.7545715866463937E-6</v>
      </c>
      <c r="M19" s="10">
        <f t="shared" si="3"/>
        <v>1</v>
      </c>
      <c r="N19" s="5">
        <f t="shared" si="4"/>
        <v>1</v>
      </c>
      <c r="W19" s="4"/>
      <c r="Y19" s="3">
        <v>4</v>
      </c>
      <c r="Z19" s="4">
        <v>66</v>
      </c>
      <c r="AB19" s="2" t="s">
        <v>11</v>
      </c>
      <c r="AC19" s="4">
        <v>400</v>
      </c>
    </row>
    <row r="20" spans="1:32" x14ac:dyDescent="0.3">
      <c r="A20">
        <v>19</v>
      </c>
      <c r="B20">
        <v>318</v>
      </c>
      <c r="C20">
        <v>110</v>
      </c>
      <c r="D20">
        <v>3</v>
      </c>
      <c r="E20">
        <v>4</v>
      </c>
      <c r="F20">
        <v>3</v>
      </c>
      <c r="G20">
        <v>8.8000000000000007</v>
      </c>
      <c r="H20">
        <v>0</v>
      </c>
      <c r="I20">
        <v>0.63</v>
      </c>
      <c r="J20" s="7">
        <f t="shared" si="0"/>
        <v>1</v>
      </c>
      <c r="K20" s="8">
        <f t="shared" si="1"/>
        <v>9.1052968908918445E-11</v>
      </c>
      <c r="L20" s="9">
        <f t="shared" si="2"/>
        <v>8.9800015730478041E-6</v>
      </c>
      <c r="M20" s="10">
        <f t="shared" si="3"/>
        <v>1</v>
      </c>
      <c r="N20" s="5">
        <f t="shared" si="4"/>
        <v>1</v>
      </c>
      <c r="Y20" s="3">
        <v>4.5</v>
      </c>
      <c r="Z20" s="4">
        <v>53</v>
      </c>
    </row>
    <row r="21" spans="1:32" x14ac:dyDescent="0.3">
      <c r="A21">
        <v>20</v>
      </c>
      <c r="B21">
        <v>303</v>
      </c>
      <c r="C21">
        <v>102</v>
      </c>
      <c r="D21">
        <v>3</v>
      </c>
      <c r="E21">
        <v>3.5</v>
      </c>
      <c r="F21">
        <v>3</v>
      </c>
      <c r="G21">
        <v>8.5</v>
      </c>
      <c r="H21">
        <v>0</v>
      </c>
      <c r="I21">
        <v>0.62</v>
      </c>
      <c r="J21" s="7">
        <f t="shared" si="0"/>
        <v>1</v>
      </c>
      <c r="K21" s="8">
        <f t="shared" si="1"/>
        <v>5.1340192532101019E-8</v>
      </c>
      <c r="L21" s="9">
        <f t="shared" si="2"/>
        <v>1.9931911604245189E-6</v>
      </c>
      <c r="M21" s="10">
        <f t="shared" si="3"/>
        <v>1</v>
      </c>
      <c r="N21" s="5">
        <f t="shared" si="4"/>
        <v>1</v>
      </c>
      <c r="Y21" s="3">
        <v>5</v>
      </c>
      <c r="Z21" s="4">
        <v>36</v>
      </c>
    </row>
    <row r="22" spans="1:32" x14ac:dyDescent="0.3">
      <c r="A22">
        <v>21</v>
      </c>
      <c r="B22">
        <v>312</v>
      </c>
      <c r="C22">
        <v>107</v>
      </c>
      <c r="D22">
        <v>3</v>
      </c>
      <c r="E22">
        <v>3</v>
      </c>
      <c r="F22">
        <v>2</v>
      </c>
      <c r="G22">
        <v>7.9</v>
      </c>
      <c r="H22">
        <v>1</v>
      </c>
      <c r="I22">
        <v>0.64</v>
      </c>
      <c r="J22" s="7">
        <f t="shared" si="0"/>
        <v>1</v>
      </c>
      <c r="K22" s="8">
        <f t="shared" si="1"/>
        <v>6.5441447795030184E-8</v>
      </c>
      <c r="L22" s="9">
        <f t="shared" si="2"/>
        <v>1.1843633936199249E-6</v>
      </c>
      <c r="M22" s="10">
        <f t="shared" si="3"/>
        <v>1</v>
      </c>
      <c r="N22" s="5">
        <f t="shared" si="4"/>
        <v>1</v>
      </c>
      <c r="Y22" s="2" t="s">
        <v>11</v>
      </c>
      <c r="Z22" s="4">
        <v>400</v>
      </c>
    </row>
    <row r="23" spans="1:32" x14ac:dyDescent="0.3">
      <c r="A23">
        <v>22</v>
      </c>
      <c r="B23">
        <v>325</v>
      </c>
      <c r="C23">
        <v>114</v>
      </c>
      <c r="D23">
        <v>4</v>
      </c>
      <c r="E23">
        <v>3</v>
      </c>
      <c r="F23">
        <v>2</v>
      </c>
      <c r="G23">
        <v>8.4</v>
      </c>
      <c r="H23">
        <v>0</v>
      </c>
      <c r="I23">
        <v>0.7</v>
      </c>
      <c r="J23" s="7">
        <f t="shared" si="0"/>
        <v>1</v>
      </c>
      <c r="K23" s="8">
        <f t="shared" si="1"/>
        <v>1.0503799421394615E-11</v>
      </c>
      <c r="L23" s="9">
        <f t="shared" si="2"/>
        <v>6.7317917854918846E-7</v>
      </c>
      <c r="M23" s="10">
        <f t="shared" si="3"/>
        <v>1</v>
      </c>
      <c r="N23" s="5">
        <f t="shared" si="4"/>
        <v>1</v>
      </c>
    </row>
    <row r="24" spans="1:32" x14ac:dyDescent="0.3">
      <c r="A24">
        <v>23</v>
      </c>
      <c r="B24">
        <v>328</v>
      </c>
      <c r="C24">
        <v>116</v>
      </c>
      <c r="D24">
        <v>5</v>
      </c>
      <c r="E24">
        <v>5</v>
      </c>
      <c r="F24">
        <v>5</v>
      </c>
      <c r="G24">
        <v>9.5</v>
      </c>
      <c r="H24">
        <v>1</v>
      </c>
      <c r="I24">
        <v>0.94</v>
      </c>
      <c r="J24" s="7">
        <f t="shared" si="0"/>
        <v>1</v>
      </c>
      <c r="K24" s="8">
        <f t="shared" si="1"/>
        <v>0</v>
      </c>
      <c r="L24" s="9">
        <f t="shared" si="2"/>
        <v>1.257055718411101E-7</v>
      </c>
      <c r="M24" s="10">
        <f t="shared" si="3"/>
        <v>1</v>
      </c>
      <c r="N24" s="5">
        <f t="shared" si="4"/>
        <v>1</v>
      </c>
      <c r="V24" s="11" t="s">
        <v>18</v>
      </c>
      <c r="W24" s="11">
        <f>7/33</f>
        <v>0.21212121212121213</v>
      </c>
      <c r="Y24" s="11" t="s">
        <v>18</v>
      </c>
      <c r="Z24" s="11">
        <f>1/33</f>
        <v>3.0303030303030304E-2</v>
      </c>
      <c r="AB24" s="11" t="s">
        <v>18</v>
      </c>
      <c r="AC24" s="11">
        <f>1/33</f>
        <v>3.0303030303030304E-2</v>
      </c>
      <c r="AE24" s="11" t="s">
        <v>36</v>
      </c>
      <c r="AF24" s="11">
        <f>27/33</f>
        <v>0.81818181818181823</v>
      </c>
    </row>
    <row r="25" spans="1:32" x14ac:dyDescent="0.3">
      <c r="A25">
        <v>24</v>
      </c>
      <c r="B25">
        <v>334</v>
      </c>
      <c r="C25">
        <v>119</v>
      </c>
      <c r="D25">
        <v>5</v>
      </c>
      <c r="E25">
        <v>5</v>
      </c>
      <c r="F25">
        <v>4.5</v>
      </c>
      <c r="G25">
        <v>9.6999999999999993</v>
      </c>
      <c r="H25">
        <v>1</v>
      </c>
      <c r="I25">
        <v>0.95</v>
      </c>
      <c r="J25" s="7">
        <f t="shared" si="0"/>
        <v>1</v>
      </c>
      <c r="K25" s="8">
        <f t="shared" si="1"/>
        <v>0</v>
      </c>
      <c r="L25" s="9">
        <f t="shared" si="2"/>
        <v>1.8843504898412464E-8</v>
      </c>
      <c r="M25" s="10">
        <f t="shared" si="3"/>
        <v>1</v>
      </c>
      <c r="N25" s="5">
        <f t="shared" si="4"/>
        <v>1</v>
      </c>
      <c r="V25" s="11" t="s">
        <v>19</v>
      </c>
      <c r="W25" s="11">
        <f>19/33</f>
        <v>0.5757575757575758</v>
      </c>
      <c r="Y25" s="11" t="s">
        <v>28</v>
      </c>
      <c r="Z25" s="11">
        <f>9/33</f>
        <v>0.27272727272727271</v>
      </c>
      <c r="AB25" s="11" t="s">
        <v>28</v>
      </c>
      <c r="AC25" s="11">
        <f>2/33</f>
        <v>6.0606060606060608E-2</v>
      </c>
      <c r="AE25" s="11" t="s">
        <v>18</v>
      </c>
      <c r="AF25" s="11">
        <f>6/33</f>
        <v>0.18181818181818182</v>
      </c>
    </row>
    <row r="26" spans="1:32" x14ac:dyDescent="0.3">
      <c r="A26">
        <v>25</v>
      </c>
      <c r="B26">
        <v>336</v>
      </c>
      <c r="C26">
        <v>119</v>
      </c>
      <c r="D26">
        <v>5</v>
      </c>
      <c r="E26">
        <v>4</v>
      </c>
      <c r="F26">
        <v>3.5</v>
      </c>
      <c r="G26">
        <v>9.8000000000000007</v>
      </c>
      <c r="H26">
        <v>1</v>
      </c>
      <c r="I26">
        <v>0.97</v>
      </c>
      <c r="J26" s="7">
        <f t="shared" si="0"/>
        <v>1</v>
      </c>
      <c r="K26" s="8">
        <f t="shared" si="1"/>
        <v>0</v>
      </c>
      <c r="L26" s="9">
        <f t="shared" si="2"/>
        <v>2.7684762542619189E-8</v>
      </c>
      <c r="M26" s="10">
        <f t="shared" si="3"/>
        <v>1</v>
      </c>
      <c r="N26" s="5">
        <f t="shared" si="4"/>
        <v>1</v>
      </c>
      <c r="V26" s="11" t="s">
        <v>20</v>
      </c>
      <c r="W26" s="11">
        <f>5/33</f>
        <v>0.15151515151515152</v>
      </c>
      <c r="Y26" s="11" t="s">
        <v>19</v>
      </c>
      <c r="Z26" s="11">
        <f>6/33</f>
        <v>0.18181818181818182</v>
      </c>
      <c r="AB26" s="11" t="s">
        <v>19</v>
      </c>
      <c r="AC26" s="11">
        <f>12/33</f>
        <v>0.36363636363636365</v>
      </c>
      <c r="AE26" s="11"/>
      <c r="AF26" s="11"/>
    </row>
    <row r="27" spans="1:32" x14ac:dyDescent="0.3">
      <c r="A27">
        <v>26</v>
      </c>
      <c r="B27">
        <v>340</v>
      </c>
      <c r="C27">
        <v>120</v>
      </c>
      <c r="D27">
        <v>5</v>
      </c>
      <c r="E27">
        <v>4.5</v>
      </c>
      <c r="F27">
        <v>4.5</v>
      </c>
      <c r="G27">
        <v>9.6</v>
      </c>
      <c r="H27">
        <v>1</v>
      </c>
      <c r="I27">
        <v>0.94</v>
      </c>
      <c r="J27" s="7">
        <f t="shared" si="0"/>
        <v>1</v>
      </c>
      <c r="K27" s="8">
        <f t="shared" si="1"/>
        <v>0</v>
      </c>
      <c r="L27" s="9">
        <f t="shared" si="2"/>
        <v>1.0255874683511098E-8</v>
      </c>
      <c r="M27" s="10">
        <f t="shared" si="3"/>
        <v>1</v>
      </c>
      <c r="N27" s="5">
        <f t="shared" si="4"/>
        <v>1</v>
      </c>
      <c r="V27" s="11" t="s">
        <v>21</v>
      </c>
      <c r="W27" s="12">
        <f>2/33</f>
        <v>6.0606060606060608E-2</v>
      </c>
      <c r="Y27" s="11" t="s">
        <v>29</v>
      </c>
      <c r="Z27" s="11">
        <f>4/33</f>
        <v>0.12121212121212122</v>
      </c>
      <c r="AB27" s="11" t="s">
        <v>29</v>
      </c>
      <c r="AC27" s="11">
        <f>7/33</f>
        <v>0.21212121212121213</v>
      </c>
      <c r="AE27" s="11" t="s">
        <v>37</v>
      </c>
      <c r="AF27" s="11">
        <f>154/367</f>
        <v>0.4196185286103542</v>
      </c>
    </row>
    <row r="28" spans="1:32" x14ac:dyDescent="0.3">
      <c r="A28">
        <v>27</v>
      </c>
      <c r="B28">
        <v>322</v>
      </c>
      <c r="C28">
        <v>109</v>
      </c>
      <c r="D28">
        <v>5</v>
      </c>
      <c r="E28">
        <v>4.5</v>
      </c>
      <c r="F28">
        <v>3.5</v>
      </c>
      <c r="G28">
        <v>8.8000000000000007</v>
      </c>
      <c r="H28">
        <v>0</v>
      </c>
      <c r="I28">
        <v>0.76</v>
      </c>
      <c r="J28" s="7">
        <f t="shared" si="0"/>
        <v>1</v>
      </c>
      <c r="K28" s="8">
        <f t="shared" si="1"/>
        <v>0</v>
      </c>
      <c r="L28" s="9">
        <f t="shared" si="2"/>
        <v>2.9268119696327825E-6</v>
      </c>
      <c r="M28" s="10">
        <f t="shared" si="3"/>
        <v>1</v>
      </c>
      <c r="N28" s="5">
        <f t="shared" si="4"/>
        <v>1</v>
      </c>
      <c r="V28" s="11" t="s">
        <v>22</v>
      </c>
      <c r="W28" s="11">
        <v>0</v>
      </c>
      <c r="Y28" s="11" t="s">
        <v>20</v>
      </c>
      <c r="Z28" s="11">
        <f>6/33</f>
        <v>0.18181818181818182</v>
      </c>
      <c r="AB28" s="11" t="s">
        <v>20</v>
      </c>
      <c r="AC28" s="11">
        <f>7/33</f>
        <v>0.21212121212121213</v>
      </c>
      <c r="AE28" s="11" t="s">
        <v>23</v>
      </c>
      <c r="AF28" s="11">
        <f>213/367</f>
        <v>0.5803814713896458</v>
      </c>
    </row>
    <row r="29" spans="1:32" x14ac:dyDescent="0.3">
      <c r="A29">
        <v>28</v>
      </c>
      <c r="B29">
        <v>298</v>
      </c>
      <c r="C29">
        <v>98</v>
      </c>
      <c r="D29">
        <v>2</v>
      </c>
      <c r="E29">
        <v>1.5</v>
      </c>
      <c r="F29">
        <v>2.5</v>
      </c>
      <c r="G29">
        <v>7.5</v>
      </c>
      <c r="H29">
        <v>1</v>
      </c>
      <c r="I29">
        <v>0.44</v>
      </c>
      <c r="J29" s="7">
        <f t="shared" si="0"/>
        <v>0</v>
      </c>
      <c r="K29" s="8">
        <f t="shared" si="1"/>
        <v>1.8203302756944158E-6</v>
      </c>
      <c r="L29" s="9">
        <f t="shared" si="2"/>
        <v>2.2090697700050521E-9</v>
      </c>
      <c r="M29" s="10">
        <f t="shared" si="3"/>
        <v>0</v>
      </c>
      <c r="N29" s="5">
        <f t="shared" si="4"/>
        <v>1</v>
      </c>
      <c r="R29" s="4"/>
      <c r="V29" s="11"/>
      <c r="W29" s="11"/>
      <c r="Y29" s="11" t="s">
        <v>30</v>
      </c>
      <c r="Z29" s="11">
        <f>2/33</f>
        <v>6.0606060606060608E-2</v>
      </c>
      <c r="AB29" s="11" t="s">
        <v>30</v>
      </c>
      <c r="AC29" s="11">
        <f>4/33</f>
        <v>0.12121212121212122</v>
      </c>
    </row>
    <row r="30" spans="1:32" x14ac:dyDescent="0.3">
      <c r="A30">
        <v>29</v>
      </c>
      <c r="B30">
        <v>295</v>
      </c>
      <c r="C30">
        <v>93</v>
      </c>
      <c r="D30">
        <v>1</v>
      </c>
      <c r="E30">
        <v>2</v>
      </c>
      <c r="F30">
        <v>2</v>
      </c>
      <c r="G30">
        <v>7.2</v>
      </c>
      <c r="H30">
        <v>0</v>
      </c>
      <c r="I30">
        <v>0.46</v>
      </c>
      <c r="J30" s="7">
        <f t="shared" si="0"/>
        <v>0</v>
      </c>
      <c r="K30" s="8">
        <f t="shared" si="1"/>
        <v>3.9738828492250132E-7</v>
      </c>
      <c r="L30" s="9">
        <f t="shared" si="2"/>
        <v>1.4701110680757184E-11</v>
      </c>
      <c r="M30" s="10">
        <f t="shared" si="3"/>
        <v>0</v>
      </c>
      <c r="N30" s="5">
        <f t="shared" si="4"/>
        <v>1</v>
      </c>
      <c r="V30" s="11" t="s">
        <v>23</v>
      </c>
      <c r="W30" s="11">
        <f>19/367</f>
        <v>5.1771117166212535E-2</v>
      </c>
      <c r="Y30" s="11" t="s">
        <v>21</v>
      </c>
      <c r="Z30" s="11">
        <f>4/33</f>
        <v>0.12121212121212122</v>
      </c>
      <c r="AB30" s="11" t="s">
        <v>21</v>
      </c>
      <c r="AC30" s="11">
        <v>0</v>
      </c>
    </row>
    <row r="31" spans="1:32" x14ac:dyDescent="0.3">
      <c r="A31">
        <v>30</v>
      </c>
      <c r="B31">
        <v>310</v>
      </c>
      <c r="C31">
        <v>99</v>
      </c>
      <c r="D31">
        <v>2</v>
      </c>
      <c r="E31">
        <v>1.5</v>
      </c>
      <c r="F31">
        <v>2</v>
      </c>
      <c r="G31">
        <v>7.3</v>
      </c>
      <c r="H31">
        <v>0</v>
      </c>
      <c r="I31">
        <v>0.54</v>
      </c>
      <c r="J31" s="7">
        <f t="shared" si="0"/>
        <v>1</v>
      </c>
      <c r="K31" s="8">
        <f t="shared" si="1"/>
        <v>6.412481755597049E-6</v>
      </c>
      <c r="L31" s="9">
        <f t="shared" si="2"/>
        <v>3.1616027349511482E-9</v>
      </c>
      <c r="M31" s="10">
        <f t="shared" si="3"/>
        <v>0</v>
      </c>
      <c r="N31" s="5">
        <f t="shared" si="4"/>
        <v>0</v>
      </c>
      <c r="V31" s="11" t="s">
        <v>24</v>
      </c>
      <c r="W31" s="11">
        <f>88/367</f>
        <v>0.23978201634877383</v>
      </c>
      <c r="Y31" s="11" t="s">
        <v>32</v>
      </c>
      <c r="Z31" s="11">
        <v>0</v>
      </c>
      <c r="AB31" s="11" t="s">
        <v>32</v>
      </c>
      <c r="AC31" s="11">
        <v>0</v>
      </c>
    </row>
    <row r="32" spans="1:32" x14ac:dyDescent="0.3">
      <c r="A32">
        <v>31</v>
      </c>
      <c r="B32">
        <v>300</v>
      </c>
      <c r="C32">
        <v>97</v>
      </c>
      <c r="D32">
        <v>2</v>
      </c>
      <c r="E32">
        <v>3</v>
      </c>
      <c r="F32">
        <v>3</v>
      </c>
      <c r="G32">
        <v>8.1</v>
      </c>
      <c r="H32">
        <v>1</v>
      </c>
      <c r="I32">
        <v>0.65</v>
      </c>
      <c r="J32" s="7">
        <f t="shared" si="0"/>
        <v>1</v>
      </c>
      <c r="K32" s="8">
        <f t="shared" si="1"/>
        <v>7.7763694043011352E-7</v>
      </c>
      <c r="L32" s="9">
        <f t="shared" si="2"/>
        <v>1.6718677062440287E-7</v>
      </c>
      <c r="M32" s="10">
        <f t="shared" si="3"/>
        <v>0</v>
      </c>
      <c r="N32" s="5">
        <f t="shared" si="4"/>
        <v>0</v>
      </c>
      <c r="V32" s="11" t="s">
        <v>25</v>
      </c>
      <c r="W32" s="11">
        <f>128/367</f>
        <v>0.34877384196185285</v>
      </c>
      <c r="Y32" s="11" t="s">
        <v>22</v>
      </c>
      <c r="Z32" s="11">
        <f>1/33</f>
        <v>3.0303030303030304E-2</v>
      </c>
      <c r="AB32" s="11" t="s">
        <v>22</v>
      </c>
      <c r="AC32" s="11">
        <v>0</v>
      </c>
    </row>
    <row r="33" spans="1:29" x14ac:dyDescent="0.3">
      <c r="A33">
        <v>32</v>
      </c>
      <c r="B33">
        <v>327</v>
      </c>
      <c r="C33">
        <v>103</v>
      </c>
      <c r="D33">
        <v>3</v>
      </c>
      <c r="E33">
        <v>4</v>
      </c>
      <c r="F33">
        <v>4</v>
      </c>
      <c r="G33">
        <v>8.3000000000000007</v>
      </c>
      <c r="H33">
        <v>1</v>
      </c>
      <c r="I33">
        <v>0.74</v>
      </c>
      <c r="J33" s="7">
        <f t="shared" si="0"/>
        <v>1</v>
      </c>
      <c r="K33" s="8">
        <f t="shared" si="1"/>
        <v>0</v>
      </c>
      <c r="L33" s="9">
        <f t="shared" si="2"/>
        <v>4.9608893578475916E-6</v>
      </c>
      <c r="M33" s="10">
        <f t="shared" si="3"/>
        <v>1</v>
      </c>
      <c r="N33" s="5">
        <f t="shared" si="4"/>
        <v>1</v>
      </c>
      <c r="V33" s="11" t="s">
        <v>26</v>
      </c>
      <c r="W33" s="11">
        <f>72/367</f>
        <v>0.19618528610354224</v>
      </c>
      <c r="Y33" s="11"/>
      <c r="Z33" s="11"/>
      <c r="AB33" s="11"/>
      <c r="AC33" s="11"/>
    </row>
    <row r="34" spans="1:29" x14ac:dyDescent="0.3">
      <c r="A34">
        <v>33</v>
      </c>
      <c r="B34">
        <v>338</v>
      </c>
      <c r="C34">
        <v>118</v>
      </c>
      <c r="D34">
        <v>4</v>
      </c>
      <c r="E34">
        <v>3</v>
      </c>
      <c r="F34">
        <v>4.5</v>
      </c>
      <c r="G34">
        <v>9.4</v>
      </c>
      <c r="H34">
        <v>1</v>
      </c>
      <c r="I34">
        <v>0.91</v>
      </c>
      <c r="J34" s="7">
        <f t="shared" si="0"/>
        <v>1</v>
      </c>
      <c r="K34" s="8">
        <f t="shared" si="1"/>
        <v>0</v>
      </c>
      <c r="L34" s="9">
        <f t="shared" si="2"/>
        <v>6.5454650917655934E-8</v>
      </c>
      <c r="M34" s="10">
        <f t="shared" si="3"/>
        <v>1</v>
      </c>
      <c r="N34" s="5">
        <f t="shared" si="4"/>
        <v>1</v>
      </c>
      <c r="V34" s="11" t="s">
        <v>27</v>
      </c>
      <c r="W34" s="11">
        <f>60/367</f>
        <v>0.16348773841961853</v>
      </c>
      <c r="Y34" s="11" t="s">
        <v>23</v>
      </c>
      <c r="Z34" s="11">
        <f>5/367</f>
        <v>1.3623978201634877E-2</v>
      </c>
      <c r="AB34" s="11" t="s">
        <v>23</v>
      </c>
      <c r="AC34" s="11">
        <v>0</v>
      </c>
    </row>
    <row r="35" spans="1:29" x14ac:dyDescent="0.3">
      <c r="A35">
        <v>34</v>
      </c>
      <c r="B35">
        <v>340</v>
      </c>
      <c r="C35">
        <v>114</v>
      </c>
      <c r="D35">
        <v>5</v>
      </c>
      <c r="E35">
        <v>4</v>
      </c>
      <c r="F35">
        <v>4</v>
      </c>
      <c r="G35">
        <v>9.6</v>
      </c>
      <c r="H35">
        <v>1</v>
      </c>
      <c r="I35">
        <v>0.9</v>
      </c>
      <c r="J35" s="7">
        <f t="shared" si="0"/>
        <v>1</v>
      </c>
      <c r="K35" s="8">
        <f t="shared" si="1"/>
        <v>0</v>
      </c>
      <c r="L35" s="9">
        <f t="shared" si="2"/>
        <v>1.1321357258605799E-7</v>
      </c>
      <c r="M35" s="10">
        <f t="shared" si="3"/>
        <v>1</v>
      </c>
      <c r="N35" s="5">
        <f t="shared" si="4"/>
        <v>1</v>
      </c>
      <c r="Y35" s="11" t="s">
        <v>31</v>
      </c>
      <c r="Z35" s="11">
        <f>11/367</f>
        <v>2.9972752043596729E-2</v>
      </c>
      <c r="AB35" s="11" t="s">
        <v>31</v>
      </c>
      <c r="AC35" s="11">
        <f>5/367</f>
        <v>1.3623978201634877E-2</v>
      </c>
    </row>
    <row r="36" spans="1:29" x14ac:dyDescent="0.3">
      <c r="A36">
        <v>35</v>
      </c>
      <c r="B36">
        <v>331</v>
      </c>
      <c r="C36">
        <v>112</v>
      </c>
      <c r="D36">
        <v>5</v>
      </c>
      <c r="E36">
        <v>4</v>
      </c>
      <c r="F36">
        <v>5</v>
      </c>
      <c r="G36">
        <v>9.8000000000000007</v>
      </c>
      <c r="H36">
        <v>1</v>
      </c>
      <c r="I36">
        <v>0.94</v>
      </c>
      <c r="J36" s="7">
        <f t="shared" si="0"/>
        <v>1</v>
      </c>
      <c r="K36" s="8">
        <f t="shared" si="1"/>
        <v>0</v>
      </c>
      <c r="L36" s="9">
        <f t="shared" si="2"/>
        <v>1.336566389382229E-7</v>
      </c>
      <c r="M36" s="10">
        <f t="shared" si="3"/>
        <v>1</v>
      </c>
      <c r="N36" s="5">
        <f t="shared" si="4"/>
        <v>1</v>
      </c>
      <c r="Y36" s="11" t="s">
        <v>24</v>
      </c>
      <c r="Z36" s="11">
        <f>27/367</f>
        <v>7.3569482288828342E-2</v>
      </c>
      <c r="AB36" s="11" t="s">
        <v>24</v>
      </c>
      <c r="AC36" s="11">
        <f>26/367</f>
        <v>7.0844686648501368E-2</v>
      </c>
    </row>
    <row r="37" spans="1:29" x14ac:dyDescent="0.3">
      <c r="A37">
        <v>36</v>
      </c>
      <c r="B37">
        <v>320</v>
      </c>
      <c r="C37">
        <v>110</v>
      </c>
      <c r="D37">
        <v>5</v>
      </c>
      <c r="E37">
        <v>5</v>
      </c>
      <c r="F37">
        <v>5</v>
      </c>
      <c r="G37">
        <v>9.1999999999999993</v>
      </c>
      <c r="H37">
        <v>1</v>
      </c>
      <c r="I37">
        <v>0.88</v>
      </c>
      <c r="J37" s="7">
        <f t="shared" si="0"/>
        <v>1</v>
      </c>
      <c r="K37" s="8">
        <f t="shared" si="1"/>
        <v>0</v>
      </c>
      <c r="L37" s="9">
        <f t="shared" si="2"/>
        <v>9.1233175958939077E-7</v>
      </c>
      <c r="M37" s="10">
        <f t="shared" si="3"/>
        <v>1</v>
      </c>
      <c r="N37" s="5">
        <f t="shared" si="4"/>
        <v>1</v>
      </c>
      <c r="Y37" s="11" t="s">
        <v>33</v>
      </c>
      <c r="Z37" s="11">
        <f>43/367</f>
        <v>0.11716621253405994</v>
      </c>
      <c r="AB37" s="11" t="s">
        <v>33</v>
      </c>
      <c r="AC37" s="11">
        <f>32/367</f>
        <v>8.7193460490463212E-2</v>
      </c>
    </row>
    <row r="38" spans="1:29" x14ac:dyDescent="0.3">
      <c r="A38">
        <v>37</v>
      </c>
      <c r="B38">
        <v>299</v>
      </c>
      <c r="C38">
        <v>106</v>
      </c>
      <c r="D38">
        <v>2</v>
      </c>
      <c r="E38">
        <v>4</v>
      </c>
      <c r="F38">
        <v>4</v>
      </c>
      <c r="G38">
        <v>8.4</v>
      </c>
      <c r="H38">
        <v>0</v>
      </c>
      <c r="I38">
        <v>0.64</v>
      </c>
      <c r="J38" s="7">
        <f t="shared" si="0"/>
        <v>1</v>
      </c>
      <c r="K38" s="8">
        <f t="shared" si="1"/>
        <v>0</v>
      </c>
      <c r="L38" s="9">
        <f t="shared" si="2"/>
        <v>1.124383435270872E-6</v>
      </c>
      <c r="M38" s="10">
        <f t="shared" si="3"/>
        <v>1</v>
      </c>
      <c r="N38" s="5">
        <f t="shared" si="4"/>
        <v>1</v>
      </c>
      <c r="Y38" s="11" t="s">
        <v>25</v>
      </c>
      <c r="Z38" s="11">
        <f>58/367</f>
        <v>0.15803814713896458</v>
      </c>
      <c r="AB38" s="11" t="s">
        <v>25</v>
      </c>
      <c r="AC38" s="11">
        <f>78/367</f>
        <v>0.21253405994550409</v>
      </c>
    </row>
    <row r="39" spans="1:29" x14ac:dyDescent="0.3">
      <c r="A39">
        <v>38</v>
      </c>
      <c r="B39">
        <v>300</v>
      </c>
      <c r="C39">
        <v>105</v>
      </c>
      <c r="D39">
        <v>1</v>
      </c>
      <c r="E39">
        <v>1</v>
      </c>
      <c r="F39">
        <v>2</v>
      </c>
      <c r="G39">
        <v>7.8</v>
      </c>
      <c r="H39">
        <v>0</v>
      </c>
      <c r="I39">
        <v>0.57999999999999996</v>
      </c>
      <c r="J39" s="7">
        <f t="shared" si="0"/>
        <v>1</v>
      </c>
      <c r="K39" s="8">
        <f t="shared" si="1"/>
        <v>3.3348661293594064E-7</v>
      </c>
      <c r="L39" s="9">
        <f t="shared" si="2"/>
        <v>2.088822980465078E-9</v>
      </c>
      <c r="M39" s="10">
        <f t="shared" si="3"/>
        <v>0</v>
      </c>
      <c r="N39" s="5">
        <f t="shared" si="4"/>
        <v>0</v>
      </c>
      <c r="Y39" s="11" t="s">
        <v>34</v>
      </c>
      <c r="Z39" s="11">
        <f>68/367</f>
        <v>0.18528610354223432</v>
      </c>
      <c r="AB39" s="11" t="s">
        <v>34</v>
      </c>
      <c r="AC39" s="11">
        <f>69/367</f>
        <v>0.18801089918256131</v>
      </c>
    </row>
    <row r="40" spans="1:29" x14ac:dyDescent="0.3">
      <c r="A40">
        <v>39</v>
      </c>
      <c r="B40">
        <v>304</v>
      </c>
      <c r="C40">
        <v>105</v>
      </c>
      <c r="D40">
        <v>1</v>
      </c>
      <c r="E40">
        <v>3</v>
      </c>
      <c r="F40">
        <v>1.5</v>
      </c>
      <c r="G40">
        <v>7.5</v>
      </c>
      <c r="H40">
        <v>0</v>
      </c>
      <c r="I40">
        <v>0.52</v>
      </c>
      <c r="J40" s="7">
        <f t="shared" si="0"/>
        <v>1</v>
      </c>
      <c r="K40" s="8">
        <f t="shared" si="1"/>
        <v>2.9561838791183369E-7</v>
      </c>
      <c r="L40" s="9">
        <f t="shared" si="2"/>
        <v>2.869348585054091E-9</v>
      </c>
      <c r="M40" s="10">
        <f t="shared" si="3"/>
        <v>0</v>
      </c>
      <c r="N40" s="5">
        <f t="shared" si="4"/>
        <v>0</v>
      </c>
      <c r="Y40" s="11" t="s">
        <v>26</v>
      </c>
      <c r="Z40" s="11">
        <f>66/367</f>
        <v>0.17983651226158037</v>
      </c>
      <c r="AB40" s="11" t="s">
        <v>26</v>
      </c>
      <c r="AC40" s="11">
        <f>77/367</f>
        <v>0.2098092643051771</v>
      </c>
    </row>
    <row r="41" spans="1:29" x14ac:dyDescent="0.3">
      <c r="A41">
        <v>40</v>
      </c>
      <c r="B41">
        <v>307</v>
      </c>
      <c r="C41">
        <v>108</v>
      </c>
      <c r="D41">
        <v>2</v>
      </c>
      <c r="E41">
        <v>4</v>
      </c>
      <c r="F41">
        <v>3.5</v>
      </c>
      <c r="G41">
        <v>7.7</v>
      </c>
      <c r="H41">
        <v>0</v>
      </c>
      <c r="I41">
        <v>0.48</v>
      </c>
      <c r="J41" s="7">
        <f t="shared" si="0"/>
        <v>0</v>
      </c>
      <c r="K41" s="8">
        <f t="shared" si="1"/>
        <v>3.3814915193713495E-7</v>
      </c>
      <c r="L41" s="9">
        <f t="shared" si="2"/>
        <v>6.9328108019209868E-7</v>
      </c>
      <c r="M41" s="10">
        <f t="shared" si="3"/>
        <v>1</v>
      </c>
      <c r="N41" s="5">
        <f t="shared" si="4"/>
        <v>0</v>
      </c>
      <c r="Y41" s="11" t="s">
        <v>35</v>
      </c>
      <c r="Z41" s="11">
        <f>53/367</f>
        <v>0.1444141689373297</v>
      </c>
      <c r="AB41" s="11" t="s">
        <v>35</v>
      </c>
      <c r="AC41" s="11">
        <f>45/367</f>
        <v>0.1226158038147139</v>
      </c>
    </row>
    <row r="42" spans="1:29" x14ac:dyDescent="0.3">
      <c r="A42">
        <v>41</v>
      </c>
      <c r="B42">
        <v>308</v>
      </c>
      <c r="C42">
        <v>110</v>
      </c>
      <c r="D42">
        <v>3</v>
      </c>
      <c r="E42">
        <v>3.5</v>
      </c>
      <c r="F42">
        <v>3</v>
      </c>
      <c r="G42">
        <v>8</v>
      </c>
      <c r="H42">
        <v>1</v>
      </c>
      <c r="I42">
        <v>0.46</v>
      </c>
      <c r="J42" s="7">
        <f t="shared" si="0"/>
        <v>0</v>
      </c>
      <c r="K42" s="8">
        <f t="shared" si="1"/>
        <v>4.0404256840420376E-9</v>
      </c>
      <c r="L42" s="9">
        <f t="shared" si="2"/>
        <v>3.8894499665060706E-6</v>
      </c>
      <c r="M42" s="10">
        <f t="shared" si="3"/>
        <v>1</v>
      </c>
      <c r="N42" s="5">
        <f t="shared" si="4"/>
        <v>0</v>
      </c>
      <c r="Y42" s="11" t="s">
        <v>27</v>
      </c>
      <c r="Z42" s="11">
        <f>36/367</f>
        <v>9.8092643051771122E-2</v>
      </c>
      <c r="AB42" s="11" t="s">
        <v>27</v>
      </c>
      <c r="AC42" s="11">
        <f>35/367</f>
        <v>9.5367847411444148E-2</v>
      </c>
    </row>
    <row r="43" spans="1:29" x14ac:dyDescent="0.3">
      <c r="A43">
        <v>42</v>
      </c>
      <c r="B43">
        <v>316</v>
      </c>
      <c r="C43">
        <v>105</v>
      </c>
      <c r="D43">
        <v>2</v>
      </c>
      <c r="E43">
        <v>2.5</v>
      </c>
      <c r="F43">
        <v>2.5</v>
      </c>
      <c r="G43">
        <v>8.1999999999999993</v>
      </c>
      <c r="H43">
        <v>1</v>
      </c>
      <c r="I43">
        <v>0.49</v>
      </c>
      <c r="J43" s="7">
        <f t="shared" si="0"/>
        <v>0</v>
      </c>
      <c r="K43" s="8">
        <f t="shared" si="1"/>
        <v>4.1448802932830138E-8</v>
      </c>
      <c r="L43" s="9">
        <f t="shared" si="2"/>
        <v>1.4162440804423813E-6</v>
      </c>
      <c r="M43" s="10">
        <f t="shared" si="3"/>
        <v>1</v>
      </c>
      <c r="N43" s="5">
        <f t="shared" si="4"/>
        <v>0</v>
      </c>
    </row>
    <row r="44" spans="1:29" x14ac:dyDescent="0.3">
      <c r="A44">
        <v>43</v>
      </c>
      <c r="B44">
        <v>313</v>
      </c>
      <c r="C44">
        <v>107</v>
      </c>
      <c r="D44">
        <v>2</v>
      </c>
      <c r="E44">
        <v>2.5</v>
      </c>
      <c r="F44">
        <v>2</v>
      </c>
      <c r="G44">
        <v>8.5</v>
      </c>
      <c r="H44">
        <v>1</v>
      </c>
      <c r="I44">
        <v>0.53</v>
      </c>
      <c r="J44" s="7">
        <f t="shared" si="0"/>
        <v>1</v>
      </c>
      <c r="K44" s="8">
        <f t="shared" si="1"/>
        <v>1.4618677602019439E-8</v>
      </c>
      <c r="L44" s="9">
        <f t="shared" si="2"/>
        <v>1.6655046257464299E-6</v>
      </c>
      <c r="M44" s="10">
        <f t="shared" si="3"/>
        <v>1</v>
      </c>
      <c r="N44" s="5">
        <f t="shared" si="4"/>
        <v>1</v>
      </c>
    </row>
    <row r="45" spans="1:29" x14ac:dyDescent="0.3">
      <c r="A45">
        <v>44</v>
      </c>
      <c r="B45">
        <v>332</v>
      </c>
      <c r="C45">
        <v>117</v>
      </c>
      <c r="D45">
        <v>4</v>
      </c>
      <c r="E45">
        <v>4.5</v>
      </c>
      <c r="F45">
        <v>4</v>
      </c>
      <c r="G45">
        <v>9.1</v>
      </c>
      <c r="H45">
        <v>0</v>
      </c>
      <c r="I45">
        <v>0.87</v>
      </c>
      <c r="J45" s="7">
        <f t="shared" si="0"/>
        <v>1</v>
      </c>
      <c r="K45" s="8">
        <f t="shared" si="1"/>
        <v>0</v>
      </c>
      <c r="L45" s="9">
        <f t="shared" si="2"/>
        <v>4.1825188623795706E-7</v>
      </c>
      <c r="M45" s="10">
        <f t="shared" si="3"/>
        <v>1</v>
      </c>
      <c r="N45" s="5">
        <f t="shared" si="4"/>
        <v>1</v>
      </c>
    </row>
    <row r="46" spans="1:29" x14ac:dyDescent="0.3">
      <c r="A46">
        <v>45</v>
      </c>
      <c r="B46">
        <v>326</v>
      </c>
      <c r="C46">
        <v>113</v>
      </c>
      <c r="D46">
        <v>5</v>
      </c>
      <c r="E46">
        <v>4.5</v>
      </c>
      <c r="F46">
        <v>4</v>
      </c>
      <c r="G46">
        <v>9.4</v>
      </c>
      <c r="H46">
        <v>1</v>
      </c>
      <c r="I46">
        <v>0.91</v>
      </c>
      <c r="J46" s="7">
        <f t="shared" si="0"/>
        <v>1</v>
      </c>
      <c r="K46" s="8">
        <f t="shared" si="1"/>
        <v>0</v>
      </c>
      <c r="L46" s="9">
        <f t="shared" si="2"/>
        <v>1.1087204179298229E-6</v>
      </c>
      <c r="M46" s="10">
        <f t="shared" si="3"/>
        <v>1</v>
      </c>
      <c r="N46" s="5">
        <f t="shared" si="4"/>
        <v>1</v>
      </c>
    </row>
    <row r="47" spans="1:29" x14ac:dyDescent="0.3">
      <c r="A47">
        <v>46</v>
      </c>
      <c r="B47">
        <v>322</v>
      </c>
      <c r="C47">
        <v>110</v>
      </c>
      <c r="D47">
        <v>5</v>
      </c>
      <c r="E47">
        <v>5</v>
      </c>
      <c r="F47">
        <v>4</v>
      </c>
      <c r="G47">
        <v>9.1</v>
      </c>
      <c r="H47">
        <v>1</v>
      </c>
      <c r="I47">
        <v>0.88</v>
      </c>
      <c r="J47" s="7">
        <f t="shared" si="0"/>
        <v>1</v>
      </c>
      <c r="K47" s="8">
        <f t="shared" si="1"/>
        <v>0</v>
      </c>
      <c r="L47" s="9">
        <f t="shared" si="2"/>
        <v>2.2383958343098268E-6</v>
      </c>
      <c r="M47" s="10">
        <f t="shared" si="3"/>
        <v>1</v>
      </c>
      <c r="N47" s="5">
        <f t="shared" si="4"/>
        <v>1</v>
      </c>
    </row>
    <row r="48" spans="1:29" x14ac:dyDescent="0.3">
      <c r="A48">
        <v>47</v>
      </c>
      <c r="B48">
        <v>329</v>
      </c>
      <c r="C48">
        <v>114</v>
      </c>
      <c r="D48">
        <v>5</v>
      </c>
      <c r="E48">
        <v>4</v>
      </c>
      <c r="F48">
        <v>5</v>
      </c>
      <c r="G48">
        <v>9.3000000000000007</v>
      </c>
      <c r="H48">
        <v>1</v>
      </c>
      <c r="I48">
        <v>0.86</v>
      </c>
      <c r="J48" s="7">
        <f t="shared" si="0"/>
        <v>1</v>
      </c>
      <c r="K48" s="8">
        <f t="shared" si="1"/>
        <v>0</v>
      </c>
      <c r="L48" s="9">
        <f t="shared" si="2"/>
        <v>5.2344051678191321E-7</v>
      </c>
      <c r="M48" s="10">
        <f t="shared" si="3"/>
        <v>1</v>
      </c>
      <c r="N48" s="5">
        <f t="shared" si="4"/>
        <v>1</v>
      </c>
    </row>
    <row r="49" spans="1:14" x14ac:dyDescent="0.3">
      <c r="A49">
        <v>48</v>
      </c>
      <c r="B49">
        <v>339</v>
      </c>
      <c r="C49">
        <v>119</v>
      </c>
      <c r="D49">
        <v>5</v>
      </c>
      <c r="E49">
        <v>4.5</v>
      </c>
      <c r="F49">
        <v>4</v>
      </c>
      <c r="G49">
        <v>9.6999999999999993</v>
      </c>
      <c r="H49">
        <v>0</v>
      </c>
      <c r="I49">
        <v>0.89</v>
      </c>
      <c r="J49" s="7">
        <f t="shared" si="0"/>
        <v>1</v>
      </c>
      <c r="K49" s="8">
        <f t="shared" si="1"/>
        <v>0</v>
      </c>
      <c r="L49" s="9">
        <f t="shared" si="2"/>
        <v>1.5625059193760856E-8</v>
      </c>
      <c r="M49" s="10">
        <f t="shared" si="3"/>
        <v>1</v>
      </c>
      <c r="N49" s="5">
        <f t="shared" si="4"/>
        <v>1</v>
      </c>
    </row>
    <row r="50" spans="1:14" x14ac:dyDescent="0.3">
      <c r="A50">
        <v>49</v>
      </c>
      <c r="B50">
        <v>321</v>
      </c>
      <c r="C50">
        <v>110</v>
      </c>
      <c r="D50">
        <v>3</v>
      </c>
      <c r="E50">
        <v>3.5</v>
      </c>
      <c r="F50">
        <v>5</v>
      </c>
      <c r="G50">
        <v>8.85</v>
      </c>
      <c r="H50">
        <v>1</v>
      </c>
      <c r="I50">
        <v>0.82</v>
      </c>
      <c r="J50" s="7">
        <f t="shared" si="0"/>
        <v>1</v>
      </c>
      <c r="K50" s="8">
        <f t="shared" si="1"/>
        <v>0</v>
      </c>
      <c r="L50" s="9">
        <f t="shared" si="2"/>
        <v>5.4098963094907164E-6</v>
      </c>
      <c r="M50" s="10">
        <f t="shared" si="3"/>
        <v>1</v>
      </c>
      <c r="N50" s="5">
        <f t="shared" si="4"/>
        <v>1</v>
      </c>
    </row>
    <row r="51" spans="1:14" x14ac:dyDescent="0.3">
      <c r="A51">
        <v>50</v>
      </c>
      <c r="B51">
        <v>327</v>
      </c>
      <c r="C51">
        <v>111</v>
      </c>
      <c r="D51">
        <v>4</v>
      </c>
      <c r="E51">
        <v>3</v>
      </c>
      <c r="F51">
        <v>4</v>
      </c>
      <c r="G51">
        <v>8.4</v>
      </c>
      <c r="H51">
        <v>1</v>
      </c>
      <c r="I51">
        <v>0.78</v>
      </c>
      <c r="J51" s="7">
        <f t="shared" si="0"/>
        <v>1</v>
      </c>
      <c r="K51" s="8">
        <f t="shared" si="1"/>
        <v>0</v>
      </c>
      <c r="L51" s="9">
        <f t="shared" si="2"/>
        <v>3.6148351384901279E-6</v>
      </c>
      <c r="M51" s="10">
        <f t="shared" si="3"/>
        <v>1</v>
      </c>
      <c r="N51" s="5">
        <f t="shared" si="4"/>
        <v>1</v>
      </c>
    </row>
    <row r="52" spans="1:14" x14ac:dyDescent="0.3">
      <c r="A52">
        <v>51</v>
      </c>
      <c r="B52">
        <v>313</v>
      </c>
      <c r="C52">
        <v>98</v>
      </c>
      <c r="D52">
        <v>3</v>
      </c>
      <c r="E52">
        <v>2.5</v>
      </c>
      <c r="F52">
        <v>4.5</v>
      </c>
      <c r="G52">
        <v>8.3000000000000007</v>
      </c>
      <c r="H52">
        <v>1</v>
      </c>
      <c r="I52">
        <v>0.76</v>
      </c>
      <c r="J52" s="7">
        <f t="shared" si="0"/>
        <v>1</v>
      </c>
      <c r="K52" s="8">
        <f t="shared" si="1"/>
        <v>0</v>
      </c>
      <c r="L52" s="9">
        <f t="shared" si="2"/>
        <v>7.2823872899011964E-7</v>
      </c>
      <c r="M52" s="10">
        <f t="shared" si="3"/>
        <v>1</v>
      </c>
      <c r="N52" s="5">
        <f t="shared" si="4"/>
        <v>1</v>
      </c>
    </row>
    <row r="53" spans="1:14" x14ac:dyDescent="0.3">
      <c r="A53">
        <v>52</v>
      </c>
      <c r="B53">
        <v>312</v>
      </c>
      <c r="C53">
        <v>100</v>
      </c>
      <c r="D53">
        <v>2</v>
      </c>
      <c r="E53">
        <v>1.5</v>
      </c>
      <c r="F53">
        <v>3.5</v>
      </c>
      <c r="G53">
        <v>7.9</v>
      </c>
      <c r="H53">
        <v>1</v>
      </c>
      <c r="I53">
        <v>0.56000000000000005</v>
      </c>
      <c r="J53" s="7">
        <f t="shared" si="0"/>
        <v>1</v>
      </c>
      <c r="K53" s="8">
        <f t="shared" si="1"/>
        <v>5.7361639210020597E-7</v>
      </c>
      <c r="L53" s="9">
        <f t="shared" si="2"/>
        <v>1.5087221617566218E-7</v>
      </c>
      <c r="M53" s="10">
        <f t="shared" si="3"/>
        <v>0</v>
      </c>
      <c r="N53" s="5">
        <f t="shared" si="4"/>
        <v>0</v>
      </c>
    </row>
    <row r="54" spans="1:14" x14ac:dyDescent="0.3">
      <c r="A54">
        <v>53</v>
      </c>
      <c r="B54">
        <v>334</v>
      </c>
      <c r="C54">
        <v>116</v>
      </c>
      <c r="D54">
        <v>4</v>
      </c>
      <c r="E54">
        <v>4</v>
      </c>
      <c r="F54">
        <v>3</v>
      </c>
      <c r="G54">
        <v>8</v>
      </c>
      <c r="H54">
        <v>1</v>
      </c>
      <c r="I54">
        <v>0.78</v>
      </c>
      <c r="J54" s="7">
        <f t="shared" si="0"/>
        <v>1</v>
      </c>
      <c r="K54" s="8">
        <f t="shared" si="1"/>
        <v>1.4275759451639321E-14</v>
      </c>
      <c r="L54" s="9">
        <f t="shared" si="2"/>
        <v>4.5416427878981131E-7</v>
      </c>
      <c r="M54" s="10">
        <f t="shared" si="3"/>
        <v>1</v>
      </c>
      <c r="N54" s="5">
        <f t="shared" si="4"/>
        <v>1</v>
      </c>
    </row>
    <row r="55" spans="1:14" x14ac:dyDescent="0.3">
      <c r="A55">
        <v>54</v>
      </c>
      <c r="B55">
        <v>324</v>
      </c>
      <c r="C55">
        <v>112</v>
      </c>
      <c r="D55">
        <v>4</v>
      </c>
      <c r="E55">
        <v>4</v>
      </c>
      <c r="F55">
        <v>2.5</v>
      </c>
      <c r="G55">
        <v>8.1</v>
      </c>
      <c r="H55">
        <v>1</v>
      </c>
      <c r="I55">
        <v>0.72</v>
      </c>
      <c r="J55" s="7">
        <f t="shared" si="0"/>
        <v>1</v>
      </c>
      <c r="K55" s="8">
        <f t="shared" si="1"/>
        <v>1.9664276795770008E-11</v>
      </c>
      <c r="L55" s="9">
        <f t="shared" si="2"/>
        <v>1.2072739475787284E-6</v>
      </c>
      <c r="M55" s="10">
        <f t="shared" si="3"/>
        <v>1</v>
      </c>
      <c r="N55" s="5">
        <f t="shared" si="4"/>
        <v>1</v>
      </c>
    </row>
    <row r="56" spans="1:14" x14ac:dyDescent="0.3">
      <c r="A56">
        <v>55</v>
      </c>
      <c r="B56">
        <v>322</v>
      </c>
      <c r="C56">
        <v>110</v>
      </c>
      <c r="D56">
        <v>3</v>
      </c>
      <c r="E56">
        <v>3</v>
      </c>
      <c r="F56">
        <v>3.5</v>
      </c>
      <c r="G56">
        <v>8</v>
      </c>
      <c r="H56">
        <v>0</v>
      </c>
      <c r="I56">
        <v>0.7</v>
      </c>
      <c r="J56" s="7">
        <f t="shared" si="0"/>
        <v>1</v>
      </c>
      <c r="K56" s="8">
        <f t="shared" si="1"/>
        <v>1.6925856330714259E-9</v>
      </c>
      <c r="L56" s="9">
        <f t="shared" si="2"/>
        <v>3.0899524279592017E-6</v>
      </c>
      <c r="M56" s="10">
        <f t="shared" si="3"/>
        <v>1</v>
      </c>
      <c r="N56" s="5">
        <f t="shared" si="4"/>
        <v>1</v>
      </c>
    </row>
    <row r="57" spans="1:14" x14ac:dyDescent="0.3">
      <c r="A57">
        <v>56</v>
      </c>
      <c r="B57">
        <v>320</v>
      </c>
      <c r="C57">
        <v>103</v>
      </c>
      <c r="D57">
        <v>3</v>
      </c>
      <c r="E57">
        <v>3</v>
      </c>
      <c r="F57">
        <v>3</v>
      </c>
      <c r="G57">
        <v>7.7</v>
      </c>
      <c r="H57">
        <v>0</v>
      </c>
      <c r="I57">
        <v>0.64</v>
      </c>
      <c r="J57" s="7">
        <f t="shared" si="0"/>
        <v>1</v>
      </c>
      <c r="K57" s="8">
        <f t="shared" si="1"/>
        <v>1.0974636444279243E-7</v>
      </c>
      <c r="L57" s="9">
        <f t="shared" si="2"/>
        <v>1.1195586860494431E-6</v>
      </c>
      <c r="M57" s="10">
        <f t="shared" si="3"/>
        <v>1</v>
      </c>
      <c r="N57" s="5">
        <f t="shared" si="4"/>
        <v>1</v>
      </c>
    </row>
    <row r="58" spans="1:14" x14ac:dyDescent="0.3">
      <c r="A58">
        <v>57</v>
      </c>
      <c r="B58">
        <v>316</v>
      </c>
      <c r="C58">
        <v>102</v>
      </c>
      <c r="D58">
        <v>3</v>
      </c>
      <c r="E58">
        <v>2</v>
      </c>
      <c r="F58">
        <v>3</v>
      </c>
      <c r="G58">
        <v>7.4</v>
      </c>
      <c r="H58">
        <v>0</v>
      </c>
      <c r="I58">
        <v>0.64</v>
      </c>
      <c r="J58" s="7">
        <f t="shared" si="0"/>
        <v>1</v>
      </c>
      <c r="K58" s="8">
        <f t="shared" si="1"/>
        <v>2.5339440295388732E-7</v>
      </c>
      <c r="L58" s="9">
        <f t="shared" si="2"/>
        <v>1.3966142716716659E-7</v>
      </c>
      <c r="M58" s="10">
        <f t="shared" si="3"/>
        <v>0</v>
      </c>
      <c r="N58" s="5">
        <f t="shared" si="4"/>
        <v>0</v>
      </c>
    </row>
    <row r="59" spans="1:14" x14ac:dyDescent="0.3">
      <c r="A59">
        <v>58</v>
      </c>
      <c r="B59">
        <v>298</v>
      </c>
      <c r="C59">
        <v>99</v>
      </c>
      <c r="D59">
        <v>2</v>
      </c>
      <c r="E59">
        <v>4</v>
      </c>
      <c r="F59">
        <v>2</v>
      </c>
      <c r="G59">
        <v>7.6</v>
      </c>
      <c r="H59">
        <v>0</v>
      </c>
      <c r="I59">
        <v>0.46</v>
      </c>
      <c r="J59" s="7">
        <f t="shared" si="0"/>
        <v>0</v>
      </c>
      <c r="K59" s="8">
        <f t="shared" si="1"/>
        <v>7.4057424903335547E-6</v>
      </c>
      <c r="L59" s="9">
        <f t="shared" si="2"/>
        <v>1.5318617875937771E-8</v>
      </c>
      <c r="M59" s="10">
        <f t="shared" si="3"/>
        <v>0</v>
      </c>
      <c r="N59" s="5">
        <f t="shared" si="4"/>
        <v>1</v>
      </c>
    </row>
    <row r="60" spans="1:14" x14ac:dyDescent="0.3">
      <c r="A60">
        <v>59</v>
      </c>
      <c r="B60">
        <v>300</v>
      </c>
      <c r="C60">
        <v>99</v>
      </c>
      <c r="D60">
        <v>1</v>
      </c>
      <c r="E60">
        <v>3</v>
      </c>
      <c r="F60">
        <v>2</v>
      </c>
      <c r="G60">
        <v>6.8</v>
      </c>
      <c r="H60">
        <v>1</v>
      </c>
      <c r="I60">
        <v>0.36</v>
      </c>
      <c r="J60" s="7">
        <f t="shared" si="0"/>
        <v>0</v>
      </c>
      <c r="K60" s="8">
        <f t="shared" si="1"/>
        <v>4.6618082894653762E-8</v>
      </c>
      <c r="L60" s="9">
        <f t="shared" si="2"/>
        <v>1.0453605019677393E-10</v>
      </c>
      <c r="M60" s="10">
        <f t="shared" si="3"/>
        <v>0</v>
      </c>
      <c r="N60" s="5">
        <f t="shared" si="4"/>
        <v>1</v>
      </c>
    </row>
    <row r="61" spans="1:14" x14ac:dyDescent="0.3">
      <c r="A61">
        <v>60</v>
      </c>
      <c r="B61">
        <v>311</v>
      </c>
      <c r="C61">
        <v>104</v>
      </c>
      <c r="D61">
        <v>2</v>
      </c>
      <c r="E61">
        <v>2</v>
      </c>
      <c r="F61">
        <v>2</v>
      </c>
      <c r="G61">
        <v>8.3000000000000007</v>
      </c>
      <c r="H61">
        <v>0</v>
      </c>
      <c r="I61">
        <v>0.42</v>
      </c>
      <c r="J61" s="7">
        <f t="shared" si="0"/>
        <v>0</v>
      </c>
      <c r="K61" s="8">
        <f t="shared" si="1"/>
        <v>1.044039297983458E-6</v>
      </c>
      <c r="L61" s="9">
        <f t="shared" si="2"/>
        <v>4.4245074676727267E-7</v>
      </c>
      <c r="M61" s="10">
        <f t="shared" si="3"/>
        <v>0</v>
      </c>
      <c r="N61" s="5">
        <f t="shared" si="4"/>
        <v>1</v>
      </c>
    </row>
    <row r="62" spans="1:14" x14ac:dyDescent="0.3">
      <c r="A62">
        <v>61</v>
      </c>
      <c r="B62">
        <v>309</v>
      </c>
      <c r="C62">
        <v>100</v>
      </c>
      <c r="D62">
        <v>2</v>
      </c>
      <c r="E62">
        <v>3</v>
      </c>
      <c r="F62">
        <v>3</v>
      </c>
      <c r="G62">
        <v>8.1</v>
      </c>
      <c r="H62">
        <v>0</v>
      </c>
      <c r="I62">
        <v>0.48</v>
      </c>
      <c r="J62" s="7">
        <f t="shared" si="0"/>
        <v>0</v>
      </c>
      <c r="K62" s="8">
        <f t="shared" si="1"/>
        <v>2.8870862574776117E-6</v>
      </c>
      <c r="L62" s="9">
        <f t="shared" si="2"/>
        <v>8.4357375571223257E-7</v>
      </c>
      <c r="M62" s="10">
        <f t="shared" si="3"/>
        <v>0</v>
      </c>
      <c r="N62" s="5">
        <f t="shared" si="4"/>
        <v>1</v>
      </c>
    </row>
    <row r="63" spans="1:14" x14ac:dyDescent="0.3">
      <c r="A63">
        <v>62</v>
      </c>
      <c r="B63">
        <v>307</v>
      </c>
      <c r="C63">
        <v>101</v>
      </c>
      <c r="D63">
        <v>3</v>
      </c>
      <c r="E63">
        <v>4</v>
      </c>
      <c r="F63">
        <v>3</v>
      </c>
      <c r="G63">
        <v>8.1999999999999993</v>
      </c>
      <c r="H63">
        <v>0</v>
      </c>
      <c r="I63">
        <v>0.47</v>
      </c>
      <c r="J63" s="7">
        <f t="shared" si="0"/>
        <v>0</v>
      </c>
      <c r="K63" s="8">
        <f t="shared" si="1"/>
        <v>4.134801417399646E-7</v>
      </c>
      <c r="L63" s="9">
        <f t="shared" si="2"/>
        <v>1.7743671947571089E-6</v>
      </c>
      <c r="M63" s="10">
        <f t="shared" si="3"/>
        <v>1</v>
      </c>
      <c r="N63" s="5">
        <f t="shared" si="4"/>
        <v>0</v>
      </c>
    </row>
    <row r="64" spans="1:14" x14ac:dyDescent="0.3">
      <c r="A64">
        <v>63</v>
      </c>
      <c r="B64">
        <v>304</v>
      </c>
      <c r="C64">
        <v>105</v>
      </c>
      <c r="D64">
        <v>2</v>
      </c>
      <c r="E64">
        <v>3</v>
      </c>
      <c r="F64">
        <v>3</v>
      </c>
      <c r="G64">
        <v>8.1999999999999993</v>
      </c>
      <c r="H64">
        <v>1</v>
      </c>
      <c r="I64">
        <v>0.54</v>
      </c>
      <c r="J64" s="7">
        <f t="shared" si="0"/>
        <v>1</v>
      </c>
      <c r="K64" s="8">
        <f t="shared" si="1"/>
        <v>2.8773536518103702E-7</v>
      </c>
      <c r="L64" s="9">
        <f t="shared" si="2"/>
        <v>2.0176172260898638E-6</v>
      </c>
      <c r="M64" s="10">
        <f t="shared" si="3"/>
        <v>1</v>
      </c>
      <c r="N64" s="5">
        <f t="shared" si="4"/>
        <v>1</v>
      </c>
    </row>
    <row r="65" spans="1:14" x14ac:dyDescent="0.3">
      <c r="A65">
        <v>64</v>
      </c>
      <c r="B65">
        <v>315</v>
      </c>
      <c r="C65">
        <v>107</v>
      </c>
      <c r="D65">
        <v>2</v>
      </c>
      <c r="E65">
        <v>4</v>
      </c>
      <c r="F65">
        <v>3</v>
      </c>
      <c r="G65">
        <v>8.5</v>
      </c>
      <c r="H65">
        <v>1</v>
      </c>
      <c r="I65">
        <v>0.56000000000000005</v>
      </c>
      <c r="J65" s="7">
        <f t="shared" si="0"/>
        <v>1</v>
      </c>
      <c r="K65" s="8">
        <f t="shared" si="1"/>
        <v>5.8083677867526491E-9</v>
      </c>
      <c r="L65" s="9">
        <f t="shared" si="2"/>
        <v>8.2320193041460639E-6</v>
      </c>
      <c r="M65" s="10">
        <f t="shared" si="3"/>
        <v>1</v>
      </c>
      <c r="N65" s="5">
        <f t="shared" si="4"/>
        <v>1</v>
      </c>
    </row>
    <row r="66" spans="1:14" x14ac:dyDescent="0.3">
      <c r="A66">
        <v>65</v>
      </c>
      <c r="B66">
        <v>325</v>
      </c>
      <c r="C66">
        <v>111</v>
      </c>
      <c r="D66">
        <v>3</v>
      </c>
      <c r="E66">
        <v>3</v>
      </c>
      <c r="F66">
        <v>3.5</v>
      </c>
      <c r="G66">
        <v>8.6999999999999993</v>
      </c>
      <c r="H66">
        <v>0</v>
      </c>
      <c r="I66">
        <v>0.52</v>
      </c>
      <c r="J66" s="7">
        <f t="shared" si="0"/>
        <v>1</v>
      </c>
      <c r="K66" s="8">
        <f t="shared" si="1"/>
        <v>1.0641578491784321E-11</v>
      </c>
      <c r="L66" s="9">
        <f t="shared" si="2"/>
        <v>5.4281136457528429E-6</v>
      </c>
      <c r="M66" s="10">
        <f t="shared" si="3"/>
        <v>1</v>
      </c>
      <c r="N66" s="5">
        <f t="shared" si="4"/>
        <v>1</v>
      </c>
    </row>
    <row r="67" spans="1:14" x14ac:dyDescent="0.3">
      <c r="A67">
        <v>66</v>
      </c>
      <c r="B67">
        <v>325</v>
      </c>
      <c r="C67">
        <v>112</v>
      </c>
      <c r="D67">
        <v>4</v>
      </c>
      <c r="E67">
        <v>3.5</v>
      </c>
      <c r="F67">
        <v>3.5</v>
      </c>
      <c r="G67">
        <v>8.92</v>
      </c>
      <c r="H67">
        <v>0</v>
      </c>
      <c r="I67">
        <v>0.55000000000000004</v>
      </c>
      <c r="J67" s="7">
        <f t="shared" ref="J67:J130" si="5">IF(I67&lt;0.5,0,1)</f>
        <v>1</v>
      </c>
      <c r="K67" s="8">
        <f t="shared" ref="K67:K130" si="6">IF(D67=1,$W$24,IF(D67=2,$W$25,IF(D67=3,$W$26,IF(D67=4,$W$27,$W$28))))*IF(E67=1,$Z$24,IF(E67=1.5,$Z$25,IF(E67=2,$Z$26,IF(E67=2.5,$Z$27,IF(E67=3,$Z$28,IF(E67=3.5,$Z$29,IF(E67=4,$Z$30,IF(E67=4.5,$Z$31,$Z$32))))))))*IF(F67=1,$AC$24,IF(F67=1.5,$AC$25,IF(F67=2,$AC$26,IF(F67=2.5,$AC$27,IF(F67=3,$AC$28,IF(F67=3.5,$AC$29,IF(F67=4,$AC$30,IF(F67=4.5,$AC$31,$AC$32))))))))*IF(H67=0,$AF$24,$AF$25)*$T$2*_xlfn.NORM.DIST(B67,$AI$3,$AI$8,FALSE)*_xlfn.NORM.DIST(C67,$AJ$3,$AJ$8,FALSE)*_xlfn.NORM.DIST(G67,$AK$3,$AK$8,FALSE)</f>
        <v>1.1612544101519191E-13</v>
      </c>
      <c r="L67" s="9">
        <f t="shared" ref="L67:L130" si="7">IF(D67=1,$W$30,IF(D67=2,$W$31,IF(D67=3,$W$32,IF(D67=4,$W$33,$W$34))))*IF(E67=1,$Z$34,IF(E67=1.5,$Z$35,IF(E67=2,$Z$36,IF(E67=2.5,$Z$37,IF(E67=3,$Z$38,IF(E67=3.5,$Z$39,IF(E67=4,$Z$40,IF(E67=4.5,$Z$41,$Z$42))))))))*IF(F67=1,$AC$34,IF(F67=1.5,$AC$35,IF(F67=2,$AC$36,IF(F67=2.5,$AC$37,IF(F67=3,$AC$38,IF(F67=3.5,$AC$39,IF(F67=4,$AC$40,IF(F67=4.5,$AC$41,$AC$42))))))))*IF(H67=0,$AF$27,$AF$28)*$T$3*_xlfn.NORM.DIST(B67,$AI$4,$AI$9,FALSE)*_xlfn.NORM.DIST(C67,$AJ$4,$AJ$9,FALSE)*_xlfn.NORM.DIST(G67,$AK$4,$AK$9,FALSE)</f>
        <v>2.9282034861634595E-6</v>
      </c>
      <c r="M67" s="10">
        <f t="shared" ref="M67:M130" si="8">IF(K67&gt;L67,0,1)</f>
        <v>1</v>
      </c>
      <c r="N67" s="5">
        <f t="shared" ref="N67:N130" si="9">IF(J67=M67,1,0)</f>
        <v>1</v>
      </c>
    </row>
    <row r="68" spans="1:14" x14ac:dyDescent="0.3">
      <c r="A68">
        <v>67</v>
      </c>
      <c r="B68">
        <v>327</v>
      </c>
      <c r="C68">
        <v>114</v>
      </c>
      <c r="D68">
        <v>3</v>
      </c>
      <c r="E68">
        <v>3</v>
      </c>
      <c r="F68">
        <v>3</v>
      </c>
      <c r="G68">
        <v>9.02</v>
      </c>
      <c r="H68">
        <v>0</v>
      </c>
      <c r="I68">
        <v>0.61</v>
      </c>
      <c r="J68" s="7">
        <f t="shared" si="5"/>
        <v>1</v>
      </c>
      <c r="K68" s="8">
        <f t="shared" si="6"/>
        <v>6.1962485630202344E-14</v>
      </c>
      <c r="L68" s="9">
        <f t="shared" si="7"/>
        <v>2.9433577554250109E-6</v>
      </c>
      <c r="M68" s="10">
        <f t="shared" si="8"/>
        <v>1</v>
      </c>
      <c r="N68" s="5">
        <f t="shared" si="9"/>
        <v>1</v>
      </c>
    </row>
    <row r="69" spans="1:14" x14ac:dyDescent="0.3">
      <c r="A69">
        <v>68</v>
      </c>
      <c r="B69">
        <v>316</v>
      </c>
      <c r="C69">
        <v>107</v>
      </c>
      <c r="D69">
        <v>2</v>
      </c>
      <c r="E69">
        <v>3.5</v>
      </c>
      <c r="F69">
        <v>3.5</v>
      </c>
      <c r="G69">
        <v>8.64</v>
      </c>
      <c r="H69">
        <v>1</v>
      </c>
      <c r="I69">
        <v>0.56999999999999995</v>
      </c>
      <c r="J69" s="7">
        <f t="shared" si="5"/>
        <v>1</v>
      </c>
      <c r="K69" s="8">
        <f t="shared" si="6"/>
        <v>5.320934786398614E-10</v>
      </c>
      <c r="L69" s="9">
        <f t="shared" si="7"/>
        <v>8.0792235181820567E-6</v>
      </c>
      <c r="M69" s="10">
        <f t="shared" si="8"/>
        <v>1</v>
      </c>
      <c r="N69" s="5">
        <f t="shared" si="9"/>
        <v>1</v>
      </c>
    </row>
    <row r="70" spans="1:14" x14ac:dyDescent="0.3">
      <c r="A70">
        <v>69</v>
      </c>
      <c r="B70">
        <v>318</v>
      </c>
      <c r="C70">
        <v>109</v>
      </c>
      <c r="D70">
        <v>3</v>
      </c>
      <c r="E70">
        <v>3.5</v>
      </c>
      <c r="F70">
        <v>4</v>
      </c>
      <c r="G70">
        <v>9.2200000000000006</v>
      </c>
      <c r="H70">
        <v>1</v>
      </c>
      <c r="I70">
        <v>0.68</v>
      </c>
      <c r="J70" s="7">
        <f t="shared" si="5"/>
        <v>1</v>
      </c>
      <c r="K70" s="8">
        <f t="shared" si="6"/>
        <v>0</v>
      </c>
      <c r="L70" s="9">
        <f t="shared" si="7"/>
        <v>8.2655610672213403E-6</v>
      </c>
      <c r="M70" s="10">
        <f t="shared" si="8"/>
        <v>1</v>
      </c>
      <c r="N70" s="5">
        <f t="shared" si="9"/>
        <v>1</v>
      </c>
    </row>
    <row r="71" spans="1:14" x14ac:dyDescent="0.3">
      <c r="A71">
        <v>70</v>
      </c>
      <c r="B71">
        <v>328</v>
      </c>
      <c r="C71">
        <v>115</v>
      </c>
      <c r="D71">
        <v>4</v>
      </c>
      <c r="E71">
        <v>4.5</v>
      </c>
      <c r="F71">
        <v>4</v>
      </c>
      <c r="G71">
        <v>9.16</v>
      </c>
      <c r="H71">
        <v>1</v>
      </c>
      <c r="I71">
        <v>0.78</v>
      </c>
      <c r="J71" s="7">
        <f t="shared" si="5"/>
        <v>1</v>
      </c>
      <c r="K71" s="8">
        <f t="shared" si="6"/>
        <v>0</v>
      </c>
      <c r="L71" s="9">
        <f t="shared" si="7"/>
        <v>1.2905265575941373E-6</v>
      </c>
      <c r="M71" s="10">
        <f t="shared" si="8"/>
        <v>1</v>
      </c>
      <c r="N71" s="5">
        <f t="shared" si="9"/>
        <v>1</v>
      </c>
    </row>
    <row r="72" spans="1:14" x14ac:dyDescent="0.3">
      <c r="A72">
        <v>71</v>
      </c>
      <c r="B72">
        <v>332</v>
      </c>
      <c r="C72">
        <v>118</v>
      </c>
      <c r="D72">
        <v>5</v>
      </c>
      <c r="E72">
        <v>5</v>
      </c>
      <c r="F72">
        <v>5</v>
      </c>
      <c r="G72">
        <v>9.64</v>
      </c>
      <c r="H72">
        <v>1</v>
      </c>
      <c r="I72">
        <v>0.94</v>
      </c>
      <c r="J72" s="7">
        <f t="shared" si="5"/>
        <v>1</v>
      </c>
      <c r="K72" s="8">
        <f t="shared" si="6"/>
        <v>0</v>
      </c>
      <c r="L72" s="9">
        <f t="shared" si="7"/>
        <v>3.1812550034236348E-8</v>
      </c>
      <c r="M72" s="10">
        <f t="shared" si="8"/>
        <v>1</v>
      </c>
      <c r="N72" s="5">
        <f t="shared" si="9"/>
        <v>1</v>
      </c>
    </row>
    <row r="73" spans="1:14" x14ac:dyDescent="0.3">
      <c r="A73">
        <v>72</v>
      </c>
      <c r="B73">
        <v>336</v>
      </c>
      <c r="C73">
        <v>112</v>
      </c>
      <c r="D73">
        <v>5</v>
      </c>
      <c r="E73">
        <v>5</v>
      </c>
      <c r="F73">
        <v>5</v>
      </c>
      <c r="G73">
        <v>9.76</v>
      </c>
      <c r="H73">
        <v>1</v>
      </c>
      <c r="I73">
        <v>0.96</v>
      </c>
      <c r="J73" s="7">
        <f t="shared" si="5"/>
        <v>1</v>
      </c>
      <c r="K73" s="8">
        <f t="shared" si="6"/>
        <v>0</v>
      </c>
      <c r="L73" s="9">
        <f t="shared" si="7"/>
        <v>4.3761749769984621E-8</v>
      </c>
      <c r="M73" s="10">
        <f t="shared" si="8"/>
        <v>1</v>
      </c>
      <c r="N73" s="5">
        <f t="shared" si="9"/>
        <v>1</v>
      </c>
    </row>
    <row r="74" spans="1:14" x14ac:dyDescent="0.3">
      <c r="A74">
        <v>73</v>
      </c>
      <c r="B74">
        <v>321</v>
      </c>
      <c r="C74">
        <v>111</v>
      </c>
      <c r="D74">
        <v>5</v>
      </c>
      <c r="E74">
        <v>5</v>
      </c>
      <c r="F74">
        <v>5</v>
      </c>
      <c r="G74">
        <v>9.4499999999999993</v>
      </c>
      <c r="H74">
        <v>1</v>
      </c>
      <c r="I74">
        <v>0.93</v>
      </c>
      <c r="J74" s="7">
        <f t="shared" si="5"/>
        <v>1</v>
      </c>
      <c r="K74" s="8">
        <f t="shared" si="6"/>
        <v>0</v>
      </c>
      <c r="L74" s="9">
        <f t="shared" si="7"/>
        <v>4.8291036938671998E-7</v>
      </c>
      <c r="M74" s="10">
        <f t="shared" si="8"/>
        <v>1</v>
      </c>
      <c r="N74" s="5">
        <f t="shared" si="9"/>
        <v>1</v>
      </c>
    </row>
    <row r="75" spans="1:14" x14ac:dyDescent="0.3">
      <c r="A75">
        <v>74</v>
      </c>
      <c r="B75">
        <v>314</v>
      </c>
      <c r="C75">
        <v>108</v>
      </c>
      <c r="D75">
        <v>4</v>
      </c>
      <c r="E75">
        <v>4.5</v>
      </c>
      <c r="F75">
        <v>4</v>
      </c>
      <c r="G75">
        <v>9.0399999999999991</v>
      </c>
      <c r="H75">
        <v>1</v>
      </c>
      <c r="I75">
        <v>0.84</v>
      </c>
      <c r="J75" s="7">
        <f t="shared" si="5"/>
        <v>1</v>
      </c>
      <c r="K75" s="8">
        <f t="shared" si="6"/>
        <v>0</v>
      </c>
      <c r="L75" s="9">
        <f t="shared" si="7"/>
        <v>4.4757199007384119E-6</v>
      </c>
      <c r="M75" s="10">
        <f t="shared" si="8"/>
        <v>1</v>
      </c>
      <c r="N75" s="5">
        <f t="shared" si="9"/>
        <v>1</v>
      </c>
    </row>
    <row r="76" spans="1:14" x14ac:dyDescent="0.3">
      <c r="A76">
        <v>75</v>
      </c>
      <c r="B76">
        <v>314</v>
      </c>
      <c r="C76">
        <v>106</v>
      </c>
      <c r="D76">
        <v>3</v>
      </c>
      <c r="E76">
        <v>3</v>
      </c>
      <c r="F76">
        <v>5</v>
      </c>
      <c r="G76">
        <v>8.9</v>
      </c>
      <c r="H76">
        <v>0</v>
      </c>
      <c r="I76">
        <v>0.74</v>
      </c>
      <c r="J76" s="7">
        <f t="shared" si="5"/>
        <v>1</v>
      </c>
      <c r="K76" s="8">
        <f t="shared" si="6"/>
        <v>0</v>
      </c>
      <c r="L76" s="9">
        <f t="shared" si="7"/>
        <v>3.0611892261705519E-6</v>
      </c>
      <c r="M76" s="10">
        <f t="shared" si="8"/>
        <v>1</v>
      </c>
      <c r="N76" s="5">
        <f t="shared" si="9"/>
        <v>1</v>
      </c>
    </row>
    <row r="77" spans="1:14" x14ac:dyDescent="0.3">
      <c r="A77">
        <v>76</v>
      </c>
      <c r="B77">
        <v>329</v>
      </c>
      <c r="C77">
        <v>114</v>
      </c>
      <c r="D77">
        <v>2</v>
      </c>
      <c r="E77">
        <v>2</v>
      </c>
      <c r="F77">
        <v>4</v>
      </c>
      <c r="G77">
        <v>8.56</v>
      </c>
      <c r="H77">
        <v>1</v>
      </c>
      <c r="I77">
        <v>0.72</v>
      </c>
      <c r="J77" s="7">
        <f t="shared" si="5"/>
        <v>1</v>
      </c>
      <c r="K77" s="8">
        <f t="shared" si="6"/>
        <v>0</v>
      </c>
      <c r="L77" s="9">
        <f t="shared" si="7"/>
        <v>1.2887489374701888E-6</v>
      </c>
      <c r="M77" s="10">
        <f t="shared" si="8"/>
        <v>1</v>
      </c>
      <c r="N77" s="5">
        <f t="shared" si="9"/>
        <v>1</v>
      </c>
    </row>
    <row r="78" spans="1:14" x14ac:dyDescent="0.3">
      <c r="A78">
        <v>77</v>
      </c>
      <c r="B78">
        <v>327</v>
      </c>
      <c r="C78">
        <v>112</v>
      </c>
      <c r="D78">
        <v>3</v>
      </c>
      <c r="E78">
        <v>3</v>
      </c>
      <c r="F78">
        <v>3</v>
      </c>
      <c r="G78">
        <v>8.7200000000000006</v>
      </c>
      <c r="H78">
        <v>1</v>
      </c>
      <c r="I78">
        <v>0.74</v>
      </c>
      <c r="J78" s="7">
        <f t="shared" si="5"/>
        <v>1</v>
      </c>
      <c r="K78" s="8">
        <f t="shared" si="6"/>
        <v>8.5540599770684511E-13</v>
      </c>
      <c r="L78" s="9">
        <f t="shared" si="7"/>
        <v>6.6682913225075233E-6</v>
      </c>
      <c r="M78" s="10">
        <f t="shared" si="8"/>
        <v>1</v>
      </c>
      <c r="N78" s="5">
        <f t="shared" si="9"/>
        <v>1</v>
      </c>
    </row>
    <row r="79" spans="1:14" x14ac:dyDescent="0.3">
      <c r="A79">
        <v>78</v>
      </c>
      <c r="B79">
        <v>301</v>
      </c>
      <c r="C79">
        <v>99</v>
      </c>
      <c r="D79">
        <v>2</v>
      </c>
      <c r="E79">
        <v>3</v>
      </c>
      <c r="F79">
        <v>2</v>
      </c>
      <c r="G79">
        <v>8.2200000000000006</v>
      </c>
      <c r="H79">
        <v>0</v>
      </c>
      <c r="I79">
        <v>0.64</v>
      </c>
      <c r="J79" s="7">
        <f t="shared" si="5"/>
        <v>1</v>
      </c>
      <c r="K79" s="8">
        <f t="shared" si="6"/>
        <v>4.7713165045838159E-6</v>
      </c>
      <c r="L79" s="9">
        <f t="shared" si="7"/>
        <v>1.0797718398868183E-7</v>
      </c>
      <c r="M79" s="10">
        <f t="shared" si="8"/>
        <v>0</v>
      </c>
      <c r="N79" s="5">
        <f t="shared" si="9"/>
        <v>0</v>
      </c>
    </row>
    <row r="80" spans="1:14" x14ac:dyDescent="0.3">
      <c r="A80">
        <v>79</v>
      </c>
      <c r="B80">
        <v>296</v>
      </c>
      <c r="C80">
        <v>95</v>
      </c>
      <c r="D80">
        <v>2</v>
      </c>
      <c r="E80">
        <v>3</v>
      </c>
      <c r="F80">
        <v>2</v>
      </c>
      <c r="G80">
        <v>7.54</v>
      </c>
      <c r="H80">
        <v>1</v>
      </c>
      <c r="I80">
        <v>0.44</v>
      </c>
      <c r="J80" s="7">
        <f t="shared" si="5"/>
        <v>0</v>
      </c>
      <c r="K80" s="8">
        <f t="shared" si="6"/>
        <v>1.1488914196079914E-6</v>
      </c>
      <c r="L80" s="9">
        <f t="shared" si="7"/>
        <v>2.623134623080996E-9</v>
      </c>
      <c r="M80" s="10">
        <f t="shared" si="8"/>
        <v>0</v>
      </c>
      <c r="N80" s="5">
        <f t="shared" si="9"/>
        <v>1</v>
      </c>
    </row>
    <row r="81" spans="1:14" x14ac:dyDescent="0.3">
      <c r="A81">
        <v>80</v>
      </c>
      <c r="B81">
        <v>294</v>
      </c>
      <c r="C81">
        <v>93</v>
      </c>
      <c r="D81">
        <v>1</v>
      </c>
      <c r="E81">
        <v>1.5</v>
      </c>
      <c r="F81">
        <v>2</v>
      </c>
      <c r="G81">
        <v>7.36</v>
      </c>
      <c r="H81">
        <v>0</v>
      </c>
      <c r="I81">
        <v>0.46</v>
      </c>
      <c r="J81" s="7">
        <f t="shared" si="5"/>
        <v>0</v>
      </c>
      <c r="K81" s="8">
        <f t="shared" si="6"/>
        <v>8.8476705271284662E-7</v>
      </c>
      <c r="L81" s="9">
        <f t="shared" si="7"/>
        <v>1.0380632571366234E-11</v>
      </c>
      <c r="M81" s="10">
        <f t="shared" si="8"/>
        <v>0</v>
      </c>
      <c r="N81" s="5">
        <f t="shared" si="9"/>
        <v>1</v>
      </c>
    </row>
    <row r="82" spans="1:14" x14ac:dyDescent="0.3">
      <c r="A82">
        <v>81</v>
      </c>
      <c r="B82">
        <v>312</v>
      </c>
      <c r="C82">
        <v>105</v>
      </c>
      <c r="D82">
        <v>3</v>
      </c>
      <c r="E82">
        <v>2</v>
      </c>
      <c r="F82">
        <v>3</v>
      </c>
      <c r="G82">
        <v>8.02</v>
      </c>
      <c r="H82">
        <v>1</v>
      </c>
      <c r="I82">
        <v>0.5</v>
      </c>
      <c r="J82" s="7">
        <f t="shared" si="5"/>
        <v>1</v>
      </c>
      <c r="K82" s="8">
        <f t="shared" si="6"/>
        <v>6.142991185327731E-8</v>
      </c>
      <c r="L82" s="9">
        <f t="shared" si="7"/>
        <v>1.9390879305283896E-6</v>
      </c>
      <c r="M82" s="10">
        <f t="shared" si="8"/>
        <v>1</v>
      </c>
      <c r="N82" s="5">
        <f t="shared" si="9"/>
        <v>1</v>
      </c>
    </row>
    <row r="83" spans="1:14" x14ac:dyDescent="0.3">
      <c r="A83">
        <v>82</v>
      </c>
      <c r="B83">
        <v>340</v>
      </c>
      <c r="C83">
        <v>120</v>
      </c>
      <c r="D83">
        <v>4</v>
      </c>
      <c r="E83">
        <v>5</v>
      </c>
      <c r="F83">
        <v>5</v>
      </c>
      <c r="G83">
        <v>9.5</v>
      </c>
      <c r="H83">
        <v>1</v>
      </c>
      <c r="I83">
        <v>0.96</v>
      </c>
      <c r="J83" s="7">
        <f t="shared" si="5"/>
        <v>1</v>
      </c>
      <c r="K83" s="8">
        <f t="shared" si="6"/>
        <v>0</v>
      </c>
      <c r="L83" s="9">
        <f t="shared" si="7"/>
        <v>8.7119281429794964E-9</v>
      </c>
      <c r="M83" s="10">
        <f t="shared" si="8"/>
        <v>1</v>
      </c>
      <c r="N83" s="5">
        <f t="shared" si="9"/>
        <v>1</v>
      </c>
    </row>
    <row r="84" spans="1:14" x14ac:dyDescent="0.3">
      <c r="A84">
        <v>83</v>
      </c>
      <c r="B84">
        <v>320</v>
      </c>
      <c r="C84">
        <v>110</v>
      </c>
      <c r="D84">
        <v>5</v>
      </c>
      <c r="E84">
        <v>5</v>
      </c>
      <c r="F84">
        <v>4.5</v>
      </c>
      <c r="G84">
        <v>9.2200000000000006</v>
      </c>
      <c r="H84">
        <v>1</v>
      </c>
      <c r="I84">
        <v>0.92</v>
      </c>
      <c r="J84" s="7">
        <f t="shared" si="5"/>
        <v>1</v>
      </c>
      <c r="K84" s="8">
        <f t="shared" si="6"/>
        <v>0</v>
      </c>
      <c r="L84" s="9">
        <f t="shared" si="7"/>
        <v>1.1318964949186347E-6</v>
      </c>
      <c r="M84" s="10">
        <f t="shared" si="8"/>
        <v>1</v>
      </c>
      <c r="N84" s="5">
        <f t="shared" si="9"/>
        <v>1</v>
      </c>
    </row>
    <row r="85" spans="1:14" x14ac:dyDescent="0.3">
      <c r="A85">
        <v>84</v>
      </c>
      <c r="B85">
        <v>322</v>
      </c>
      <c r="C85">
        <v>115</v>
      </c>
      <c r="D85">
        <v>5</v>
      </c>
      <c r="E85">
        <v>4</v>
      </c>
      <c r="F85">
        <v>4.5</v>
      </c>
      <c r="G85">
        <v>9.36</v>
      </c>
      <c r="H85">
        <v>1</v>
      </c>
      <c r="I85">
        <v>0.92</v>
      </c>
      <c r="J85" s="7">
        <f t="shared" si="5"/>
        <v>1</v>
      </c>
      <c r="K85" s="8">
        <f t="shared" si="6"/>
        <v>0</v>
      </c>
      <c r="L85" s="9">
        <f t="shared" si="7"/>
        <v>7.5402611514243142E-7</v>
      </c>
      <c r="M85" s="10">
        <f t="shared" si="8"/>
        <v>1</v>
      </c>
      <c r="N85" s="5">
        <f t="shared" si="9"/>
        <v>1</v>
      </c>
    </row>
    <row r="86" spans="1:14" x14ac:dyDescent="0.3">
      <c r="A86">
        <v>85</v>
      </c>
      <c r="B86">
        <v>340</v>
      </c>
      <c r="C86">
        <v>115</v>
      </c>
      <c r="D86">
        <v>5</v>
      </c>
      <c r="E86">
        <v>4.5</v>
      </c>
      <c r="F86">
        <v>4.5</v>
      </c>
      <c r="G86">
        <v>9.4499999999999993</v>
      </c>
      <c r="H86">
        <v>1</v>
      </c>
      <c r="I86">
        <v>0.94</v>
      </c>
      <c r="J86" s="7">
        <f t="shared" si="5"/>
        <v>1</v>
      </c>
      <c r="K86" s="8">
        <f t="shared" si="6"/>
        <v>0</v>
      </c>
      <c r="L86" s="9">
        <f t="shared" si="7"/>
        <v>6.6828662040379133E-8</v>
      </c>
      <c r="M86" s="10">
        <f t="shared" si="8"/>
        <v>1</v>
      </c>
      <c r="N86" s="5">
        <f t="shared" si="9"/>
        <v>1</v>
      </c>
    </row>
    <row r="87" spans="1:14" x14ac:dyDescent="0.3">
      <c r="A87">
        <v>86</v>
      </c>
      <c r="B87">
        <v>319</v>
      </c>
      <c r="C87">
        <v>103</v>
      </c>
      <c r="D87">
        <v>4</v>
      </c>
      <c r="E87">
        <v>4.5</v>
      </c>
      <c r="F87">
        <v>3.5</v>
      </c>
      <c r="G87">
        <v>8.66</v>
      </c>
      <c r="H87">
        <v>0</v>
      </c>
      <c r="I87">
        <v>0.76</v>
      </c>
      <c r="J87" s="7">
        <f t="shared" si="5"/>
        <v>1</v>
      </c>
      <c r="K87" s="8">
        <f t="shared" si="6"/>
        <v>0</v>
      </c>
      <c r="L87" s="9">
        <f t="shared" si="7"/>
        <v>2.5794958206906195E-6</v>
      </c>
      <c r="M87" s="10">
        <f t="shared" si="8"/>
        <v>1</v>
      </c>
      <c r="N87" s="5">
        <f t="shared" si="9"/>
        <v>1</v>
      </c>
    </row>
    <row r="88" spans="1:14" x14ac:dyDescent="0.3">
      <c r="A88">
        <v>87</v>
      </c>
      <c r="B88">
        <v>315</v>
      </c>
      <c r="C88">
        <v>106</v>
      </c>
      <c r="D88">
        <v>3</v>
      </c>
      <c r="E88">
        <v>4.5</v>
      </c>
      <c r="F88">
        <v>3.5</v>
      </c>
      <c r="G88">
        <v>8.42</v>
      </c>
      <c r="H88">
        <v>0</v>
      </c>
      <c r="I88">
        <v>0.72</v>
      </c>
      <c r="J88" s="7">
        <f t="shared" si="5"/>
        <v>1</v>
      </c>
      <c r="K88" s="8">
        <f t="shared" si="6"/>
        <v>0</v>
      </c>
      <c r="L88" s="9">
        <f t="shared" si="7"/>
        <v>5.5142523298980803E-6</v>
      </c>
      <c r="M88" s="10">
        <f t="shared" si="8"/>
        <v>1</v>
      </c>
      <c r="N88" s="5">
        <f t="shared" si="9"/>
        <v>1</v>
      </c>
    </row>
    <row r="89" spans="1:14" x14ac:dyDescent="0.3">
      <c r="A89">
        <v>88</v>
      </c>
      <c r="B89">
        <v>317</v>
      </c>
      <c r="C89">
        <v>107</v>
      </c>
      <c r="D89">
        <v>2</v>
      </c>
      <c r="E89">
        <v>3.5</v>
      </c>
      <c r="F89">
        <v>3</v>
      </c>
      <c r="G89">
        <v>8.2799999999999994</v>
      </c>
      <c r="H89">
        <v>0</v>
      </c>
      <c r="I89">
        <v>0.66</v>
      </c>
      <c r="J89" s="7">
        <f t="shared" si="5"/>
        <v>1</v>
      </c>
      <c r="K89" s="8">
        <f t="shared" si="6"/>
        <v>2.6274765609131713E-8</v>
      </c>
      <c r="L89" s="9">
        <f t="shared" si="7"/>
        <v>5.1354741165198308E-6</v>
      </c>
      <c r="M89" s="10">
        <f t="shared" si="8"/>
        <v>1</v>
      </c>
      <c r="N89" s="5">
        <f t="shared" si="9"/>
        <v>1</v>
      </c>
    </row>
    <row r="90" spans="1:14" x14ac:dyDescent="0.3">
      <c r="A90">
        <v>89</v>
      </c>
      <c r="B90">
        <v>314</v>
      </c>
      <c r="C90">
        <v>108</v>
      </c>
      <c r="D90">
        <v>3</v>
      </c>
      <c r="E90">
        <v>4.5</v>
      </c>
      <c r="F90">
        <v>3.5</v>
      </c>
      <c r="G90">
        <v>8.14</v>
      </c>
      <c r="H90">
        <v>0</v>
      </c>
      <c r="I90">
        <v>0.64</v>
      </c>
      <c r="J90" s="7">
        <f t="shared" si="5"/>
        <v>1</v>
      </c>
      <c r="K90" s="8">
        <f t="shared" si="6"/>
        <v>0</v>
      </c>
      <c r="L90" s="9">
        <f t="shared" si="7"/>
        <v>3.9343555239063901E-6</v>
      </c>
      <c r="M90" s="10">
        <f t="shared" si="8"/>
        <v>1</v>
      </c>
      <c r="N90" s="5">
        <f t="shared" si="9"/>
        <v>1</v>
      </c>
    </row>
    <row r="91" spans="1:14" x14ac:dyDescent="0.3">
      <c r="A91">
        <v>90</v>
      </c>
      <c r="B91">
        <v>316</v>
      </c>
      <c r="C91">
        <v>109</v>
      </c>
      <c r="D91">
        <v>4</v>
      </c>
      <c r="E91">
        <v>4.5</v>
      </c>
      <c r="F91">
        <v>3.5</v>
      </c>
      <c r="G91">
        <v>8.76</v>
      </c>
      <c r="H91">
        <v>1</v>
      </c>
      <c r="I91">
        <v>0.74</v>
      </c>
      <c r="J91" s="7">
        <f t="shared" si="5"/>
        <v>1</v>
      </c>
      <c r="K91" s="8">
        <f t="shared" si="6"/>
        <v>0</v>
      </c>
      <c r="L91" s="9">
        <f t="shared" si="7"/>
        <v>5.1482299222628809E-6</v>
      </c>
      <c r="M91" s="10">
        <f t="shared" si="8"/>
        <v>1</v>
      </c>
      <c r="N91" s="5">
        <f t="shared" si="9"/>
        <v>1</v>
      </c>
    </row>
    <row r="92" spans="1:14" x14ac:dyDescent="0.3">
      <c r="A92">
        <v>91</v>
      </c>
      <c r="B92">
        <v>318</v>
      </c>
      <c r="C92">
        <v>106</v>
      </c>
      <c r="D92">
        <v>2</v>
      </c>
      <c r="E92">
        <v>4</v>
      </c>
      <c r="F92">
        <v>4</v>
      </c>
      <c r="G92">
        <v>7.92</v>
      </c>
      <c r="H92">
        <v>1</v>
      </c>
      <c r="I92">
        <v>0.64</v>
      </c>
      <c r="J92" s="7">
        <f t="shared" si="5"/>
        <v>1</v>
      </c>
      <c r="K92" s="8">
        <f t="shared" si="6"/>
        <v>0</v>
      </c>
      <c r="L92" s="9">
        <f t="shared" si="7"/>
        <v>3.2288706617312206E-6</v>
      </c>
      <c r="M92" s="10">
        <f t="shared" si="8"/>
        <v>1</v>
      </c>
      <c r="N92" s="5">
        <f t="shared" si="9"/>
        <v>1</v>
      </c>
    </row>
    <row r="93" spans="1:14" x14ac:dyDescent="0.3">
      <c r="A93">
        <v>92</v>
      </c>
      <c r="B93">
        <v>299</v>
      </c>
      <c r="C93">
        <v>97</v>
      </c>
      <c r="D93">
        <v>3</v>
      </c>
      <c r="E93">
        <v>5</v>
      </c>
      <c r="F93">
        <v>3.5</v>
      </c>
      <c r="G93">
        <v>7.66</v>
      </c>
      <c r="H93">
        <v>0</v>
      </c>
      <c r="I93">
        <v>0.38</v>
      </c>
      <c r="J93" s="7">
        <f t="shared" si="5"/>
        <v>0</v>
      </c>
      <c r="K93" s="8">
        <f t="shared" si="6"/>
        <v>1.5138474149759402E-7</v>
      </c>
      <c r="L93" s="9">
        <f t="shared" si="7"/>
        <v>2.5235382199501154E-8</v>
      </c>
      <c r="M93" s="10">
        <f t="shared" si="8"/>
        <v>0</v>
      </c>
      <c r="N93" s="5">
        <f t="shared" si="9"/>
        <v>1</v>
      </c>
    </row>
    <row r="94" spans="1:14" x14ac:dyDescent="0.3">
      <c r="A94">
        <v>93</v>
      </c>
      <c r="B94">
        <v>298</v>
      </c>
      <c r="C94">
        <v>98</v>
      </c>
      <c r="D94">
        <v>2</v>
      </c>
      <c r="E94">
        <v>4</v>
      </c>
      <c r="F94">
        <v>3</v>
      </c>
      <c r="G94">
        <v>8.0299999999999994</v>
      </c>
      <c r="H94">
        <v>0</v>
      </c>
      <c r="I94">
        <v>0.34</v>
      </c>
      <c r="J94" s="7">
        <f t="shared" si="5"/>
        <v>0</v>
      </c>
      <c r="K94" s="8">
        <f t="shared" si="6"/>
        <v>2.8534268194846787E-6</v>
      </c>
      <c r="L94" s="9">
        <f t="shared" si="7"/>
        <v>1.1905832162015576E-7</v>
      </c>
      <c r="M94" s="10">
        <f t="shared" si="8"/>
        <v>0</v>
      </c>
      <c r="N94" s="5">
        <f t="shared" si="9"/>
        <v>1</v>
      </c>
    </row>
    <row r="95" spans="1:14" x14ac:dyDescent="0.3">
      <c r="A95">
        <v>94</v>
      </c>
      <c r="B95">
        <v>301</v>
      </c>
      <c r="C95">
        <v>97</v>
      </c>
      <c r="D95">
        <v>2</v>
      </c>
      <c r="E95">
        <v>3</v>
      </c>
      <c r="F95">
        <v>3</v>
      </c>
      <c r="G95">
        <v>7.88</v>
      </c>
      <c r="H95">
        <v>1</v>
      </c>
      <c r="I95">
        <v>0.44</v>
      </c>
      <c r="J95" s="7">
        <f t="shared" si="5"/>
        <v>0</v>
      </c>
      <c r="K95" s="8">
        <f t="shared" si="6"/>
        <v>1.2854938453229695E-6</v>
      </c>
      <c r="L95" s="9">
        <f t="shared" si="7"/>
        <v>1.1680674086668413E-7</v>
      </c>
      <c r="M95" s="10">
        <f t="shared" si="8"/>
        <v>0</v>
      </c>
      <c r="N95" s="5">
        <f t="shared" si="9"/>
        <v>1</v>
      </c>
    </row>
    <row r="96" spans="1:14" x14ac:dyDescent="0.3">
      <c r="A96">
        <v>95</v>
      </c>
      <c r="B96">
        <v>303</v>
      </c>
      <c r="C96">
        <v>99</v>
      </c>
      <c r="D96">
        <v>3</v>
      </c>
      <c r="E96">
        <v>2</v>
      </c>
      <c r="F96">
        <v>2.5</v>
      </c>
      <c r="G96">
        <v>7.66</v>
      </c>
      <c r="H96">
        <v>0</v>
      </c>
      <c r="I96">
        <v>0.36</v>
      </c>
      <c r="J96" s="7">
        <f t="shared" si="5"/>
        <v>0</v>
      </c>
      <c r="K96" s="8">
        <f t="shared" si="6"/>
        <v>2.0001419064217821E-6</v>
      </c>
      <c r="L96" s="9">
        <f t="shared" si="7"/>
        <v>2.9507601637071963E-8</v>
      </c>
      <c r="M96" s="10">
        <f t="shared" si="8"/>
        <v>0</v>
      </c>
      <c r="N96" s="5">
        <f t="shared" si="9"/>
        <v>1</v>
      </c>
    </row>
    <row r="97" spans="1:14" x14ac:dyDescent="0.3">
      <c r="A97">
        <v>96</v>
      </c>
      <c r="B97">
        <v>304</v>
      </c>
      <c r="C97">
        <v>100</v>
      </c>
      <c r="D97">
        <v>4</v>
      </c>
      <c r="E97">
        <v>1.5</v>
      </c>
      <c r="F97">
        <v>2.5</v>
      </c>
      <c r="G97">
        <v>7.84</v>
      </c>
      <c r="H97">
        <v>0</v>
      </c>
      <c r="I97">
        <v>0.42</v>
      </c>
      <c r="J97" s="7">
        <f t="shared" si="5"/>
        <v>0</v>
      </c>
      <c r="K97" s="8">
        <f t="shared" si="6"/>
        <v>1.1009846415671184E-6</v>
      </c>
      <c r="L97" s="9">
        <f t="shared" si="7"/>
        <v>1.7552836360335461E-8</v>
      </c>
      <c r="M97" s="10">
        <f t="shared" si="8"/>
        <v>0</v>
      </c>
      <c r="N97" s="5">
        <f t="shared" si="9"/>
        <v>1</v>
      </c>
    </row>
    <row r="98" spans="1:14" x14ac:dyDescent="0.3">
      <c r="A98">
        <v>97</v>
      </c>
      <c r="B98">
        <v>306</v>
      </c>
      <c r="C98">
        <v>100</v>
      </c>
      <c r="D98">
        <v>2</v>
      </c>
      <c r="E98">
        <v>3</v>
      </c>
      <c r="F98">
        <v>3</v>
      </c>
      <c r="G98">
        <v>8</v>
      </c>
      <c r="H98">
        <v>0</v>
      </c>
      <c r="I98">
        <v>0.48</v>
      </c>
      <c r="J98" s="7">
        <f t="shared" si="5"/>
        <v>0</v>
      </c>
      <c r="K98" s="8">
        <f t="shared" si="6"/>
        <v>4.8810294088845314E-6</v>
      </c>
      <c r="L98" s="9">
        <f t="shared" si="7"/>
        <v>5.1946363303446023E-7</v>
      </c>
      <c r="M98" s="10">
        <f t="shared" si="8"/>
        <v>0</v>
      </c>
      <c r="N98" s="5">
        <f t="shared" si="9"/>
        <v>1</v>
      </c>
    </row>
    <row r="99" spans="1:14" x14ac:dyDescent="0.3">
      <c r="A99">
        <v>98</v>
      </c>
      <c r="B99">
        <v>331</v>
      </c>
      <c r="C99">
        <v>120</v>
      </c>
      <c r="D99">
        <v>3</v>
      </c>
      <c r="E99">
        <v>4</v>
      </c>
      <c r="F99">
        <v>4</v>
      </c>
      <c r="G99">
        <v>8.9600000000000009</v>
      </c>
      <c r="H99">
        <v>1</v>
      </c>
      <c r="I99">
        <v>0.86</v>
      </c>
      <c r="J99" s="7">
        <f t="shared" si="5"/>
        <v>1</v>
      </c>
      <c r="K99" s="8">
        <f t="shared" si="6"/>
        <v>0</v>
      </c>
      <c r="L99" s="9">
        <f t="shared" si="7"/>
        <v>6.4757718889335029E-7</v>
      </c>
      <c r="M99" s="10">
        <f t="shared" si="8"/>
        <v>1</v>
      </c>
      <c r="N99" s="5">
        <f t="shared" si="9"/>
        <v>1</v>
      </c>
    </row>
    <row r="100" spans="1:14" x14ac:dyDescent="0.3">
      <c r="A100">
        <v>99</v>
      </c>
      <c r="B100">
        <v>332</v>
      </c>
      <c r="C100">
        <v>119</v>
      </c>
      <c r="D100">
        <v>4</v>
      </c>
      <c r="E100">
        <v>5</v>
      </c>
      <c r="F100">
        <v>4.5</v>
      </c>
      <c r="G100">
        <v>9.24</v>
      </c>
      <c r="H100">
        <v>1</v>
      </c>
      <c r="I100">
        <v>0.9</v>
      </c>
      <c r="J100" s="7">
        <f t="shared" si="5"/>
        <v>1</v>
      </c>
      <c r="K100" s="8">
        <f t="shared" si="6"/>
        <v>0</v>
      </c>
      <c r="L100" s="9">
        <f t="shared" si="7"/>
        <v>9.9045448361133763E-8</v>
      </c>
      <c r="M100" s="10">
        <f t="shared" si="8"/>
        <v>1</v>
      </c>
      <c r="N100" s="5">
        <f t="shared" si="9"/>
        <v>1</v>
      </c>
    </row>
    <row r="101" spans="1:14" x14ac:dyDescent="0.3">
      <c r="A101">
        <v>100</v>
      </c>
      <c r="B101">
        <v>323</v>
      </c>
      <c r="C101">
        <v>113</v>
      </c>
      <c r="D101">
        <v>3</v>
      </c>
      <c r="E101">
        <v>4</v>
      </c>
      <c r="F101">
        <v>4</v>
      </c>
      <c r="G101">
        <v>8.8800000000000008</v>
      </c>
      <c r="H101">
        <v>1</v>
      </c>
      <c r="I101">
        <v>0.79</v>
      </c>
      <c r="J101" s="7">
        <f t="shared" si="5"/>
        <v>1</v>
      </c>
      <c r="K101" s="8">
        <f t="shared" si="6"/>
        <v>0</v>
      </c>
      <c r="L101" s="9">
        <f t="shared" si="7"/>
        <v>7.7597689486602777E-6</v>
      </c>
      <c r="M101" s="10">
        <f t="shared" si="8"/>
        <v>1</v>
      </c>
      <c r="N101" s="5">
        <f t="shared" si="9"/>
        <v>1</v>
      </c>
    </row>
    <row r="102" spans="1:14" x14ac:dyDescent="0.3">
      <c r="A102">
        <v>101</v>
      </c>
      <c r="B102">
        <v>322</v>
      </c>
      <c r="C102">
        <v>107</v>
      </c>
      <c r="D102">
        <v>3</v>
      </c>
      <c r="E102">
        <v>3.5</v>
      </c>
      <c r="F102">
        <v>3.5</v>
      </c>
      <c r="G102">
        <v>8.4600000000000009</v>
      </c>
      <c r="H102">
        <v>1</v>
      </c>
      <c r="I102">
        <v>0.71</v>
      </c>
      <c r="J102" s="7">
        <f t="shared" si="5"/>
        <v>1</v>
      </c>
      <c r="K102" s="8">
        <f t="shared" si="6"/>
        <v>8.6884631184876902E-11</v>
      </c>
      <c r="L102" s="9">
        <f t="shared" si="7"/>
        <v>1.0393653573341914E-5</v>
      </c>
      <c r="M102" s="10">
        <f t="shared" si="8"/>
        <v>1</v>
      </c>
      <c r="N102" s="5">
        <f t="shared" si="9"/>
        <v>1</v>
      </c>
    </row>
    <row r="103" spans="1:14" x14ac:dyDescent="0.3">
      <c r="A103">
        <v>102</v>
      </c>
      <c r="B103">
        <v>312</v>
      </c>
      <c r="C103">
        <v>105</v>
      </c>
      <c r="D103">
        <v>2</v>
      </c>
      <c r="E103">
        <v>2.5</v>
      </c>
      <c r="F103">
        <v>3</v>
      </c>
      <c r="G103">
        <v>8.1199999999999992</v>
      </c>
      <c r="H103">
        <v>0</v>
      </c>
      <c r="I103">
        <v>0.64</v>
      </c>
      <c r="J103" s="7">
        <f t="shared" si="5"/>
        <v>1</v>
      </c>
      <c r="K103" s="8">
        <f t="shared" si="6"/>
        <v>5.3038992447269829E-7</v>
      </c>
      <c r="L103" s="9">
        <f t="shared" si="7"/>
        <v>1.8838851752937256E-6</v>
      </c>
      <c r="M103" s="10">
        <f t="shared" si="8"/>
        <v>1</v>
      </c>
      <c r="N103" s="5">
        <f t="shared" si="9"/>
        <v>1</v>
      </c>
    </row>
    <row r="104" spans="1:14" x14ac:dyDescent="0.3">
      <c r="A104">
        <v>103</v>
      </c>
      <c r="B104">
        <v>314</v>
      </c>
      <c r="C104">
        <v>106</v>
      </c>
      <c r="D104">
        <v>2</v>
      </c>
      <c r="E104">
        <v>4</v>
      </c>
      <c r="F104">
        <v>3.5</v>
      </c>
      <c r="G104">
        <v>8.25</v>
      </c>
      <c r="H104">
        <v>0</v>
      </c>
      <c r="I104">
        <v>0.62</v>
      </c>
      <c r="J104" s="7">
        <f t="shared" si="5"/>
        <v>1</v>
      </c>
      <c r="K104" s="8">
        <f t="shared" si="6"/>
        <v>9.5582121936906998E-8</v>
      </c>
      <c r="L104" s="9">
        <f t="shared" si="7"/>
        <v>3.7589325075284511E-6</v>
      </c>
      <c r="M104" s="10">
        <f t="shared" si="8"/>
        <v>1</v>
      </c>
      <c r="N104" s="5">
        <f t="shared" si="9"/>
        <v>1</v>
      </c>
    </row>
    <row r="105" spans="1:14" x14ac:dyDescent="0.3">
      <c r="A105">
        <v>104</v>
      </c>
      <c r="B105">
        <v>317</v>
      </c>
      <c r="C105">
        <v>104</v>
      </c>
      <c r="D105">
        <v>2</v>
      </c>
      <c r="E105">
        <v>4.5</v>
      </c>
      <c r="F105">
        <v>4</v>
      </c>
      <c r="G105">
        <v>8.4700000000000006</v>
      </c>
      <c r="H105">
        <v>0</v>
      </c>
      <c r="I105">
        <v>0.56999999999999995</v>
      </c>
      <c r="J105" s="7">
        <f t="shared" si="5"/>
        <v>1</v>
      </c>
      <c r="K105" s="8">
        <f t="shared" si="6"/>
        <v>0</v>
      </c>
      <c r="L105" s="9">
        <f t="shared" si="7"/>
        <v>3.7637526192577619E-6</v>
      </c>
      <c r="M105" s="10">
        <f t="shared" si="8"/>
        <v>1</v>
      </c>
      <c r="N105" s="5">
        <f t="shared" si="9"/>
        <v>1</v>
      </c>
    </row>
    <row r="106" spans="1:14" x14ac:dyDescent="0.3">
      <c r="A106">
        <v>105</v>
      </c>
      <c r="B106">
        <v>326</v>
      </c>
      <c r="C106">
        <v>112</v>
      </c>
      <c r="D106">
        <v>3</v>
      </c>
      <c r="E106">
        <v>3.5</v>
      </c>
      <c r="F106">
        <v>3</v>
      </c>
      <c r="G106">
        <v>9.0500000000000007</v>
      </c>
      <c r="H106">
        <v>1</v>
      </c>
      <c r="I106">
        <v>0.74</v>
      </c>
      <c r="J106" s="7">
        <f t="shared" si="5"/>
        <v>1</v>
      </c>
      <c r="K106" s="8">
        <f t="shared" si="6"/>
        <v>2.1840789748559158E-14</v>
      </c>
      <c r="L106" s="9">
        <f t="shared" si="7"/>
        <v>6.6861234377853287E-6</v>
      </c>
      <c r="M106" s="10">
        <f t="shared" si="8"/>
        <v>1</v>
      </c>
      <c r="N106" s="5">
        <f t="shared" si="9"/>
        <v>1</v>
      </c>
    </row>
    <row r="107" spans="1:14" x14ac:dyDescent="0.3">
      <c r="A107">
        <v>106</v>
      </c>
      <c r="B107">
        <v>316</v>
      </c>
      <c r="C107">
        <v>110</v>
      </c>
      <c r="D107">
        <v>3</v>
      </c>
      <c r="E107">
        <v>4</v>
      </c>
      <c r="F107">
        <v>4.5</v>
      </c>
      <c r="G107">
        <v>8.7799999999999994</v>
      </c>
      <c r="H107">
        <v>1</v>
      </c>
      <c r="I107">
        <v>0.69</v>
      </c>
      <c r="J107" s="7">
        <f t="shared" si="5"/>
        <v>1</v>
      </c>
      <c r="K107" s="8">
        <f t="shared" si="6"/>
        <v>0</v>
      </c>
      <c r="L107" s="9">
        <f t="shared" si="7"/>
        <v>7.0802262549553966E-6</v>
      </c>
      <c r="M107" s="10">
        <f t="shared" si="8"/>
        <v>1</v>
      </c>
      <c r="N107" s="5">
        <f t="shared" si="9"/>
        <v>1</v>
      </c>
    </row>
    <row r="108" spans="1:14" x14ac:dyDescent="0.3">
      <c r="A108">
        <v>107</v>
      </c>
      <c r="B108">
        <v>329</v>
      </c>
      <c r="C108">
        <v>111</v>
      </c>
      <c r="D108">
        <v>4</v>
      </c>
      <c r="E108">
        <v>4.5</v>
      </c>
      <c r="F108">
        <v>4.5</v>
      </c>
      <c r="G108">
        <v>9.18</v>
      </c>
      <c r="H108">
        <v>1</v>
      </c>
      <c r="I108">
        <v>0.87</v>
      </c>
      <c r="J108" s="7">
        <f t="shared" si="5"/>
        <v>1</v>
      </c>
      <c r="K108" s="8">
        <f t="shared" si="6"/>
        <v>0</v>
      </c>
      <c r="L108" s="9">
        <f t="shared" si="7"/>
        <v>1.2196938345813945E-6</v>
      </c>
      <c r="M108" s="10">
        <f t="shared" si="8"/>
        <v>1</v>
      </c>
      <c r="N108" s="5">
        <f t="shared" si="9"/>
        <v>1</v>
      </c>
    </row>
    <row r="109" spans="1:14" x14ac:dyDescent="0.3">
      <c r="A109">
        <v>108</v>
      </c>
      <c r="B109">
        <v>338</v>
      </c>
      <c r="C109">
        <v>117</v>
      </c>
      <c r="D109">
        <v>4</v>
      </c>
      <c r="E109">
        <v>3.5</v>
      </c>
      <c r="F109">
        <v>4.5</v>
      </c>
      <c r="G109">
        <v>9.4600000000000009</v>
      </c>
      <c r="H109">
        <v>1</v>
      </c>
      <c r="I109">
        <v>0.91</v>
      </c>
      <c r="J109" s="7">
        <f t="shared" si="5"/>
        <v>1</v>
      </c>
      <c r="K109" s="8">
        <f t="shared" si="6"/>
        <v>0</v>
      </c>
      <c r="L109" s="9">
        <f t="shared" si="7"/>
        <v>8.8115575444578557E-8</v>
      </c>
      <c r="M109" s="10">
        <f t="shared" si="8"/>
        <v>1</v>
      </c>
      <c r="N109" s="5">
        <f t="shared" si="9"/>
        <v>1</v>
      </c>
    </row>
    <row r="110" spans="1:14" x14ac:dyDescent="0.3">
      <c r="A110">
        <v>109</v>
      </c>
      <c r="B110">
        <v>331</v>
      </c>
      <c r="C110">
        <v>116</v>
      </c>
      <c r="D110">
        <v>5</v>
      </c>
      <c r="E110">
        <v>5</v>
      </c>
      <c r="F110">
        <v>5</v>
      </c>
      <c r="G110">
        <v>9.3800000000000008</v>
      </c>
      <c r="H110">
        <v>1</v>
      </c>
      <c r="I110">
        <v>0.93</v>
      </c>
      <c r="J110" s="7">
        <f t="shared" si="5"/>
        <v>1</v>
      </c>
      <c r="K110" s="8">
        <f t="shared" si="6"/>
        <v>0</v>
      </c>
      <c r="L110" s="9">
        <f t="shared" si="7"/>
        <v>1.2755248084589432E-7</v>
      </c>
      <c r="M110" s="10">
        <f t="shared" si="8"/>
        <v>1</v>
      </c>
      <c r="N110" s="5">
        <f t="shared" si="9"/>
        <v>1</v>
      </c>
    </row>
    <row r="111" spans="1:14" x14ac:dyDescent="0.3">
      <c r="A111">
        <v>110</v>
      </c>
      <c r="B111">
        <v>304</v>
      </c>
      <c r="C111">
        <v>103</v>
      </c>
      <c r="D111">
        <v>5</v>
      </c>
      <c r="E111">
        <v>5</v>
      </c>
      <c r="F111">
        <v>4</v>
      </c>
      <c r="G111">
        <v>8.64</v>
      </c>
      <c r="H111">
        <v>0</v>
      </c>
      <c r="I111">
        <v>0.68</v>
      </c>
      <c r="J111" s="7">
        <f t="shared" si="5"/>
        <v>1</v>
      </c>
      <c r="K111" s="8">
        <f t="shared" si="6"/>
        <v>0</v>
      </c>
      <c r="L111" s="9">
        <f t="shared" si="7"/>
        <v>6.9324903281298474E-7</v>
      </c>
      <c r="M111" s="10">
        <f t="shared" si="8"/>
        <v>1</v>
      </c>
      <c r="N111" s="5">
        <f t="shared" si="9"/>
        <v>1</v>
      </c>
    </row>
    <row r="112" spans="1:14" x14ac:dyDescent="0.3">
      <c r="A112">
        <v>111</v>
      </c>
      <c r="B112">
        <v>305</v>
      </c>
      <c r="C112">
        <v>108</v>
      </c>
      <c r="D112">
        <v>5</v>
      </c>
      <c r="E112">
        <v>3</v>
      </c>
      <c r="F112">
        <v>3</v>
      </c>
      <c r="G112">
        <v>8.48</v>
      </c>
      <c r="H112">
        <v>0</v>
      </c>
      <c r="I112">
        <v>0.61</v>
      </c>
      <c r="J112" s="7">
        <f t="shared" si="5"/>
        <v>1</v>
      </c>
      <c r="K112" s="8">
        <f t="shared" si="6"/>
        <v>0</v>
      </c>
      <c r="L112" s="9">
        <f t="shared" si="7"/>
        <v>1.7879434635161991E-6</v>
      </c>
      <c r="M112" s="10">
        <f t="shared" si="8"/>
        <v>1</v>
      </c>
      <c r="N112" s="5">
        <f t="shared" si="9"/>
        <v>1</v>
      </c>
    </row>
    <row r="113" spans="1:14" x14ac:dyDescent="0.3">
      <c r="A113">
        <v>112</v>
      </c>
      <c r="B113">
        <v>321</v>
      </c>
      <c r="C113">
        <v>109</v>
      </c>
      <c r="D113">
        <v>4</v>
      </c>
      <c r="E113">
        <v>4</v>
      </c>
      <c r="F113">
        <v>4</v>
      </c>
      <c r="G113">
        <v>8.68</v>
      </c>
      <c r="H113">
        <v>1</v>
      </c>
      <c r="I113">
        <v>0.69</v>
      </c>
      <c r="J113" s="7">
        <f t="shared" si="5"/>
        <v>1</v>
      </c>
      <c r="K113" s="8">
        <f t="shared" si="6"/>
        <v>0</v>
      </c>
      <c r="L113" s="9">
        <f t="shared" si="7"/>
        <v>7.1202572559220672E-6</v>
      </c>
      <c r="M113" s="10">
        <f t="shared" si="8"/>
        <v>1</v>
      </c>
      <c r="N113" s="5">
        <f t="shared" si="9"/>
        <v>1</v>
      </c>
    </row>
    <row r="114" spans="1:14" x14ac:dyDescent="0.3">
      <c r="A114">
        <v>113</v>
      </c>
      <c r="B114">
        <v>301</v>
      </c>
      <c r="C114">
        <v>107</v>
      </c>
      <c r="D114">
        <v>3</v>
      </c>
      <c r="E114">
        <v>3.5</v>
      </c>
      <c r="F114">
        <v>3.5</v>
      </c>
      <c r="G114">
        <v>8.34</v>
      </c>
      <c r="H114">
        <v>1</v>
      </c>
      <c r="I114">
        <v>0.62</v>
      </c>
      <c r="J114" s="7">
        <f t="shared" si="5"/>
        <v>1</v>
      </c>
      <c r="K114" s="8">
        <f t="shared" si="6"/>
        <v>3.9717099030204741E-9</v>
      </c>
      <c r="L114" s="9">
        <f t="shared" si="7"/>
        <v>2.8148475656431134E-6</v>
      </c>
      <c r="M114" s="10">
        <f t="shared" si="8"/>
        <v>1</v>
      </c>
      <c r="N114" s="5">
        <f t="shared" si="9"/>
        <v>1</v>
      </c>
    </row>
    <row r="115" spans="1:14" x14ac:dyDescent="0.3">
      <c r="A115">
        <v>114</v>
      </c>
      <c r="B115">
        <v>320</v>
      </c>
      <c r="C115">
        <v>110</v>
      </c>
      <c r="D115">
        <v>2</v>
      </c>
      <c r="E115">
        <v>4</v>
      </c>
      <c r="F115">
        <v>3.5</v>
      </c>
      <c r="G115">
        <v>8.56</v>
      </c>
      <c r="H115">
        <v>0</v>
      </c>
      <c r="I115">
        <v>0.72</v>
      </c>
      <c r="J115" s="7">
        <f t="shared" si="5"/>
        <v>1</v>
      </c>
      <c r="K115" s="8">
        <f t="shared" si="6"/>
        <v>6.8008238477661602E-10</v>
      </c>
      <c r="L115" s="9">
        <f t="shared" si="7"/>
        <v>5.3837370636264259E-6</v>
      </c>
      <c r="M115" s="10">
        <f t="shared" si="8"/>
        <v>1</v>
      </c>
      <c r="N115" s="5">
        <f t="shared" si="9"/>
        <v>1</v>
      </c>
    </row>
    <row r="116" spans="1:14" x14ac:dyDescent="0.3">
      <c r="A116">
        <v>115</v>
      </c>
      <c r="B116">
        <v>311</v>
      </c>
      <c r="C116">
        <v>105</v>
      </c>
      <c r="D116">
        <v>3</v>
      </c>
      <c r="E116">
        <v>3.5</v>
      </c>
      <c r="F116">
        <v>3</v>
      </c>
      <c r="G116">
        <v>8.4499999999999993</v>
      </c>
      <c r="H116">
        <v>1</v>
      </c>
      <c r="I116">
        <v>0.59</v>
      </c>
      <c r="J116" s="7">
        <f t="shared" si="5"/>
        <v>1</v>
      </c>
      <c r="K116" s="8">
        <f t="shared" si="6"/>
        <v>4.2063985240548955E-9</v>
      </c>
      <c r="L116" s="9">
        <f t="shared" si="7"/>
        <v>8.7687193667140985E-6</v>
      </c>
      <c r="M116" s="10">
        <f t="shared" si="8"/>
        <v>1</v>
      </c>
      <c r="N116" s="5">
        <f t="shared" si="9"/>
        <v>1</v>
      </c>
    </row>
    <row r="117" spans="1:14" x14ac:dyDescent="0.3">
      <c r="A117">
        <v>116</v>
      </c>
      <c r="B117">
        <v>310</v>
      </c>
      <c r="C117">
        <v>106</v>
      </c>
      <c r="D117">
        <v>4</v>
      </c>
      <c r="E117">
        <v>4.5</v>
      </c>
      <c r="F117">
        <v>4.5</v>
      </c>
      <c r="G117">
        <v>9.0399999999999991</v>
      </c>
      <c r="H117">
        <v>1</v>
      </c>
      <c r="I117">
        <v>0.66</v>
      </c>
      <c r="J117" s="7">
        <f t="shared" si="5"/>
        <v>1</v>
      </c>
      <c r="K117" s="8">
        <f t="shared" si="6"/>
        <v>0</v>
      </c>
      <c r="L117" s="9">
        <f t="shared" si="7"/>
        <v>1.9777617852876826E-6</v>
      </c>
      <c r="M117" s="10">
        <f t="shared" si="8"/>
        <v>1</v>
      </c>
      <c r="N117" s="5">
        <f t="shared" si="9"/>
        <v>1</v>
      </c>
    </row>
    <row r="118" spans="1:14" x14ac:dyDescent="0.3">
      <c r="A118">
        <v>117</v>
      </c>
      <c r="B118">
        <v>299</v>
      </c>
      <c r="C118">
        <v>102</v>
      </c>
      <c r="D118">
        <v>3</v>
      </c>
      <c r="E118">
        <v>4</v>
      </c>
      <c r="F118">
        <v>3.5</v>
      </c>
      <c r="G118">
        <v>8.6199999999999992</v>
      </c>
      <c r="H118">
        <v>0</v>
      </c>
      <c r="I118">
        <v>0.56000000000000005</v>
      </c>
      <c r="J118" s="7">
        <f t="shared" si="5"/>
        <v>1</v>
      </c>
      <c r="K118" s="8">
        <f t="shared" si="6"/>
        <v>2.5107806602125788E-8</v>
      </c>
      <c r="L118" s="9">
        <f t="shared" si="7"/>
        <v>9.981789667656917E-7</v>
      </c>
      <c r="M118" s="10">
        <f t="shared" si="8"/>
        <v>1</v>
      </c>
      <c r="N118" s="5">
        <f t="shared" si="9"/>
        <v>1</v>
      </c>
    </row>
    <row r="119" spans="1:14" x14ac:dyDescent="0.3">
      <c r="A119">
        <v>118</v>
      </c>
      <c r="B119">
        <v>290</v>
      </c>
      <c r="C119">
        <v>104</v>
      </c>
      <c r="D119">
        <v>4</v>
      </c>
      <c r="E119">
        <v>2</v>
      </c>
      <c r="F119">
        <v>2.5</v>
      </c>
      <c r="G119">
        <v>7.46</v>
      </c>
      <c r="H119">
        <v>0</v>
      </c>
      <c r="I119">
        <v>0.45</v>
      </c>
      <c r="J119" s="7">
        <f t="shared" si="5"/>
        <v>0</v>
      </c>
      <c r="K119" s="8">
        <f t="shared" si="6"/>
        <v>1.1607651123335514E-7</v>
      </c>
      <c r="L119" s="9">
        <f t="shared" si="7"/>
        <v>1.9537220746277683E-9</v>
      </c>
      <c r="M119" s="10">
        <f t="shared" si="8"/>
        <v>0</v>
      </c>
      <c r="N119" s="5">
        <f t="shared" si="9"/>
        <v>1</v>
      </c>
    </row>
    <row r="120" spans="1:14" x14ac:dyDescent="0.3">
      <c r="A120">
        <v>119</v>
      </c>
      <c r="B120">
        <v>296</v>
      </c>
      <c r="C120">
        <v>99</v>
      </c>
      <c r="D120">
        <v>2</v>
      </c>
      <c r="E120">
        <v>3</v>
      </c>
      <c r="F120">
        <v>3.5</v>
      </c>
      <c r="G120">
        <v>7.28</v>
      </c>
      <c r="H120">
        <v>0</v>
      </c>
      <c r="I120">
        <v>0.47</v>
      </c>
      <c r="J120" s="7">
        <f t="shared" si="5"/>
        <v>0</v>
      </c>
      <c r="K120" s="8">
        <f t="shared" si="6"/>
        <v>1.6530433310123589E-6</v>
      </c>
      <c r="L120" s="9">
        <f t="shared" si="7"/>
        <v>6.5590366287510994E-9</v>
      </c>
      <c r="M120" s="10">
        <f t="shared" si="8"/>
        <v>0</v>
      </c>
      <c r="N120" s="5">
        <f t="shared" si="9"/>
        <v>1</v>
      </c>
    </row>
    <row r="121" spans="1:14" x14ac:dyDescent="0.3">
      <c r="A121">
        <v>120</v>
      </c>
      <c r="B121">
        <v>327</v>
      </c>
      <c r="C121">
        <v>104</v>
      </c>
      <c r="D121">
        <v>5</v>
      </c>
      <c r="E121">
        <v>3</v>
      </c>
      <c r="F121">
        <v>3.5</v>
      </c>
      <c r="G121">
        <v>8.84</v>
      </c>
      <c r="H121">
        <v>1</v>
      </c>
      <c r="I121">
        <v>0.71</v>
      </c>
      <c r="J121" s="7">
        <f t="shared" si="5"/>
        <v>1</v>
      </c>
      <c r="K121" s="8">
        <f t="shared" si="6"/>
        <v>0</v>
      </c>
      <c r="L121" s="9">
        <f t="shared" si="7"/>
        <v>2.5758749542371186E-6</v>
      </c>
      <c r="M121" s="10">
        <f t="shared" si="8"/>
        <v>1</v>
      </c>
      <c r="N121" s="5">
        <f t="shared" si="9"/>
        <v>1</v>
      </c>
    </row>
    <row r="122" spans="1:14" x14ac:dyDescent="0.3">
      <c r="A122">
        <v>121</v>
      </c>
      <c r="B122">
        <v>335</v>
      </c>
      <c r="C122">
        <v>117</v>
      </c>
      <c r="D122">
        <v>5</v>
      </c>
      <c r="E122">
        <v>5</v>
      </c>
      <c r="F122">
        <v>5</v>
      </c>
      <c r="G122">
        <v>9.56</v>
      </c>
      <c r="H122">
        <v>1</v>
      </c>
      <c r="I122">
        <v>0.94</v>
      </c>
      <c r="J122" s="7">
        <f t="shared" si="5"/>
        <v>1</v>
      </c>
      <c r="K122" s="8">
        <f t="shared" si="6"/>
        <v>0</v>
      </c>
      <c r="L122" s="9">
        <f t="shared" si="7"/>
        <v>3.6670792515923597E-8</v>
      </c>
      <c r="M122" s="10">
        <f t="shared" si="8"/>
        <v>1</v>
      </c>
      <c r="N122" s="5">
        <f t="shared" si="9"/>
        <v>1</v>
      </c>
    </row>
    <row r="123" spans="1:14" x14ac:dyDescent="0.3">
      <c r="A123">
        <v>122</v>
      </c>
      <c r="B123">
        <v>334</v>
      </c>
      <c r="C123">
        <v>119</v>
      </c>
      <c r="D123">
        <v>5</v>
      </c>
      <c r="E123">
        <v>4.5</v>
      </c>
      <c r="F123">
        <v>4.5</v>
      </c>
      <c r="G123">
        <v>9.48</v>
      </c>
      <c r="H123">
        <v>1</v>
      </c>
      <c r="I123">
        <v>0.94</v>
      </c>
      <c r="J123" s="7">
        <f t="shared" si="5"/>
        <v>1</v>
      </c>
      <c r="K123" s="8">
        <f t="shared" si="6"/>
        <v>0</v>
      </c>
      <c r="L123" s="9">
        <f t="shared" si="7"/>
        <v>5.439403294604337E-8</v>
      </c>
      <c r="M123" s="10">
        <f t="shared" si="8"/>
        <v>1</v>
      </c>
      <c r="N123" s="5">
        <f t="shared" si="9"/>
        <v>1</v>
      </c>
    </row>
    <row r="124" spans="1:14" x14ac:dyDescent="0.3">
      <c r="A124">
        <v>123</v>
      </c>
      <c r="B124">
        <v>310</v>
      </c>
      <c r="C124">
        <v>106</v>
      </c>
      <c r="D124">
        <v>4</v>
      </c>
      <c r="E124">
        <v>1.5</v>
      </c>
      <c r="F124">
        <v>2.5</v>
      </c>
      <c r="G124">
        <v>8.36</v>
      </c>
      <c r="H124">
        <v>0</v>
      </c>
      <c r="I124">
        <v>0.56999999999999995</v>
      </c>
      <c r="J124" s="7">
        <f t="shared" si="5"/>
        <v>1</v>
      </c>
      <c r="K124" s="8">
        <f t="shared" si="6"/>
        <v>4.5437666360273419E-8</v>
      </c>
      <c r="L124" s="9">
        <f t="shared" si="7"/>
        <v>2.2124252344134952E-7</v>
      </c>
      <c r="M124" s="10">
        <f t="shared" si="8"/>
        <v>1</v>
      </c>
      <c r="N124" s="5">
        <f t="shared" si="9"/>
        <v>1</v>
      </c>
    </row>
    <row r="125" spans="1:14" x14ac:dyDescent="0.3">
      <c r="A125">
        <v>124</v>
      </c>
      <c r="B125">
        <v>308</v>
      </c>
      <c r="C125">
        <v>108</v>
      </c>
      <c r="D125">
        <v>3</v>
      </c>
      <c r="E125">
        <v>3.5</v>
      </c>
      <c r="F125">
        <v>3.5</v>
      </c>
      <c r="G125">
        <v>8.2200000000000006</v>
      </c>
      <c r="H125">
        <v>0</v>
      </c>
      <c r="I125">
        <v>0.61</v>
      </c>
      <c r="J125" s="7">
        <f t="shared" si="5"/>
        <v>1</v>
      </c>
      <c r="K125" s="8">
        <f t="shared" si="6"/>
        <v>1.4846375655938785E-8</v>
      </c>
      <c r="L125" s="9">
        <f t="shared" si="7"/>
        <v>4.0007276282842036E-6</v>
      </c>
      <c r="M125" s="10">
        <f t="shared" si="8"/>
        <v>1</v>
      </c>
      <c r="N125" s="5">
        <f t="shared" si="9"/>
        <v>1</v>
      </c>
    </row>
    <row r="126" spans="1:14" x14ac:dyDescent="0.3">
      <c r="A126">
        <v>125</v>
      </c>
      <c r="B126">
        <v>301</v>
      </c>
      <c r="C126">
        <v>106</v>
      </c>
      <c r="D126">
        <v>4</v>
      </c>
      <c r="E126">
        <v>2.5</v>
      </c>
      <c r="F126">
        <v>3</v>
      </c>
      <c r="G126">
        <v>8.4700000000000006</v>
      </c>
      <c r="H126">
        <v>0</v>
      </c>
      <c r="I126">
        <v>0.56999999999999995</v>
      </c>
      <c r="J126" s="7">
        <f t="shared" si="5"/>
        <v>1</v>
      </c>
      <c r="K126" s="8">
        <f t="shared" si="6"/>
        <v>1.833730098359606E-8</v>
      </c>
      <c r="L126" s="9">
        <f t="shared" si="7"/>
        <v>8.774385207002553E-7</v>
      </c>
      <c r="M126" s="10">
        <f t="shared" si="8"/>
        <v>1</v>
      </c>
      <c r="N126" s="5">
        <f t="shared" si="9"/>
        <v>1</v>
      </c>
    </row>
    <row r="127" spans="1:14" x14ac:dyDescent="0.3">
      <c r="A127">
        <v>126</v>
      </c>
      <c r="B127">
        <v>300</v>
      </c>
      <c r="C127">
        <v>100</v>
      </c>
      <c r="D127">
        <v>3</v>
      </c>
      <c r="E127">
        <v>2</v>
      </c>
      <c r="F127">
        <v>3</v>
      </c>
      <c r="G127">
        <v>8.66</v>
      </c>
      <c r="H127">
        <v>1</v>
      </c>
      <c r="I127">
        <v>0.64</v>
      </c>
      <c r="J127" s="7">
        <f t="shared" si="5"/>
        <v>1</v>
      </c>
      <c r="K127" s="8">
        <f t="shared" si="6"/>
        <v>1.3540331206454914E-8</v>
      </c>
      <c r="L127" s="9">
        <f t="shared" si="7"/>
        <v>4.8496826234144118E-7</v>
      </c>
      <c r="M127" s="10">
        <f t="shared" si="8"/>
        <v>1</v>
      </c>
      <c r="N127" s="5">
        <f t="shared" si="9"/>
        <v>1</v>
      </c>
    </row>
    <row r="128" spans="1:14" x14ac:dyDescent="0.3">
      <c r="A128">
        <v>127</v>
      </c>
      <c r="B128">
        <v>323</v>
      </c>
      <c r="C128">
        <v>113</v>
      </c>
      <c r="D128">
        <v>3</v>
      </c>
      <c r="E128">
        <v>4</v>
      </c>
      <c r="F128">
        <v>3</v>
      </c>
      <c r="G128">
        <v>9.32</v>
      </c>
      <c r="H128">
        <v>1</v>
      </c>
      <c r="I128">
        <v>0.85</v>
      </c>
      <c r="J128" s="7">
        <f t="shared" si="5"/>
        <v>1</v>
      </c>
      <c r="K128" s="8">
        <f t="shared" si="6"/>
        <v>3.0401937257765262E-15</v>
      </c>
      <c r="L128" s="9">
        <f t="shared" si="7"/>
        <v>4.2199166729792713E-6</v>
      </c>
      <c r="M128" s="10">
        <f t="shared" si="8"/>
        <v>1</v>
      </c>
      <c r="N128" s="5">
        <f t="shared" si="9"/>
        <v>1</v>
      </c>
    </row>
    <row r="129" spans="1:14" x14ac:dyDescent="0.3">
      <c r="A129">
        <v>128</v>
      </c>
      <c r="B129">
        <v>319</v>
      </c>
      <c r="C129">
        <v>112</v>
      </c>
      <c r="D129">
        <v>3</v>
      </c>
      <c r="E129">
        <v>2.5</v>
      </c>
      <c r="F129">
        <v>2</v>
      </c>
      <c r="G129">
        <v>8.7100000000000009</v>
      </c>
      <c r="H129">
        <v>1</v>
      </c>
      <c r="I129">
        <v>0.78</v>
      </c>
      <c r="J129" s="7">
        <f t="shared" si="5"/>
        <v>1</v>
      </c>
      <c r="K129" s="8">
        <f t="shared" si="6"/>
        <v>1.5612377851080979E-11</v>
      </c>
      <c r="L129" s="9">
        <f t="shared" si="7"/>
        <v>2.3031911169647038E-6</v>
      </c>
      <c r="M129" s="10">
        <f t="shared" si="8"/>
        <v>1</v>
      </c>
      <c r="N129" s="5">
        <f t="shared" si="9"/>
        <v>1</v>
      </c>
    </row>
    <row r="130" spans="1:14" x14ac:dyDescent="0.3">
      <c r="A130">
        <v>129</v>
      </c>
      <c r="B130">
        <v>326</v>
      </c>
      <c r="C130">
        <v>112</v>
      </c>
      <c r="D130">
        <v>3</v>
      </c>
      <c r="E130">
        <v>3.5</v>
      </c>
      <c r="F130">
        <v>3</v>
      </c>
      <c r="G130">
        <v>9.1</v>
      </c>
      <c r="H130">
        <v>1</v>
      </c>
      <c r="I130">
        <v>0.84</v>
      </c>
      <c r="J130" s="7">
        <f t="shared" si="5"/>
        <v>1</v>
      </c>
      <c r="K130" s="8">
        <f t="shared" si="6"/>
        <v>1.2971062942185432E-14</v>
      </c>
      <c r="L130" s="9">
        <f t="shared" si="7"/>
        <v>6.2560488063627708E-6</v>
      </c>
      <c r="M130" s="10">
        <f t="shared" si="8"/>
        <v>1</v>
      </c>
      <c r="N130" s="5">
        <f t="shared" si="9"/>
        <v>1</v>
      </c>
    </row>
    <row r="131" spans="1:14" x14ac:dyDescent="0.3">
      <c r="A131">
        <v>130</v>
      </c>
      <c r="B131">
        <v>333</v>
      </c>
      <c r="C131">
        <v>118</v>
      </c>
      <c r="D131">
        <v>5</v>
      </c>
      <c r="E131">
        <v>5</v>
      </c>
      <c r="F131">
        <v>5</v>
      </c>
      <c r="G131">
        <v>9.35</v>
      </c>
      <c r="H131">
        <v>1</v>
      </c>
      <c r="I131">
        <v>0.92</v>
      </c>
      <c r="J131" s="7">
        <f t="shared" ref="J131:J194" si="10">IF(I131&lt;0.5,0,1)</f>
        <v>1</v>
      </c>
      <c r="K131" s="8">
        <f t="shared" ref="K131:K194" si="11">IF(D131=1,$W$24,IF(D131=2,$W$25,IF(D131=3,$W$26,IF(D131=4,$W$27,$W$28))))*IF(E131=1,$Z$24,IF(E131=1.5,$Z$25,IF(E131=2,$Z$26,IF(E131=2.5,$Z$27,IF(E131=3,$Z$28,IF(E131=3.5,$Z$29,IF(E131=4,$Z$30,IF(E131=4.5,$Z$31,$Z$32))))))))*IF(F131=1,$AC$24,IF(F131=1.5,$AC$25,IF(F131=2,$AC$26,IF(F131=2.5,$AC$27,IF(F131=3,$AC$28,IF(F131=3.5,$AC$29,IF(F131=4,$AC$30,IF(F131=4.5,$AC$31,$AC$32))))))))*IF(H131=0,$AF$24,$AF$25)*$T$2*_xlfn.NORM.DIST(B131,$AI$3,$AI$8,FALSE)*_xlfn.NORM.DIST(C131,$AJ$3,$AJ$8,FALSE)*_xlfn.NORM.DIST(G131,$AK$3,$AK$8,FALSE)</f>
        <v>0</v>
      </c>
      <c r="L131" s="9">
        <f t="shared" ref="L131:L194" si="12">IF(D131=1,$W$30,IF(D131=2,$W$31,IF(D131=3,$W$32,IF(D131=4,$W$33,$W$34))))*IF(E131=1,$Z$34,IF(E131=1.5,$Z$35,IF(E131=2,$Z$36,IF(E131=2.5,$Z$37,IF(E131=3,$Z$38,IF(E131=3.5,$Z$39,IF(E131=4,$Z$40,IF(E131=4.5,$Z$41,$Z$42))))))))*IF(F131=1,$AC$34,IF(F131=1.5,$AC$35,IF(F131=2,$AC$36,IF(F131=2.5,$AC$37,IF(F131=3,$AC$38,IF(F131=3.5,$AC$39,IF(F131=4,$AC$40,IF(F131=4.5,$AC$41,$AC$42))))))))*IF(H131=0,$AF$27,$AF$28)*$T$3*_xlfn.NORM.DIST(B131,$AI$4,$AI$9,FALSE)*_xlfn.NORM.DIST(C131,$AJ$4,$AJ$9,FALSE)*_xlfn.NORM.DIST(G131,$AK$4,$AK$9,FALSE)</f>
        <v>6.2285008500895336E-8</v>
      </c>
      <c r="M131" s="10">
        <f t="shared" ref="M131:M194" si="13">IF(K131&gt;L131,0,1)</f>
        <v>1</v>
      </c>
      <c r="N131" s="5">
        <f t="shared" ref="N131:N194" si="14">IF(J131=M131,1,0)</f>
        <v>1</v>
      </c>
    </row>
    <row r="132" spans="1:14" x14ac:dyDescent="0.3">
      <c r="A132">
        <v>131</v>
      </c>
      <c r="B132">
        <v>339</v>
      </c>
      <c r="C132">
        <v>114</v>
      </c>
      <c r="D132">
        <v>5</v>
      </c>
      <c r="E132">
        <v>4</v>
      </c>
      <c r="F132">
        <v>4.5</v>
      </c>
      <c r="G132">
        <v>9.76</v>
      </c>
      <c r="H132">
        <v>1</v>
      </c>
      <c r="I132">
        <v>0.96</v>
      </c>
      <c r="J132" s="7">
        <f t="shared" si="10"/>
        <v>1</v>
      </c>
      <c r="K132" s="8">
        <f t="shared" si="11"/>
        <v>0</v>
      </c>
      <c r="L132" s="9">
        <f t="shared" si="12"/>
        <v>4.6392359038265866E-8</v>
      </c>
      <c r="M132" s="10">
        <f t="shared" si="13"/>
        <v>1</v>
      </c>
      <c r="N132" s="5">
        <f t="shared" si="14"/>
        <v>1</v>
      </c>
    </row>
    <row r="133" spans="1:14" x14ac:dyDescent="0.3">
      <c r="A133">
        <v>132</v>
      </c>
      <c r="B133">
        <v>303</v>
      </c>
      <c r="C133">
        <v>105</v>
      </c>
      <c r="D133">
        <v>5</v>
      </c>
      <c r="E133">
        <v>5</v>
      </c>
      <c r="F133">
        <v>4.5</v>
      </c>
      <c r="G133">
        <v>8.65</v>
      </c>
      <c r="H133">
        <v>0</v>
      </c>
      <c r="I133">
        <v>0.77</v>
      </c>
      <c r="J133" s="7">
        <f t="shared" si="10"/>
        <v>1</v>
      </c>
      <c r="K133" s="8">
        <f t="shared" si="11"/>
        <v>0</v>
      </c>
      <c r="L133" s="9">
        <f t="shared" si="12"/>
        <v>4.6157473490947869E-7</v>
      </c>
      <c r="M133" s="10">
        <f t="shared" si="13"/>
        <v>1</v>
      </c>
      <c r="N133" s="5">
        <f t="shared" si="14"/>
        <v>1</v>
      </c>
    </row>
    <row r="134" spans="1:14" x14ac:dyDescent="0.3">
      <c r="A134">
        <v>133</v>
      </c>
      <c r="B134">
        <v>309</v>
      </c>
      <c r="C134">
        <v>105</v>
      </c>
      <c r="D134">
        <v>5</v>
      </c>
      <c r="E134">
        <v>3.5</v>
      </c>
      <c r="F134">
        <v>3.5</v>
      </c>
      <c r="G134">
        <v>8.56</v>
      </c>
      <c r="H134">
        <v>0</v>
      </c>
      <c r="I134">
        <v>0.71</v>
      </c>
      <c r="J134" s="7">
        <f t="shared" si="10"/>
        <v>1</v>
      </c>
      <c r="K134" s="8">
        <f t="shared" si="11"/>
        <v>0</v>
      </c>
      <c r="L134" s="9">
        <f t="shared" si="12"/>
        <v>2.4391072663146414E-6</v>
      </c>
      <c r="M134" s="10">
        <f t="shared" si="13"/>
        <v>1</v>
      </c>
      <c r="N134" s="5">
        <f t="shared" si="14"/>
        <v>1</v>
      </c>
    </row>
    <row r="135" spans="1:14" x14ac:dyDescent="0.3">
      <c r="A135">
        <v>134</v>
      </c>
      <c r="B135">
        <v>323</v>
      </c>
      <c r="C135">
        <v>112</v>
      </c>
      <c r="D135">
        <v>5</v>
      </c>
      <c r="E135">
        <v>4</v>
      </c>
      <c r="F135">
        <v>4.5</v>
      </c>
      <c r="G135">
        <v>8.7799999999999994</v>
      </c>
      <c r="H135">
        <v>0</v>
      </c>
      <c r="I135">
        <v>0.79</v>
      </c>
      <c r="J135" s="7">
        <f t="shared" si="10"/>
        <v>1</v>
      </c>
      <c r="K135" s="8">
        <f t="shared" si="11"/>
        <v>0</v>
      </c>
      <c r="L135" s="9">
        <f t="shared" si="12"/>
        <v>1.8507653689483079E-6</v>
      </c>
      <c r="M135" s="10">
        <f t="shared" si="13"/>
        <v>1</v>
      </c>
      <c r="N135" s="5">
        <f t="shared" si="14"/>
        <v>1</v>
      </c>
    </row>
    <row r="136" spans="1:14" x14ac:dyDescent="0.3">
      <c r="A136">
        <v>135</v>
      </c>
      <c r="B136">
        <v>333</v>
      </c>
      <c r="C136">
        <v>113</v>
      </c>
      <c r="D136">
        <v>5</v>
      </c>
      <c r="E136">
        <v>4</v>
      </c>
      <c r="F136">
        <v>4</v>
      </c>
      <c r="G136">
        <v>9.2799999999999994</v>
      </c>
      <c r="H136">
        <v>1</v>
      </c>
      <c r="I136">
        <v>0.89</v>
      </c>
      <c r="J136" s="7">
        <f t="shared" si="10"/>
        <v>1</v>
      </c>
      <c r="K136" s="8">
        <f t="shared" si="11"/>
        <v>0</v>
      </c>
      <c r="L136" s="9">
        <f t="shared" si="12"/>
        <v>9.1142064598656543E-7</v>
      </c>
      <c r="M136" s="10">
        <f t="shared" si="13"/>
        <v>1</v>
      </c>
      <c r="N136" s="5">
        <f t="shared" si="14"/>
        <v>1</v>
      </c>
    </row>
    <row r="137" spans="1:14" x14ac:dyDescent="0.3">
      <c r="A137">
        <v>136</v>
      </c>
      <c r="B137">
        <v>314</v>
      </c>
      <c r="C137">
        <v>109</v>
      </c>
      <c r="D137">
        <v>4</v>
      </c>
      <c r="E137">
        <v>3.5</v>
      </c>
      <c r="F137">
        <v>4</v>
      </c>
      <c r="G137">
        <v>8.77</v>
      </c>
      <c r="H137">
        <v>1</v>
      </c>
      <c r="I137">
        <v>0.82</v>
      </c>
      <c r="J137" s="7">
        <f t="shared" si="10"/>
        <v>1</v>
      </c>
      <c r="K137" s="8">
        <f t="shared" si="11"/>
        <v>0</v>
      </c>
      <c r="L137" s="9">
        <f t="shared" si="12"/>
        <v>6.965642116636185E-6</v>
      </c>
      <c r="M137" s="10">
        <f t="shared" si="13"/>
        <v>1</v>
      </c>
      <c r="N137" s="5">
        <f t="shared" si="14"/>
        <v>1</v>
      </c>
    </row>
    <row r="138" spans="1:14" x14ac:dyDescent="0.3">
      <c r="A138">
        <v>137</v>
      </c>
      <c r="B138">
        <v>312</v>
      </c>
      <c r="C138">
        <v>103</v>
      </c>
      <c r="D138">
        <v>3</v>
      </c>
      <c r="E138">
        <v>5</v>
      </c>
      <c r="F138">
        <v>4</v>
      </c>
      <c r="G138">
        <v>8.4499999999999993</v>
      </c>
      <c r="H138">
        <v>0</v>
      </c>
      <c r="I138">
        <v>0.76</v>
      </c>
      <c r="J138" s="7">
        <f t="shared" si="10"/>
        <v>1</v>
      </c>
      <c r="K138" s="8">
        <f t="shared" si="11"/>
        <v>0</v>
      </c>
      <c r="L138" s="9">
        <f t="shared" si="12"/>
        <v>2.7187371590676183E-6</v>
      </c>
      <c r="M138" s="10">
        <f t="shared" si="13"/>
        <v>1</v>
      </c>
      <c r="N138" s="5">
        <f t="shared" si="14"/>
        <v>1</v>
      </c>
    </row>
    <row r="139" spans="1:14" x14ac:dyDescent="0.3">
      <c r="A139">
        <v>138</v>
      </c>
      <c r="B139">
        <v>316</v>
      </c>
      <c r="C139">
        <v>100</v>
      </c>
      <c r="D139">
        <v>2</v>
      </c>
      <c r="E139">
        <v>1.5</v>
      </c>
      <c r="F139">
        <v>3</v>
      </c>
      <c r="G139">
        <v>8.16</v>
      </c>
      <c r="H139">
        <v>1</v>
      </c>
      <c r="I139">
        <v>0.71</v>
      </c>
      <c r="J139" s="7">
        <f t="shared" si="10"/>
        <v>1</v>
      </c>
      <c r="K139" s="8">
        <f t="shared" si="11"/>
        <v>2.447207947561722E-7</v>
      </c>
      <c r="L139" s="9">
        <f t="shared" si="12"/>
        <v>3.4657865076558792E-7</v>
      </c>
      <c r="M139" s="10">
        <f t="shared" si="13"/>
        <v>1</v>
      </c>
      <c r="N139" s="5">
        <f t="shared" si="14"/>
        <v>1</v>
      </c>
    </row>
    <row r="140" spans="1:14" x14ac:dyDescent="0.3">
      <c r="A140">
        <v>139</v>
      </c>
      <c r="B140">
        <v>326</v>
      </c>
      <c r="C140">
        <v>116</v>
      </c>
      <c r="D140">
        <v>2</v>
      </c>
      <c r="E140">
        <v>4.5</v>
      </c>
      <c r="F140">
        <v>3</v>
      </c>
      <c r="G140">
        <v>9.08</v>
      </c>
      <c r="H140">
        <v>1</v>
      </c>
      <c r="I140">
        <v>0.8</v>
      </c>
      <c r="J140" s="7">
        <f t="shared" si="10"/>
        <v>1</v>
      </c>
      <c r="K140" s="8">
        <f t="shared" si="11"/>
        <v>0</v>
      </c>
      <c r="L140" s="9">
        <f t="shared" si="12"/>
        <v>1.6673165142888421E-6</v>
      </c>
      <c r="M140" s="10">
        <f t="shared" si="13"/>
        <v>1</v>
      </c>
      <c r="N140" s="5">
        <f t="shared" si="14"/>
        <v>1</v>
      </c>
    </row>
    <row r="141" spans="1:14" x14ac:dyDescent="0.3">
      <c r="A141">
        <v>140</v>
      </c>
      <c r="B141">
        <v>318</v>
      </c>
      <c r="C141">
        <v>109</v>
      </c>
      <c r="D141">
        <v>1</v>
      </c>
      <c r="E141">
        <v>3.5</v>
      </c>
      <c r="F141">
        <v>3.5</v>
      </c>
      <c r="G141">
        <v>9.1199999999999992</v>
      </c>
      <c r="H141">
        <v>0</v>
      </c>
      <c r="I141">
        <v>0.78</v>
      </c>
      <c r="J141" s="7">
        <f t="shared" si="10"/>
        <v>1</v>
      </c>
      <c r="K141" s="8">
        <f t="shared" si="11"/>
        <v>2.9595232838874326E-12</v>
      </c>
      <c r="L141" s="9">
        <f t="shared" si="12"/>
        <v>9.3741070028984904E-7</v>
      </c>
      <c r="M141" s="10">
        <f t="shared" si="13"/>
        <v>1</v>
      </c>
      <c r="N141" s="5">
        <f t="shared" si="14"/>
        <v>1</v>
      </c>
    </row>
    <row r="142" spans="1:14" x14ac:dyDescent="0.3">
      <c r="A142">
        <v>141</v>
      </c>
      <c r="B142">
        <v>329</v>
      </c>
      <c r="C142">
        <v>110</v>
      </c>
      <c r="D142">
        <v>2</v>
      </c>
      <c r="E142">
        <v>4</v>
      </c>
      <c r="F142">
        <v>3</v>
      </c>
      <c r="G142">
        <v>9.15</v>
      </c>
      <c r="H142">
        <v>1</v>
      </c>
      <c r="I142">
        <v>0.84</v>
      </c>
      <c r="J142" s="7">
        <f t="shared" si="10"/>
        <v>1</v>
      </c>
      <c r="K142" s="8">
        <f t="shared" si="11"/>
        <v>5.8928916471858805E-14</v>
      </c>
      <c r="L142" s="9">
        <f t="shared" si="12"/>
        <v>3.6366539399778154E-6</v>
      </c>
      <c r="M142" s="10">
        <f t="shared" si="13"/>
        <v>1</v>
      </c>
      <c r="N142" s="5">
        <f t="shared" si="14"/>
        <v>1</v>
      </c>
    </row>
    <row r="143" spans="1:14" x14ac:dyDescent="0.3">
      <c r="A143">
        <v>142</v>
      </c>
      <c r="B143">
        <v>332</v>
      </c>
      <c r="C143">
        <v>118</v>
      </c>
      <c r="D143">
        <v>2</v>
      </c>
      <c r="E143">
        <v>4.5</v>
      </c>
      <c r="F143">
        <v>3.5</v>
      </c>
      <c r="G143">
        <v>9.36</v>
      </c>
      <c r="H143">
        <v>1</v>
      </c>
      <c r="I143">
        <v>0.9</v>
      </c>
      <c r="J143" s="7">
        <f t="shared" si="10"/>
        <v>1</v>
      </c>
      <c r="K143" s="8">
        <f t="shared" si="11"/>
        <v>0</v>
      </c>
      <c r="L143" s="9">
        <f t="shared" si="12"/>
        <v>2.931360274434942E-7</v>
      </c>
      <c r="M143" s="10">
        <f t="shared" si="13"/>
        <v>1</v>
      </c>
      <c r="N143" s="5">
        <f t="shared" si="14"/>
        <v>1</v>
      </c>
    </row>
    <row r="144" spans="1:14" x14ac:dyDescent="0.3">
      <c r="A144">
        <v>143</v>
      </c>
      <c r="B144">
        <v>331</v>
      </c>
      <c r="C144">
        <v>115</v>
      </c>
      <c r="D144">
        <v>5</v>
      </c>
      <c r="E144">
        <v>4</v>
      </c>
      <c r="F144">
        <v>3.5</v>
      </c>
      <c r="G144">
        <v>9.44</v>
      </c>
      <c r="H144">
        <v>1</v>
      </c>
      <c r="I144">
        <v>0.92</v>
      </c>
      <c r="J144" s="7">
        <f t="shared" si="10"/>
        <v>1</v>
      </c>
      <c r="K144" s="8">
        <f t="shared" si="11"/>
        <v>0</v>
      </c>
      <c r="L144" s="9">
        <f t="shared" si="12"/>
        <v>4.9965493257091265E-7</v>
      </c>
      <c r="M144" s="10">
        <f t="shared" si="13"/>
        <v>1</v>
      </c>
      <c r="N144" s="5">
        <f t="shared" si="14"/>
        <v>1</v>
      </c>
    </row>
    <row r="145" spans="1:14" x14ac:dyDescent="0.3">
      <c r="A145">
        <v>144</v>
      </c>
      <c r="B145">
        <v>340</v>
      </c>
      <c r="C145">
        <v>120</v>
      </c>
      <c r="D145">
        <v>4</v>
      </c>
      <c r="E145">
        <v>4.5</v>
      </c>
      <c r="F145">
        <v>4</v>
      </c>
      <c r="G145">
        <v>9.92</v>
      </c>
      <c r="H145">
        <v>1</v>
      </c>
      <c r="I145">
        <v>0.97</v>
      </c>
      <c r="J145" s="7">
        <f t="shared" si="10"/>
        <v>1</v>
      </c>
      <c r="K145" s="8">
        <f t="shared" si="11"/>
        <v>0</v>
      </c>
      <c r="L145" s="9">
        <f t="shared" si="12"/>
        <v>6.5871690412253655E-9</v>
      </c>
      <c r="M145" s="10">
        <f t="shared" si="13"/>
        <v>1</v>
      </c>
      <c r="N145" s="5">
        <f t="shared" si="14"/>
        <v>1</v>
      </c>
    </row>
    <row r="146" spans="1:14" x14ac:dyDescent="0.3">
      <c r="A146">
        <v>145</v>
      </c>
      <c r="B146">
        <v>325</v>
      </c>
      <c r="C146">
        <v>112</v>
      </c>
      <c r="D146">
        <v>2</v>
      </c>
      <c r="E146">
        <v>3</v>
      </c>
      <c r="F146">
        <v>3.5</v>
      </c>
      <c r="G146">
        <v>8.9600000000000009</v>
      </c>
      <c r="H146">
        <v>1</v>
      </c>
      <c r="I146">
        <v>0.8</v>
      </c>
      <c r="J146" s="7">
        <f t="shared" si="10"/>
        <v>1</v>
      </c>
      <c r="K146" s="8">
        <f t="shared" si="11"/>
        <v>5.0507831957341836E-13</v>
      </c>
      <c r="L146" s="9">
        <f t="shared" si="12"/>
        <v>4.0767273705402709E-6</v>
      </c>
      <c r="M146" s="10">
        <f t="shared" si="13"/>
        <v>1</v>
      </c>
      <c r="N146" s="5">
        <f t="shared" si="14"/>
        <v>1</v>
      </c>
    </row>
    <row r="147" spans="1:14" x14ac:dyDescent="0.3">
      <c r="A147">
        <v>146</v>
      </c>
      <c r="B147">
        <v>320</v>
      </c>
      <c r="C147">
        <v>113</v>
      </c>
      <c r="D147">
        <v>2</v>
      </c>
      <c r="E147">
        <v>2</v>
      </c>
      <c r="F147">
        <v>2.5</v>
      </c>
      <c r="G147">
        <v>8.64</v>
      </c>
      <c r="H147">
        <v>1</v>
      </c>
      <c r="I147">
        <v>0.81</v>
      </c>
      <c r="J147" s="7">
        <f t="shared" si="10"/>
        <v>1</v>
      </c>
      <c r="K147" s="8">
        <f t="shared" si="11"/>
        <v>3.2382997201696593E-11</v>
      </c>
      <c r="L147" s="9">
        <f t="shared" si="12"/>
        <v>1.0554463558625455E-6</v>
      </c>
      <c r="M147" s="10">
        <f t="shared" si="13"/>
        <v>1</v>
      </c>
      <c r="N147" s="5">
        <f t="shared" si="14"/>
        <v>1</v>
      </c>
    </row>
    <row r="148" spans="1:14" x14ac:dyDescent="0.3">
      <c r="A148">
        <v>147</v>
      </c>
      <c r="B148">
        <v>315</v>
      </c>
      <c r="C148">
        <v>105</v>
      </c>
      <c r="D148">
        <v>3</v>
      </c>
      <c r="E148">
        <v>2</v>
      </c>
      <c r="F148">
        <v>2.5</v>
      </c>
      <c r="G148">
        <v>8.48</v>
      </c>
      <c r="H148">
        <v>0</v>
      </c>
      <c r="I148">
        <v>0.75</v>
      </c>
      <c r="J148" s="7">
        <f t="shared" si="10"/>
        <v>1</v>
      </c>
      <c r="K148" s="8">
        <f t="shared" si="11"/>
        <v>2.3620984824547655E-8</v>
      </c>
      <c r="L148" s="9">
        <f t="shared" si="12"/>
        <v>1.258304583209152E-6</v>
      </c>
      <c r="M148" s="10">
        <f t="shared" si="13"/>
        <v>1</v>
      </c>
      <c r="N148" s="5">
        <f t="shared" si="14"/>
        <v>1</v>
      </c>
    </row>
    <row r="149" spans="1:14" x14ac:dyDescent="0.3">
      <c r="A149">
        <v>148</v>
      </c>
      <c r="B149">
        <v>326</v>
      </c>
      <c r="C149">
        <v>114</v>
      </c>
      <c r="D149">
        <v>3</v>
      </c>
      <c r="E149">
        <v>3</v>
      </c>
      <c r="F149">
        <v>3</v>
      </c>
      <c r="G149">
        <v>9.11</v>
      </c>
      <c r="H149">
        <v>1</v>
      </c>
      <c r="I149">
        <v>0.83</v>
      </c>
      <c r="J149" s="7">
        <f t="shared" si="10"/>
        <v>1</v>
      </c>
      <c r="K149" s="8">
        <f t="shared" si="11"/>
        <v>8.0398437840785428E-15</v>
      </c>
      <c r="L149" s="9">
        <f t="shared" si="12"/>
        <v>3.8920264093873326E-6</v>
      </c>
      <c r="M149" s="10">
        <f t="shared" si="13"/>
        <v>1</v>
      </c>
      <c r="N149" s="5">
        <f t="shared" si="14"/>
        <v>1</v>
      </c>
    </row>
    <row r="150" spans="1:14" x14ac:dyDescent="0.3">
      <c r="A150">
        <v>149</v>
      </c>
      <c r="B150">
        <v>339</v>
      </c>
      <c r="C150">
        <v>116</v>
      </c>
      <c r="D150">
        <v>4</v>
      </c>
      <c r="E150">
        <v>4</v>
      </c>
      <c r="F150">
        <v>3.5</v>
      </c>
      <c r="G150">
        <v>9.8000000000000007</v>
      </c>
      <c r="H150">
        <v>1</v>
      </c>
      <c r="I150">
        <v>0.96</v>
      </c>
      <c r="J150" s="7">
        <f t="shared" si="10"/>
        <v>1</v>
      </c>
      <c r="K150" s="8">
        <f t="shared" si="11"/>
        <v>4.0055254795492115E-23</v>
      </c>
      <c r="L150" s="9">
        <f t="shared" si="12"/>
        <v>4.8142246019580723E-8</v>
      </c>
      <c r="M150" s="10">
        <f t="shared" si="13"/>
        <v>1</v>
      </c>
      <c r="N150" s="5">
        <f t="shared" si="14"/>
        <v>1</v>
      </c>
    </row>
    <row r="151" spans="1:14" x14ac:dyDescent="0.3">
      <c r="A151">
        <v>150</v>
      </c>
      <c r="B151">
        <v>311</v>
      </c>
      <c r="C151">
        <v>106</v>
      </c>
      <c r="D151">
        <v>2</v>
      </c>
      <c r="E151">
        <v>3.5</v>
      </c>
      <c r="F151">
        <v>3</v>
      </c>
      <c r="G151">
        <v>8.26</v>
      </c>
      <c r="H151">
        <v>1</v>
      </c>
      <c r="I151">
        <v>0.79</v>
      </c>
      <c r="J151" s="7">
        <f t="shared" si="10"/>
        <v>1</v>
      </c>
      <c r="K151" s="8">
        <f t="shared" si="11"/>
        <v>2.9493182767986492E-8</v>
      </c>
      <c r="L151" s="9">
        <f t="shared" si="12"/>
        <v>5.3141785447827999E-6</v>
      </c>
      <c r="M151" s="10">
        <f t="shared" si="13"/>
        <v>1</v>
      </c>
      <c r="N151" s="5">
        <f t="shared" si="14"/>
        <v>1</v>
      </c>
    </row>
    <row r="152" spans="1:14" x14ac:dyDescent="0.3">
      <c r="A152">
        <v>151</v>
      </c>
      <c r="B152">
        <v>334</v>
      </c>
      <c r="C152">
        <v>114</v>
      </c>
      <c r="D152">
        <v>4</v>
      </c>
      <c r="E152">
        <v>4</v>
      </c>
      <c r="F152">
        <v>4</v>
      </c>
      <c r="G152">
        <v>9.43</v>
      </c>
      <c r="H152">
        <v>1</v>
      </c>
      <c r="I152">
        <v>0.93</v>
      </c>
      <c r="J152" s="7">
        <f t="shared" si="10"/>
        <v>1</v>
      </c>
      <c r="K152" s="8">
        <f t="shared" si="11"/>
        <v>0</v>
      </c>
      <c r="L152" s="9">
        <f t="shared" si="12"/>
        <v>5.7765857941869069E-7</v>
      </c>
      <c r="M152" s="10">
        <f t="shared" si="13"/>
        <v>1</v>
      </c>
      <c r="N152" s="5">
        <f t="shared" si="14"/>
        <v>1</v>
      </c>
    </row>
    <row r="153" spans="1:14" x14ac:dyDescent="0.3">
      <c r="A153">
        <v>152</v>
      </c>
      <c r="B153">
        <v>332</v>
      </c>
      <c r="C153">
        <v>116</v>
      </c>
      <c r="D153">
        <v>5</v>
      </c>
      <c r="E153">
        <v>5</v>
      </c>
      <c r="F153">
        <v>5</v>
      </c>
      <c r="G153">
        <v>9.2799999999999994</v>
      </c>
      <c r="H153">
        <v>1</v>
      </c>
      <c r="I153">
        <v>0.94</v>
      </c>
      <c r="J153" s="7">
        <f t="shared" si="10"/>
        <v>1</v>
      </c>
      <c r="K153" s="8">
        <f t="shared" si="11"/>
        <v>0</v>
      </c>
      <c r="L153" s="9">
        <f t="shared" si="12"/>
        <v>1.4155209004293071E-7</v>
      </c>
      <c r="M153" s="10">
        <f t="shared" si="13"/>
        <v>1</v>
      </c>
      <c r="N153" s="5">
        <f t="shared" si="14"/>
        <v>1</v>
      </c>
    </row>
    <row r="154" spans="1:14" x14ac:dyDescent="0.3">
      <c r="A154">
        <v>153</v>
      </c>
      <c r="B154">
        <v>321</v>
      </c>
      <c r="C154">
        <v>112</v>
      </c>
      <c r="D154">
        <v>5</v>
      </c>
      <c r="E154">
        <v>5</v>
      </c>
      <c r="F154">
        <v>5</v>
      </c>
      <c r="G154">
        <v>9.06</v>
      </c>
      <c r="H154">
        <v>1</v>
      </c>
      <c r="I154">
        <v>0.86</v>
      </c>
      <c r="J154" s="7">
        <f t="shared" si="10"/>
        <v>1</v>
      </c>
      <c r="K154" s="8">
        <f t="shared" si="11"/>
        <v>0</v>
      </c>
      <c r="L154" s="9">
        <f t="shared" si="12"/>
        <v>9.2523127391353413E-7</v>
      </c>
      <c r="M154" s="10">
        <f t="shared" si="13"/>
        <v>1</v>
      </c>
      <c r="N154" s="5">
        <f t="shared" si="14"/>
        <v>1</v>
      </c>
    </row>
    <row r="155" spans="1:14" x14ac:dyDescent="0.3">
      <c r="A155">
        <v>154</v>
      </c>
      <c r="B155">
        <v>324</v>
      </c>
      <c r="C155">
        <v>105</v>
      </c>
      <c r="D155">
        <v>3</v>
      </c>
      <c r="E155">
        <v>3</v>
      </c>
      <c r="F155">
        <v>4</v>
      </c>
      <c r="G155">
        <v>8.75</v>
      </c>
      <c r="H155">
        <v>0</v>
      </c>
      <c r="I155">
        <v>0.79</v>
      </c>
      <c r="J155" s="7">
        <f t="shared" si="10"/>
        <v>1</v>
      </c>
      <c r="K155" s="8">
        <f t="shared" si="11"/>
        <v>0</v>
      </c>
      <c r="L155" s="9">
        <f t="shared" si="12"/>
        <v>6.2055897043247519E-6</v>
      </c>
      <c r="M155" s="10">
        <f t="shared" si="13"/>
        <v>1</v>
      </c>
      <c r="N155" s="5">
        <f t="shared" si="14"/>
        <v>1</v>
      </c>
    </row>
    <row r="156" spans="1:14" x14ac:dyDescent="0.3">
      <c r="A156">
        <v>155</v>
      </c>
      <c r="B156">
        <v>326</v>
      </c>
      <c r="C156">
        <v>108</v>
      </c>
      <c r="D156">
        <v>3</v>
      </c>
      <c r="E156">
        <v>3</v>
      </c>
      <c r="F156">
        <v>3.5</v>
      </c>
      <c r="G156">
        <v>8.89</v>
      </c>
      <c r="H156">
        <v>0</v>
      </c>
      <c r="I156">
        <v>0.8</v>
      </c>
      <c r="J156" s="7">
        <f t="shared" si="10"/>
        <v>1</v>
      </c>
      <c r="K156" s="8">
        <f t="shared" si="11"/>
        <v>7.7431136963499927E-12</v>
      </c>
      <c r="L156" s="9">
        <f t="shared" si="12"/>
        <v>5.3775397642324186E-6</v>
      </c>
      <c r="M156" s="10">
        <f t="shared" si="13"/>
        <v>1</v>
      </c>
      <c r="N156" s="5">
        <f t="shared" si="14"/>
        <v>1</v>
      </c>
    </row>
    <row r="157" spans="1:14" x14ac:dyDescent="0.3">
      <c r="A157">
        <v>156</v>
      </c>
      <c r="B157">
        <v>312</v>
      </c>
      <c r="C157">
        <v>109</v>
      </c>
      <c r="D157">
        <v>3</v>
      </c>
      <c r="E157">
        <v>3</v>
      </c>
      <c r="F157">
        <v>3</v>
      </c>
      <c r="G157">
        <v>8.69</v>
      </c>
      <c r="H157">
        <v>0</v>
      </c>
      <c r="I157">
        <v>0.77</v>
      </c>
      <c r="J157" s="7">
        <f t="shared" si="10"/>
        <v>1</v>
      </c>
      <c r="K157" s="8">
        <f t="shared" si="11"/>
        <v>1.9596501190257327E-9</v>
      </c>
      <c r="L157" s="9">
        <f t="shared" si="12"/>
        <v>7.1814314768826302E-6</v>
      </c>
      <c r="M157" s="10">
        <f t="shared" si="13"/>
        <v>1</v>
      </c>
      <c r="N157" s="5">
        <f t="shared" si="14"/>
        <v>1</v>
      </c>
    </row>
    <row r="158" spans="1:14" x14ac:dyDescent="0.3">
      <c r="A158">
        <v>157</v>
      </c>
      <c r="B158">
        <v>315</v>
      </c>
      <c r="C158">
        <v>105</v>
      </c>
      <c r="D158">
        <v>3</v>
      </c>
      <c r="E158">
        <v>2</v>
      </c>
      <c r="F158">
        <v>2.5</v>
      </c>
      <c r="G158">
        <v>8.34</v>
      </c>
      <c r="H158">
        <v>0</v>
      </c>
      <c r="I158">
        <v>0.7</v>
      </c>
      <c r="J158" s="7">
        <f t="shared" si="10"/>
        <v>1</v>
      </c>
      <c r="K158" s="8">
        <f t="shared" si="11"/>
        <v>5.0056423227059054E-8</v>
      </c>
      <c r="L158" s="9">
        <f t="shared" si="12"/>
        <v>1.108530388976107E-6</v>
      </c>
      <c r="M158" s="10">
        <f t="shared" si="13"/>
        <v>1</v>
      </c>
      <c r="N158" s="5">
        <f t="shared" si="14"/>
        <v>1</v>
      </c>
    </row>
    <row r="159" spans="1:14" x14ac:dyDescent="0.3">
      <c r="A159">
        <v>158</v>
      </c>
      <c r="B159">
        <v>309</v>
      </c>
      <c r="C159">
        <v>104</v>
      </c>
      <c r="D159">
        <v>2</v>
      </c>
      <c r="E159">
        <v>2</v>
      </c>
      <c r="F159">
        <v>2.5</v>
      </c>
      <c r="G159">
        <v>8.26</v>
      </c>
      <c r="H159">
        <v>0</v>
      </c>
      <c r="I159">
        <v>0.65</v>
      </c>
      <c r="J159" s="7">
        <f t="shared" si="10"/>
        <v>1</v>
      </c>
      <c r="K159" s="8">
        <f t="shared" si="11"/>
        <v>9.3658744080974743E-7</v>
      </c>
      <c r="L159" s="9">
        <f t="shared" si="12"/>
        <v>4.4894452799439715E-7</v>
      </c>
      <c r="M159" s="10">
        <f t="shared" si="13"/>
        <v>0</v>
      </c>
      <c r="N159" s="5">
        <f t="shared" si="14"/>
        <v>0</v>
      </c>
    </row>
    <row r="160" spans="1:14" x14ac:dyDescent="0.3">
      <c r="A160">
        <v>159</v>
      </c>
      <c r="B160">
        <v>306</v>
      </c>
      <c r="C160">
        <v>106</v>
      </c>
      <c r="D160">
        <v>2</v>
      </c>
      <c r="E160">
        <v>2</v>
      </c>
      <c r="F160">
        <v>2.5</v>
      </c>
      <c r="G160">
        <v>8.14</v>
      </c>
      <c r="H160">
        <v>0</v>
      </c>
      <c r="I160">
        <v>0.61</v>
      </c>
      <c r="J160" s="7">
        <f t="shared" si="10"/>
        <v>1</v>
      </c>
      <c r="K160" s="8">
        <f t="shared" si="11"/>
        <v>1.0501864126599678E-6</v>
      </c>
      <c r="L160" s="9">
        <f t="shared" si="12"/>
        <v>3.4141801672402412E-7</v>
      </c>
      <c r="M160" s="10">
        <f t="shared" si="13"/>
        <v>0</v>
      </c>
      <c r="N160" s="5">
        <f t="shared" si="14"/>
        <v>0</v>
      </c>
    </row>
    <row r="161" spans="1:14" x14ac:dyDescent="0.3">
      <c r="A161">
        <v>160</v>
      </c>
      <c r="B161">
        <v>297</v>
      </c>
      <c r="C161">
        <v>100</v>
      </c>
      <c r="D161">
        <v>1</v>
      </c>
      <c r="E161">
        <v>1.5</v>
      </c>
      <c r="F161">
        <v>2</v>
      </c>
      <c r="G161">
        <v>7.9</v>
      </c>
      <c r="H161">
        <v>0</v>
      </c>
      <c r="I161">
        <v>0.52</v>
      </c>
      <c r="J161" s="7">
        <f t="shared" si="10"/>
        <v>1</v>
      </c>
      <c r="K161" s="8">
        <f t="shared" si="11"/>
        <v>5.1386932348575102E-6</v>
      </c>
      <c r="L161" s="9">
        <f t="shared" si="12"/>
        <v>1.5386396323462626E-9</v>
      </c>
      <c r="M161" s="10">
        <f t="shared" si="13"/>
        <v>0</v>
      </c>
      <c r="N161" s="5">
        <f t="shared" si="14"/>
        <v>0</v>
      </c>
    </row>
    <row r="162" spans="1:14" x14ac:dyDescent="0.3">
      <c r="A162">
        <v>161</v>
      </c>
      <c r="B162">
        <v>315</v>
      </c>
      <c r="C162">
        <v>103</v>
      </c>
      <c r="D162">
        <v>1</v>
      </c>
      <c r="E162">
        <v>1.5</v>
      </c>
      <c r="F162">
        <v>2</v>
      </c>
      <c r="G162">
        <v>7.86</v>
      </c>
      <c r="H162">
        <v>0</v>
      </c>
      <c r="I162">
        <v>0.56999999999999995</v>
      </c>
      <c r="J162" s="7">
        <f t="shared" si="10"/>
        <v>1</v>
      </c>
      <c r="K162" s="8">
        <f t="shared" si="11"/>
        <v>1.2473001847017792E-6</v>
      </c>
      <c r="L162" s="9">
        <f t="shared" si="12"/>
        <v>1.6583344777253921E-8</v>
      </c>
      <c r="M162" s="10">
        <f t="shared" si="13"/>
        <v>0</v>
      </c>
      <c r="N162" s="5">
        <f t="shared" si="14"/>
        <v>0</v>
      </c>
    </row>
    <row r="163" spans="1:14" x14ac:dyDescent="0.3">
      <c r="A163">
        <v>162</v>
      </c>
      <c r="B163">
        <v>298</v>
      </c>
      <c r="C163">
        <v>99</v>
      </c>
      <c r="D163">
        <v>1</v>
      </c>
      <c r="E163">
        <v>1.5</v>
      </c>
      <c r="F163">
        <v>3</v>
      </c>
      <c r="G163">
        <v>7.46</v>
      </c>
      <c r="H163">
        <v>0</v>
      </c>
      <c r="I163">
        <v>0.53</v>
      </c>
      <c r="J163" s="7">
        <f t="shared" si="10"/>
        <v>1</v>
      </c>
      <c r="K163" s="8">
        <f t="shared" si="11"/>
        <v>2.9738052777795437E-6</v>
      </c>
      <c r="L163" s="9">
        <f t="shared" si="12"/>
        <v>9.6294865105600798E-10</v>
      </c>
      <c r="M163" s="10">
        <f t="shared" si="13"/>
        <v>0</v>
      </c>
      <c r="N163" s="5">
        <f t="shared" si="14"/>
        <v>0</v>
      </c>
    </row>
    <row r="164" spans="1:14" x14ac:dyDescent="0.3">
      <c r="A164">
        <v>163</v>
      </c>
      <c r="B164">
        <v>318</v>
      </c>
      <c r="C164">
        <v>109</v>
      </c>
      <c r="D164">
        <v>3</v>
      </c>
      <c r="E164">
        <v>3</v>
      </c>
      <c r="F164">
        <v>3</v>
      </c>
      <c r="G164">
        <v>8.5</v>
      </c>
      <c r="H164">
        <v>0</v>
      </c>
      <c r="I164">
        <v>0.67</v>
      </c>
      <c r="J164" s="7">
        <f t="shared" si="10"/>
        <v>1</v>
      </c>
      <c r="K164" s="8">
        <f t="shared" si="11"/>
        <v>2.0355938066862456E-9</v>
      </c>
      <c r="L164" s="9">
        <f t="shared" si="12"/>
        <v>7.9943676222033274E-6</v>
      </c>
      <c r="M164" s="10">
        <f t="shared" si="13"/>
        <v>1</v>
      </c>
      <c r="N164" s="5">
        <f t="shared" si="14"/>
        <v>1</v>
      </c>
    </row>
    <row r="165" spans="1:14" x14ac:dyDescent="0.3">
      <c r="A165">
        <v>164</v>
      </c>
      <c r="B165">
        <v>317</v>
      </c>
      <c r="C165">
        <v>105</v>
      </c>
      <c r="D165">
        <v>3</v>
      </c>
      <c r="E165">
        <v>3.5</v>
      </c>
      <c r="F165">
        <v>3</v>
      </c>
      <c r="G165">
        <v>8.56</v>
      </c>
      <c r="H165">
        <v>0</v>
      </c>
      <c r="I165">
        <v>0.68</v>
      </c>
      <c r="J165" s="7">
        <f t="shared" si="10"/>
        <v>1</v>
      </c>
      <c r="K165" s="8">
        <f t="shared" si="11"/>
        <v>3.0621751348520081E-9</v>
      </c>
      <c r="L165" s="9">
        <f t="shared" si="12"/>
        <v>8.3629683558427121E-6</v>
      </c>
      <c r="M165" s="10">
        <f t="shared" si="13"/>
        <v>1</v>
      </c>
      <c r="N165" s="5">
        <f t="shared" si="14"/>
        <v>1</v>
      </c>
    </row>
    <row r="166" spans="1:14" x14ac:dyDescent="0.3">
      <c r="A166">
        <v>165</v>
      </c>
      <c r="B166">
        <v>329</v>
      </c>
      <c r="C166">
        <v>111</v>
      </c>
      <c r="D166">
        <v>4</v>
      </c>
      <c r="E166">
        <v>4.5</v>
      </c>
      <c r="F166">
        <v>4</v>
      </c>
      <c r="G166">
        <v>9.01</v>
      </c>
      <c r="H166">
        <v>1</v>
      </c>
      <c r="I166">
        <v>0.81</v>
      </c>
      <c r="J166" s="7">
        <f t="shared" si="10"/>
        <v>1</v>
      </c>
      <c r="K166" s="8">
        <f t="shared" si="11"/>
        <v>0</v>
      </c>
      <c r="L166" s="9">
        <f t="shared" si="12"/>
        <v>2.6464523195709687E-6</v>
      </c>
      <c r="M166" s="10">
        <f t="shared" si="13"/>
        <v>1</v>
      </c>
      <c r="N166" s="5">
        <f t="shared" si="14"/>
        <v>1</v>
      </c>
    </row>
    <row r="167" spans="1:14" x14ac:dyDescent="0.3">
      <c r="A167">
        <v>166</v>
      </c>
      <c r="B167">
        <v>322</v>
      </c>
      <c r="C167">
        <v>110</v>
      </c>
      <c r="D167">
        <v>5</v>
      </c>
      <c r="E167">
        <v>4.5</v>
      </c>
      <c r="F167">
        <v>4</v>
      </c>
      <c r="G167">
        <v>8.9700000000000006</v>
      </c>
      <c r="H167">
        <v>0</v>
      </c>
      <c r="I167">
        <v>0.78</v>
      </c>
      <c r="J167" s="7">
        <f t="shared" si="10"/>
        <v>1</v>
      </c>
      <c r="K167" s="8">
        <f t="shared" si="11"/>
        <v>0</v>
      </c>
      <c r="L167" s="9">
        <f t="shared" si="12"/>
        <v>2.7831376368066539E-6</v>
      </c>
      <c r="M167" s="10">
        <f t="shared" si="13"/>
        <v>1</v>
      </c>
      <c r="N167" s="5">
        <f t="shared" si="14"/>
        <v>1</v>
      </c>
    </row>
    <row r="168" spans="1:14" x14ac:dyDescent="0.3">
      <c r="A168">
        <v>167</v>
      </c>
      <c r="B168">
        <v>302</v>
      </c>
      <c r="C168">
        <v>102</v>
      </c>
      <c r="D168">
        <v>3</v>
      </c>
      <c r="E168">
        <v>3.5</v>
      </c>
      <c r="F168">
        <v>5</v>
      </c>
      <c r="G168">
        <v>8.33</v>
      </c>
      <c r="H168">
        <v>0</v>
      </c>
      <c r="I168">
        <v>0.65</v>
      </c>
      <c r="J168" s="7">
        <f t="shared" si="10"/>
        <v>1</v>
      </c>
      <c r="K168" s="8">
        <f t="shared" si="11"/>
        <v>0</v>
      </c>
      <c r="L168" s="9">
        <f t="shared" si="12"/>
        <v>6.7259637317635046E-7</v>
      </c>
      <c r="M168" s="10">
        <f t="shared" si="13"/>
        <v>1</v>
      </c>
      <c r="N168" s="5">
        <f t="shared" si="14"/>
        <v>1</v>
      </c>
    </row>
    <row r="169" spans="1:14" x14ac:dyDescent="0.3">
      <c r="A169">
        <v>168</v>
      </c>
      <c r="B169">
        <v>313</v>
      </c>
      <c r="C169">
        <v>102</v>
      </c>
      <c r="D169">
        <v>3</v>
      </c>
      <c r="E169">
        <v>2</v>
      </c>
      <c r="F169">
        <v>3</v>
      </c>
      <c r="G169">
        <v>8.27</v>
      </c>
      <c r="H169">
        <v>0</v>
      </c>
      <c r="I169">
        <v>0.64</v>
      </c>
      <c r="J169" s="7">
        <f t="shared" si="10"/>
        <v>1</v>
      </c>
      <c r="K169" s="8">
        <f t="shared" si="11"/>
        <v>1.9481230242413922E-7</v>
      </c>
      <c r="L169" s="9">
        <f t="shared" si="12"/>
        <v>1.5020564989979246E-6</v>
      </c>
      <c r="M169" s="10">
        <f t="shared" si="13"/>
        <v>1</v>
      </c>
      <c r="N169" s="5">
        <f t="shared" si="14"/>
        <v>1</v>
      </c>
    </row>
    <row r="170" spans="1:14" x14ac:dyDescent="0.3">
      <c r="A170">
        <v>169</v>
      </c>
      <c r="B170">
        <v>293</v>
      </c>
      <c r="C170">
        <v>97</v>
      </c>
      <c r="D170">
        <v>2</v>
      </c>
      <c r="E170">
        <v>2</v>
      </c>
      <c r="F170">
        <v>4</v>
      </c>
      <c r="G170">
        <v>7.8</v>
      </c>
      <c r="H170">
        <v>1</v>
      </c>
      <c r="I170">
        <v>0.64</v>
      </c>
      <c r="J170" s="7">
        <f t="shared" si="10"/>
        <v>1</v>
      </c>
      <c r="K170" s="8">
        <f t="shared" si="11"/>
        <v>0</v>
      </c>
      <c r="L170" s="9">
        <f t="shared" si="12"/>
        <v>1.0061108181888033E-8</v>
      </c>
      <c r="M170" s="10">
        <f t="shared" si="13"/>
        <v>1</v>
      </c>
      <c r="N170" s="5">
        <f t="shared" si="14"/>
        <v>1</v>
      </c>
    </row>
    <row r="171" spans="1:14" x14ac:dyDescent="0.3">
      <c r="A171">
        <v>170</v>
      </c>
      <c r="B171">
        <v>311</v>
      </c>
      <c r="C171">
        <v>99</v>
      </c>
      <c r="D171">
        <v>2</v>
      </c>
      <c r="E171">
        <v>2.5</v>
      </c>
      <c r="F171">
        <v>3</v>
      </c>
      <c r="G171">
        <v>7.98</v>
      </c>
      <c r="H171">
        <v>0</v>
      </c>
      <c r="I171">
        <v>0.65</v>
      </c>
      <c r="J171" s="7">
        <f t="shared" si="10"/>
        <v>1</v>
      </c>
      <c r="K171" s="8">
        <f t="shared" si="11"/>
        <v>2.0265936960554466E-6</v>
      </c>
      <c r="L171" s="9">
        <f t="shared" si="12"/>
        <v>4.2566758383173743E-7</v>
      </c>
      <c r="M171" s="10">
        <f t="shared" si="13"/>
        <v>0</v>
      </c>
      <c r="N171" s="5">
        <f t="shared" si="14"/>
        <v>0</v>
      </c>
    </row>
    <row r="172" spans="1:14" x14ac:dyDescent="0.3">
      <c r="A172">
        <v>171</v>
      </c>
      <c r="B172">
        <v>312</v>
      </c>
      <c r="C172">
        <v>101</v>
      </c>
      <c r="D172">
        <v>2</v>
      </c>
      <c r="E172">
        <v>2.5</v>
      </c>
      <c r="F172">
        <v>3.5</v>
      </c>
      <c r="G172">
        <v>8.0399999999999991</v>
      </c>
      <c r="H172">
        <v>1</v>
      </c>
      <c r="I172">
        <v>0.68</v>
      </c>
      <c r="J172" s="7">
        <f t="shared" si="10"/>
        <v>1</v>
      </c>
      <c r="K172" s="8">
        <f t="shared" si="11"/>
        <v>1.8185479253971158E-7</v>
      </c>
      <c r="L172" s="9">
        <f t="shared" si="12"/>
        <v>1.0419986381711105E-6</v>
      </c>
      <c r="M172" s="10">
        <f t="shared" si="13"/>
        <v>1</v>
      </c>
      <c r="N172" s="5">
        <f t="shared" si="14"/>
        <v>1</v>
      </c>
    </row>
    <row r="173" spans="1:14" x14ac:dyDescent="0.3">
      <c r="A173">
        <v>172</v>
      </c>
      <c r="B173">
        <v>334</v>
      </c>
      <c r="C173">
        <v>117</v>
      </c>
      <c r="D173">
        <v>5</v>
      </c>
      <c r="E173">
        <v>4</v>
      </c>
      <c r="F173">
        <v>4.5</v>
      </c>
      <c r="G173">
        <v>9.07</v>
      </c>
      <c r="H173">
        <v>1</v>
      </c>
      <c r="I173">
        <v>0.89</v>
      </c>
      <c r="J173" s="7">
        <f t="shared" si="10"/>
        <v>1</v>
      </c>
      <c r="K173" s="8">
        <f t="shared" si="11"/>
        <v>0</v>
      </c>
      <c r="L173" s="9">
        <f t="shared" si="12"/>
        <v>2.8328500873137096E-7</v>
      </c>
      <c r="M173" s="10">
        <f t="shared" si="13"/>
        <v>1</v>
      </c>
      <c r="N173" s="5">
        <f t="shared" si="14"/>
        <v>1</v>
      </c>
    </row>
    <row r="174" spans="1:14" x14ac:dyDescent="0.3">
      <c r="A174">
        <v>173</v>
      </c>
      <c r="B174">
        <v>322</v>
      </c>
      <c r="C174">
        <v>110</v>
      </c>
      <c r="D174">
        <v>4</v>
      </c>
      <c r="E174">
        <v>4</v>
      </c>
      <c r="F174">
        <v>5</v>
      </c>
      <c r="G174">
        <v>9.1300000000000008</v>
      </c>
      <c r="H174">
        <v>1</v>
      </c>
      <c r="I174">
        <v>0.86</v>
      </c>
      <c r="J174" s="7">
        <f t="shared" si="10"/>
        <v>1</v>
      </c>
      <c r="K174" s="8">
        <f t="shared" si="11"/>
        <v>0</v>
      </c>
      <c r="L174" s="9">
        <f t="shared" si="12"/>
        <v>2.1422040986359882E-6</v>
      </c>
      <c r="M174" s="10">
        <f t="shared" si="13"/>
        <v>1</v>
      </c>
      <c r="N174" s="5">
        <f t="shared" si="14"/>
        <v>1</v>
      </c>
    </row>
    <row r="175" spans="1:14" x14ac:dyDescent="0.3">
      <c r="A175">
        <v>174</v>
      </c>
      <c r="B175">
        <v>323</v>
      </c>
      <c r="C175">
        <v>113</v>
      </c>
      <c r="D175">
        <v>4</v>
      </c>
      <c r="E175">
        <v>4</v>
      </c>
      <c r="F175">
        <v>4.5</v>
      </c>
      <c r="G175">
        <v>9.23</v>
      </c>
      <c r="H175">
        <v>1</v>
      </c>
      <c r="I175">
        <v>0.89</v>
      </c>
      <c r="J175" s="7">
        <f t="shared" si="10"/>
        <v>1</v>
      </c>
      <c r="K175" s="8">
        <f t="shared" si="11"/>
        <v>0</v>
      </c>
      <c r="L175" s="9">
        <f t="shared" si="12"/>
        <v>1.6397976974646359E-6</v>
      </c>
      <c r="M175" s="10">
        <f t="shared" si="13"/>
        <v>1</v>
      </c>
      <c r="N175" s="5">
        <f t="shared" si="14"/>
        <v>1</v>
      </c>
    </row>
    <row r="176" spans="1:14" x14ac:dyDescent="0.3">
      <c r="A176">
        <v>175</v>
      </c>
      <c r="B176">
        <v>321</v>
      </c>
      <c r="C176">
        <v>111</v>
      </c>
      <c r="D176">
        <v>4</v>
      </c>
      <c r="E176">
        <v>4</v>
      </c>
      <c r="F176">
        <v>4</v>
      </c>
      <c r="G176">
        <v>8.9700000000000006</v>
      </c>
      <c r="H176">
        <v>1</v>
      </c>
      <c r="I176">
        <v>0.87</v>
      </c>
      <c r="J176" s="7">
        <f t="shared" si="10"/>
        <v>1</v>
      </c>
      <c r="K176" s="8">
        <f t="shared" si="11"/>
        <v>0</v>
      </c>
      <c r="L176" s="9">
        <f t="shared" si="12"/>
        <v>5.5015497212744362E-6</v>
      </c>
      <c r="M176" s="10">
        <f t="shared" si="13"/>
        <v>1</v>
      </c>
      <c r="N176" s="5">
        <f t="shared" si="14"/>
        <v>1</v>
      </c>
    </row>
    <row r="177" spans="1:14" x14ac:dyDescent="0.3">
      <c r="A177">
        <v>176</v>
      </c>
      <c r="B177">
        <v>320</v>
      </c>
      <c r="C177">
        <v>111</v>
      </c>
      <c r="D177">
        <v>4</v>
      </c>
      <c r="E177">
        <v>4.5</v>
      </c>
      <c r="F177">
        <v>3.5</v>
      </c>
      <c r="G177">
        <v>8.8699999999999992</v>
      </c>
      <c r="H177">
        <v>1</v>
      </c>
      <c r="I177">
        <v>0.85</v>
      </c>
      <c r="J177" s="7">
        <f t="shared" si="10"/>
        <v>1</v>
      </c>
      <c r="K177" s="8">
        <f t="shared" si="11"/>
        <v>0</v>
      </c>
      <c r="L177" s="9">
        <f t="shared" si="12"/>
        <v>4.3803299301271254E-6</v>
      </c>
      <c r="M177" s="10">
        <f t="shared" si="13"/>
        <v>1</v>
      </c>
      <c r="N177" s="5">
        <f t="shared" si="14"/>
        <v>1</v>
      </c>
    </row>
    <row r="178" spans="1:14" x14ac:dyDescent="0.3">
      <c r="A178">
        <v>177</v>
      </c>
      <c r="B178">
        <v>329</v>
      </c>
      <c r="C178">
        <v>119</v>
      </c>
      <c r="D178">
        <v>4</v>
      </c>
      <c r="E178">
        <v>4.5</v>
      </c>
      <c r="F178">
        <v>4.5</v>
      </c>
      <c r="G178">
        <v>9.16</v>
      </c>
      <c r="H178">
        <v>1</v>
      </c>
      <c r="I178">
        <v>0.9</v>
      </c>
      <c r="J178" s="7">
        <f t="shared" si="10"/>
        <v>1</v>
      </c>
      <c r="K178" s="8">
        <f t="shared" si="11"/>
        <v>0</v>
      </c>
      <c r="L178" s="9">
        <f t="shared" si="12"/>
        <v>2.3049382636676167E-7</v>
      </c>
      <c r="M178" s="10">
        <f t="shared" si="13"/>
        <v>1</v>
      </c>
      <c r="N178" s="5">
        <f t="shared" si="14"/>
        <v>1</v>
      </c>
    </row>
    <row r="179" spans="1:14" x14ac:dyDescent="0.3">
      <c r="A179">
        <v>178</v>
      </c>
      <c r="B179">
        <v>319</v>
      </c>
      <c r="C179">
        <v>110</v>
      </c>
      <c r="D179">
        <v>3</v>
      </c>
      <c r="E179">
        <v>3.5</v>
      </c>
      <c r="F179">
        <v>3.5</v>
      </c>
      <c r="G179">
        <v>9.0399999999999991</v>
      </c>
      <c r="H179">
        <v>0</v>
      </c>
      <c r="I179">
        <v>0.82</v>
      </c>
      <c r="J179" s="7">
        <f t="shared" si="10"/>
        <v>1</v>
      </c>
      <c r="K179" s="8">
        <f t="shared" si="11"/>
        <v>2.1729924087608155E-12</v>
      </c>
      <c r="L179" s="9">
        <f t="shared" si="12"/>
        <v>6.7194185433298088E-6</v>
      </c>
      <c r="M179" s="10">
        <f t="shared" si="13"/>
        <v>1</v>
      </c>
      <c r="N179" s="5">
        <f t="shared" si="14"/>
        <v>1</v>
      </c>
    </row>
    <row r="180" spans="1:14" x14ac:dyDescent="0.3">
      <c r="A180">
        <v>179</v>
      </c>
      <c r="B180">
        <v>309</v>
      </c>
      <c r="C180">
        <v>108</v>
      </c>
      <c r="D180">
        <v>3</v>
      </c>
      <c r="E180">
        <v>2.5</v>
      </c>
      <c r="F180">
        <v>3</v>
      </c>
      <c r="G180">
        <v>8.1199999999999992</v>
      </c>
      <c r="H180">
        <v>0</v>
      </c>
      <c r="I180">
        <v>0.72</v>
      </c>
      <c r="J180" s="7">
        <f t="shared" si="10"/>
        <v>1</v>
      </c>
      <c r="K180" s="8">
        <f t="shared" si="11"/>
        <v>6.6746633884282929E-8</v>
      </c>
      <c r="L180" s="9">
        <f t="shared" si="12"/>
        <v>2.6172800531238433E-6</v>
      </c>
      <c r="M180" s="10">
        <f t="shared" si="13"/>
        <v>1</v>
      </c>
      <c r="N180" s="5">
        <f t="shared" si="14"/>
        <v>1</v>
      </c>
    </row>
    <row r="181" spans="1:14" x14ac:dyDescent="0.3">
      <c r="A181">
        <v>180</v>
      </c>
      <c r="B181">
        <v>307</v>
      </c>
      <c r="C181">
        <v>102</v>
      </c>
      <c r="D181">
        <v>3</v>
      </c>
      <c r="E181">
        <v>3</v>
      </c>
      <c r="F181">
        <v>3</v>
      </c>
      <c r="G181">
        <v>8.27</v>
      </c>
      <c r="H181">
        <v>0</v>
      </c>
      <c r="I181">
        <v>0.73</v>
      </c>
      <c r="J181" s="7">
        <f t="shared" si="10"/>
        <v>1</v>
      </c>
      <c r="K181" s="8">
        <f t="shared" si="11"/>
        <v>4.190939344417045E-7</v>
      </c>
      <c r="L181" s="9">
        <f t="shared" si="12"/>
        <v>2.1239718264228308E-6</v>
      </c>
      <c r="M181" s="10">
        <f t="shared" si="13"/>
        <v>1</v>
      </c>
      <c r="N181" s="5">
        <f t="shared" si="14"/>
        <v>1</v>
      </c>
    </row>
    <row r="182" spans="1:14" x14ac:dyDescent="0.3">
      <c r="A182">
        <v>181</v>
      </c>
      <c r="B182">
        <v>300</v>
      </c>
      <c r="C182">
        <v>104</v>
      </c>
      <c r="D182">
        <v>3</v>
      </c>
      <c r="E182">
        <v>3.5</v>
      </c>
      <c r="F182">
        <v>3</v>
      </c>
      <c r="G182">
        <v>8.16</v>
      </c>
      <c r="H182">
        <v>0</v>
      </c>
      <c r="I182">
        <v>0.71</v>
      </c>
      <c r="J182" s="7">
        <f t="shared" si="10"/>
        <v>1</v>
      </c>
      <c r="K182" s="8">
        <f t="shared" si="11"/>
        <v>1.7175088869461109E-7</v>
      </c>
      <c r="L182" s="9">
        <f t="shared" si="12"/>
        <v>1.1964654031339818E-6</v>
      </c>
      <c r="M182" s="10">
        <f t="shared" si="13"/>
        <v>1</v>
      </c>
      <c r="N182" s="5">
        <f t="shared" si="14"/>
        <v>1</v>
      </c>
    </row>
    <row r="183" spans="1:14" x14ac:dyDescent="0.3">
      <c r="A183">
        <v>182</v>
      </c>
      <c r="B183">
        <v>305</v>
      </c>
      <c r="C183">
        <v>107</v>
      </c>
      <c r="D183">
        <v>2</v>
      </c>
      <c r="E183">
        <v>2.5</v>
      </c>
      <c r="F183">
        <v>2.5</v>
      </c>
      <c r="G183">
        <v>8.42</v>
      </c>
      <c r="H183">
        <v>0</v>
      </c>
      <c r="I183">
        <v>0.71</v>
      </c>
      <c r="J183" s="7">
        <f t="shared" si="10"/>
        <v>1</v>
      </c>
      <c r="K183" s="8">
        <f t="shared" si="11"/>
        <v>1.4837005403977488E-7</v>
      </c>
      <c r="L183" s="9">
        <f t="shared" si="12"/>
        <v>7.4704319870890411E-7</v>
      </c>
      <c r="M183" s="10">
        <f t="shared" si="13"/>
        <v>1</v>
      </c>
      <c r="N183" s="5">
        <f t="shared" si="14"/>
        <v>1</v>
      </c>
    </row>
    <row r="184" spans="1:14" x14ac:dyDescent="0.3">
      <c r="A184">
        <v>183</v>
      </c>
      <c r="B184">
        <v>299</v>
      </c>
      <c r="C184">
        <v>100</v>
      </c>
      <c r="D184">
        <v>2</v>
      </c>
      <c r="E184">
        <v>3</v>
      </c>
      <c r="F184">
        <v>3.5</v>
      </c>
      <c r="G184">
        <v>7.88</v>
      </c>
      <c r="H184">
        <v>0</v>
      </c>
      <c r="I184">
        <v>0.68</v>
      </c>
      <c r="J184" s="7">
        <f t="shared" si="10"/>
        <v>1</v>
      </c>
      <c r="K184" s="8">
        <f t="shared" si="11"/>
        <v>3.6329867598138997E-6</v>
      </c>
      <c r="L184" s="9">
        <f t="shared" si="12"/>
        <v>1.3353009315049218E-7</v>
      </c>
      <c r="M184" s="10">
        <f t="shared" si="13"/>
        <v>0</v>
      </c>
      <c r="N184" s="5">
        <f t="shared" si="14"/>
        <v>0</v>
      </c>
    </row>
    <row r="185" spans="1:14" x14ac:dyDescent="0.3">
      <c r="A185">
        <v>184</v>
      </c>
      <c r="B185">
        <v>314</v>
      </c>
      <c r="C185">
        <v>110</v>
      </c>
      <c r="D185">
        <v>3</v>
      </c>
      <c r="E185">
        <v>4</v>
      </c>
      <c r="F185">
        <v>4</v>
      </c>
      <c r="G185">
        <v>8.8000000000000007</v>
      </c>
      <c r="H185">
        <v>0</v>
      </c>
      <c r="I185">
        <v>0.75</v>
      </c>
      <c r="J185" s="7">
        <f t="shared" si="10"/>
        <v>1</v>
      </c>
      <c r="K185" s="8">
        <f t="shared" si="11"/>
        <v>0</v>
      </c>
      <c r="L185" s="9">
        <f t="shared" si="12"/>
        <v>8.2397691398643745E-6</v>
      </c>
      <c r="M185" s="10">
        <f t="shared" si="13"/>
        <v>1</v>
      </c>
      <c r="N185" s="5">
        <f t="shared" si="14"/>
        <v>1</v>
      </c>
    </row>
    <row r="186" spans="1:14" x14ac:dyDescent="0.3">
      <c r="A186">
        <v>185</v>
      </c>
      <c r="B186">
        <v>316</v>
      </c>
      <c r="C186">
        <v>106</v>
      </c>
      <c r="D186">
        <v>2</v>
      </c>
      <c r="E186">
        <v>2.5</v>
      </c>
      <c r="F186">
        <v>4</v>
      </c>
      <c r="G186">
        <v>8.32</v>
      </c>
      <c r="H186">
        <v>0</v>
      </c>
      <c r="I186">
        <v>0.72</v>
      </c>
      <c r="J186" s="7">
        <f t="shared" si="10"/>
        <v>1</v>
      </c>
      <c r="K186" s="8">
        <f t="shared" si="11"/>
        <v>0</v>
      </c>
      <c r="L186" s="9">
        <f t="shared" si="12"/>
        <v>3.1640424009909199E-6</v>
      </c>
      <c r="M186" s="10">
        <f t="shared" si="13"/>
        <v>1</v>
      </c>
      <c r="N186" s="5">
        <f t="shared" si="14"/>
        <v>1</v>
      </c>
    </row>
    <row r="187" spans="1:14" x14ac:dyDescent="0.3">
      <c r="A187">
        <v>186</v>
      </c>
      <c r="B187">
        <v>327</v>
      </c>
      <c r="C187">
        <v>113</v>
      </c>
      <c r="D187">
        <v>4</v>
      </c>
      <c r="E187">
        <v>4.5</v>
      </c>
      <c r="F187">
        <v>4.5</v>
      </c>
      <c r="G187">
        <v>9.11</v>
      </c>
      <c r="H187">
        <v>1</v>
      </c>
      <c r="I187">
        <v>0.89</v>
      </c>
      <c r="J187" s="7">
        <f t="shared" si="10"/>
        <v>1</v>
      </c>
      <c r="K187" s="8">
        <f t="shared" si="11"/>
        <v>0</v>
      </c>
      <c r="L187" s="9">
        <f t="shared" si="12"/>
        <v>1.2683862703574839E-6</v>
      </c>
      <c r="M187" s="10">
        <f t="shared" si="13"/>
        <v>1</v>
      </c>
      <c r="N187" s="5">
        <f t="shared" si="14"/>
        <v>1</v>
      </c>
    </row>
    <row r="188" spans="1:14" x14ac:dyDescent="0.3">
      <c r="A188">
        <v>187</v>
      </c>
      <c r="B188">
        <v>317</v>
      </c>
      <c r="C188">
        <v>107</v>
      </c>
      <c r="D188">
        <v>3</v>
      </c>
      <c r="E188">
        <v>3.5</v>
      </c>
      <c r="F188">
        <v>3</v>
      </c>
      <c r="G188">
        <v>8.68</v>
      </c>
      <c r="H188">
        <v>1</v>
      </c>
      <c r="I188">
        <v>0.84</v>
      </c>
      <c r="J188" s="7">
        <f t="shared" si="10"/>
        <v>1</v>
      </c>
      <c r="K188" s="8">
        <f t="shared" si="11"/>
        <v>1.4527245955944994E-10</v>
      </c>
      <c r="L188" s="9">
        <f t="shared" si="12"/>
        <v>1.3506743463730621E-5</v>
      </c>
      <c r="M188" s="10">
        <f t="shared" si="13"/>
        <v>1</v>
      </c>
      <c r="N188" s="5">
        <f t="shared" si="14"/>
        <v>1</v>
      </c>
    </row>
    <row r="189" spans="1:14" x14ac:dyDescent="0.3">
      <c r="A189">
        <v>188</v>
      </c>
      <c r="B189">
        <v>335</v>
      </c>
      <c r="C189">
        <v>118</v>
      </c>
      <c r="D189">
        <v>5</v>
      </c>
      <c r="E189">
        <v>4.5</v>
      </c>
      <c r="F189">
        <v>3.5</v>
      </c>
      <c r="G189">
        <v>9.44</v>
      </c>
      <c r="H189">
        <v>1</v>
      </c>
      <c r="I189">
        <v>0.93</v>
      </c>
      <c r="J189" s="7">
        <f t="shared" si="10"/>
        <v>1</v>
      </c>
      <c r="K189" s="8">
        <f t="shared" si="11"/>
        <v>0</v>
      </c>
      <c r="L189" s="9">
        <f t="shared" si="12"/>
        <v>1.109281699215326E-7</v>
      </c>
      <c r="M189" s="10">
        <f t="shared" si="13"/>
        <v>1</v>
      </c>
      <c r="N189" s="5">
        <f t="shared" si="14"/>
        <v>1</v>
      </c>
    </row>
    <row r="190" spans="1:14" x14ac:dyDescent="0.3">
      <c r="A190">
        <v>189</v>
      </c>
      <c r="B190">
        <v>331</v>
      </c>
      <c r="C190">
        <v>115</v>
      </c>
      <c r="D190">
        <v>5</v>
      </c>
      <c r="E190">
        <v>4.5</v>
      </c>
      <c r="F190">
        <v>3.5</v>
      </c>
      <c r="G190">
        <v>9.36</v>
      </c>
      <c r="H190">
        <v>1</v>
      </c>
      <c r="I190">
        <v>0.93</v>
      </c>
      <c r="J190" s="7">
        <f t="shared" si="10"/>
        <v>1</v>
      </c>
      <c r="K190" s="8">
        <f t="shared" si="11"/>
        <v>0</v>
      </c>
      <c r="L190" s="9">
        <f t="shared" si="12"/>
        <v>4.8702335926530404E-7</v>
      </c>
      <c r="M190" s="10">
        <f t="shared" si="13"/>
        <v>1</v>
      </c>
      <c r="N190" s="5">
        <f t="shared" si="14"/>
        <v>1</v>
      </c>
    </row>
    <row r="191" spans="1:14" x14ac:dyDescent="0.3">
      <c r="A191">
        <v>190</v>
      </c>
      <c r="B191">
        <v>324</v>
      </c>
      <c r="C191">
        <v>112</v>
      </c>
      <c r="D191">
        <v>5</v>
      </c>
      <c r="E191">
        <v>5</v>
      </c>
      <c r="F191">
        <v>5</v>
      </c>
      <c r="G191">
        <v>9.08</v>
      </c>
      <c r="H191">
        <v>1</v>
      </c>
      <c r="I191">
        <v>0.88</v>
      </c>
      <c r="J191" s="7">
        <f t="shared" si="10"/>
        <v>1</v>
      </c>
      <c r="K191" s="8">
        <f t="shared" si="11"/>
        <v>0</v>
      </c>
      <c r="L191" s="9">
        <f t="shared" si="12"/>
        <v>8.0556395220278261E-7</v>
      </c>
      <c r="M191" s="10">
        <f t="shared" si="13"/>
        <v>1</v>
      </c>
      <c r="N191" s="5">
        <f t="shared" si="14"/>
        <v>1</v>
      </c>
    </row>
    <row r="192" spans="1:14" x14ac:dyDescent="0.3">
      <c r="A192">
        <v>191</v>
      </c>
      <c r="B192">
        <v>324</v>
      </c>
      <c r="C192">
        <v>111</v>
      </c>
      <c r="D192">
        <v>5</v>
      </c>
      <c r="E192">
        <v>4.5</v>
      </c>
      <c r="F192">
        <v>4</v>
      </c>
      <c r="G192">
        <v>9.16</v>
      </c>
      <c r="H192">
        <v>1</v>
      </c>
      <c r="I192">
        <v>0.9</v>
      </c>
      <c r="J192" s="7">
        <f t="shared" si="10"/>
        <v>1</v>
      </c>
      <c r="K192" s="8">
        <f t="shared" si="11"/>
        <v>0</v>
      </c>
      <c r="L192" s="9">
        <f t="shared" si="12"/>
        <v>2.5724099945212617E-6</v>
      </c>
      <c r="M192" s="10">
        <f t="shared" si="13"/>
        <v>1</v>
      </c>
      <c r="N192" s="5">
        <f t="shared" si="14"/>
        <v>1</v>
      </c>
    </row>
    <row r="193" spans="1:14" x14ac:dyDescent="0.3">
      <c r="A193">
        <v>192</v>
      </c>
      <c r="B193">
        <v>323</v>
      </c>
      <c r="C193">
        <v>110</v>
      </c>
      <c r="D193">
        <v>5</v>
      </c>
      <c r="E193">
        <v>4</v>
      </c>
      <c r="F193">
        <v>5</v>
      </c>
      <c r="G193">
        <v>8.98</v>
      </c>
      <c r="H193">
        <v>1</v>
      </c>
      <c r="I193">
        <v>0.87</v>
      </c>
      <c r="J193" s="7">
        <f t="shared" si="10"/>
        <v>1</v>
      </c>
      <c r="K193" s="8">
        <f t="shared" si="11"/>
        <v>0</v>
      </c>
      <c r="L193" s="9">
        <f t="shared" si="12"/>
        <v>2.0781401213691808E-6</v>
      </c>
      <c r="M193" s="10">
        <f t="shared" si="13"/>
        <v>1</v>
      </c>
      <c r="N193" s="5">
        <f t="shared" si="14"/>
        <v>1</v>
      </c>
    </row>
    <row r="194" spans="1:14" x14ac:dyDescent="0.3">
      <c r="A194">
        <v>193</v>
      </c>
      <c r="B194">
        <v>322</v>
      </c>
      <c r="C194">
        <v>114</v>
      </c>
      <c r="D194">
        <v>5</v>
      </c>
      <c r="E194">
        <v>4.5</v>
      </c>
      <c r="F194">
        <v>4</v>
      </c>
      <c r="G194">
        <v>8.94</v>
      </c>
      <c r="H194">
        <v>1</v>
      </c>
      <c r="I194">
        <v>0.86</v>
      </c>
      <c r="J194" s="7">
        <f t="shared" si="10"/>
        <v>1</v>
      </c>
      <c r="K194" s="8">
        <f t="shared" si="11"/>
        <v>0</v>
      </c>
      <c r="L194" s="9">
        <f t="shared" si="12"/>
        <v>2.4516030447339477E-6</v>
      </c>
      <c r="M194" s="10">
        <f t="shared" si="13"/>
        <v>1</v>
      </c>
      <c r="N194" s="5">
        <f t="shared" si="14"/>
        <v>1</v>
      </c>
    </row>
    <row r="195" spans="1:14" x14ac:dyDescent="0.3">
      <c r="A195">
        <v>194</v>
      </c>
      <c r="B195">
        <v>336</v>
      </c>
      <c r="C195">
        <v>118</v>
      </c>
      <c r="D195">
        <v>5</v>
      </c>
      <c r="E195">
        <v>4.5</v>
      </c>
      <c r="F195">
        <v>5</v>
      </c>
      <c r="G195">
        <v>9.5299999999999994</v>
      </c>
      <c r="H195">
        <v>1</v>
      </c>
      <c r="I195">
        <v>0.94</v>
      </c>
      <c r="J195" s="7">
        <f t="shared" ref="J195:J258" si="15">IF(I195&lt;0.5,0,1)</f>
        <v>1</v>
      </c>
      <c r="K195" s="8">
        <f t="shared" ref="K195:K258" si="16">IF(D195=1,$W$24,IF(D195=2,$W$25,IF(D195=3,$W$26,IF(D195=4,$W$27,$W$28))))*IF(E195=1,$Z$24,IF(E195=1.5,$Z$25,IF(E195=2,$Z$26,IF(E195=2.5,$Z$27,IF(E195=3,$Z$28,IF(E195=3.5,$Z$29,IF(E195=4,$Z$30,IF(E195=4.5,$Z$31,$Z$32))))))))*IF(F195=1,$AC$24,IF(F195=1.5,$AC$25,IF(F195=2,$AC$26,IF(F195=2.5,$AC$27,IF(F195=3,$AC$28,IF(F195=3.5,$AC$29,IF(F195=4,$AC$30,IF(F195=4.5,$AC$31,$AC$32))))))))*IF(H195=0,$AF$24,$AF$25)*$T$2*_xlfn.NORM.DIST(B195,$AI$3,$AI$8,FALSE)*_xlfn.NORM.DIST(C195,$AJ$3,$AJ$8,FALSE)*_xlfn.NORM.DIST(G195,$AK$3,$AK$8,FALSE)</f>
        <v>0</v>
      </c>
      <c r="L195" s="9">
        <f t="shared" ref="L195:L258" si="17">IF(D195=1,$W$30,IF(D195=2,$W$31,IF(D195=3,$W$32,IF(D195=4,$W$33,$W$34))))*IF(E195=1,$Z$34,IF(E195=1.5,$Z$35,IF(E195=2,$Z$36,IF(E195=2.5,$Z$37,IF(E195=3,$Z$38,IF(E195=3.5,$Z$39,IF(E195=4,$Z$40,IF(E195=4.5,$Z$41,$Z$42))))))))*IF(F195=1,$AC$34,IF(F195=1.5,$AC$35,IF(F195=2,$AC$36,IF(F195=2.5,$AC$37,IF(F195=3,$AC$38,IF(F195=3.5,$AC$39,IF(F195=4,$AC$40,IF(F195=4.5,$AC$41,$AC$42))))))))*IF(H195=0,$AF$27,$AF$28)*$T$3*_xlfn.NORM.DIST(B195,$AI$4,$AI$9,FALSE)*_xlfn.NORM.DIST(C195,$AJ$4,$AJ$9,FALSE)*_xlfn.NORM.DIST(G195,$AK$4,$AK$9,FALSE)</f>
        <v>3.8001755802577194E-8</v>
      </c>
      <c r="M195" s="10">
        <f t="shared" ref="M195:M258" si="18">IF(K195&gt;L195,0,1)</f>
        <v>1</v>
      </c>
      <c r="N195" s="5">
        <f t="shared" ref="N195:N258" si="19">IF(J195=M195,1,0)</f>
        <v>1</v>
      </c>
    </row>
    <row r="196" spans="1:14" x14ac:dyDescent="0.3">
      <c r="A196">
        <v>195</v>
      </c>
      <c r="B196">
        <v>316</v>
      </c>
      <c r="C196">
        <v>109</v>
      </c>
      <c r="D196">
        <v>3</v>
      </c>
      <c r="E196">
        <v>3.5</v>
      </c>
      <c r="F196">
        <v>3</v>
      </c>
      <c r="G196">
        <v>8.76</v>
      </c>
      <c r="H196">
        <v>0</v>
      </c>
      <c r="I196">
        <v>0.77</v>
      </c>
      <c r="J196" s="7">
        <f t="shared" si="15"/>
        <v>1</v>
      </c>
      <c r="K196" s="8">
        <f t="shared" si="16"/>
        <v>1.7604181649444169E-10</v>
      </c>
      <c r="L196" s="9">
        <f t="shared" si="17"/>
        <v>9.5974328044142556E-6</v>
      </c>
      <c r="M196" s="10">
        <f t="shared" si="18"/>
        <v>1</v>
      </c>
      <c r="N196" s="5">
        <f t="shared" si="19"/>
        <v>1</v>
      </c>
    </row>
    <row r="197" spans="1:14" x14ac:dyDescent="0.3">
      <c r="A197">
        <v>196</v>
      </c>
      <c r="B197">
        <v>307</v>
      </c>
      <c r="C197">
        <v>107</v>
      </c>
      <c r="D197">
        <v>2</v>
      </c>
      <c r="E197">
        <v>3</v>
      </c>
      <c r="F197">
        <v>3.5</v>
      </c>
      <c r="G197">
        <v>8.52</v>
      </c>
      <c r="H197">
        <v>1</v>
      </c>
      <c r="I197">
        <v>0.78</v>
      </c>
      <c r="J197" s="7">
        <f t="shared" si="15"/>
        <v>1</v>
      </c>
      <c r="K197" s="8">
        <f t="shared" si="16"/>
        <v>1.3911489979632284E-8</v>
      </c>
      <c r="L197" s="9">
        <f t="shared" si="17"/>
        <v>3.9693814062035337E-6</v>
      </c>
      <c r="M197" s="10">
        <f t="shared" si="18"/>
        <v>1</v>
      </c>
      <c r="N197" s="5">
        <f t="shared" si="19"/>
        <v>1</v>
      </c>
    </row>
    <row r="198" spans="1:14" x14ac:dyDescent="0.3">
      <c r="A198">
        <v>197</v>
      </c>
      <c r="B198">
        <v>306</v>
      </c>
      <c r="C198">
        <v>105</v>
      </c>
      <c r="D198">
        <v>2</v>
      </c>
      <c r="E198">
        <v>3</v>
      </c>
      <c r="F198">
        <v>2.5</v>
      </c>
      <c r="G198">
        <v>8.26</v>
      </c>
      <c r="H198">
        <v>0</v>
      </c>
      <c r="I198">
        <v>0.73</v>
      </c>
      <c r="J198" s="7">
        <f t="shared" si="15"/>
        <v>1</v>
      </c>
      <c r="K198" s="8">
        <f t="shared" si="16"/>
        <v>9.268955274750012E-7</v>
      </c>
      <c r="L198" s="9">
        <f t="shared" si="17"/>
        <v>8.2060278960411711E-7</v>
      </c>
      <c r="M198" s="10">
        <f t="shared" si="18"/>
        <v>0</v>
      </c>
      <c r="N198" s="5">
        <f t="shared" si="19"/>
        <v>0</v>
      </c>
    </row>
    <row r="199" spans="1:14" x14ac:dyDescent="0.3">
      <c r="A199">
        <v>198</v>
      </c>
      <c r="B199">
        <v>310</v>
      </c>
      <c r="C199">
        <v>106</v>
      </c>
      <c r="D199">
        <v>2</v>
      </c>
      <c r="E199">
        <v>3.5</v>
      </c>
      <c r="F199">
        <v>2.5</v>
      </c>
      <c r="G199">
        <v>8.33</v>
      </c>
      <c r="H199">
        <v>0</v>
      </c>
      <c r="I199">
        <v>0.73</v>
      </c>
      <c r="J199" s="7">
        <f t="shared" si="15"/>
        <v>1</v>
      </c>
      <c r="K199" s="8">
        <f t="shared" si="16"/>
        <v>1.1101435820965264E-7</v>
      </c>
      <c r="L199" s="9">
        <f t="shared" si="17"/>
        <v>1.6161994230571154E-6</v>
      </c>
      <c r="M199" s="10">
        <f t="shared" si="18"/>
        <v>1</v>
      </c>
      <c r="N199" s="5">
        <f t="shared" si="19"/>
        <v>1</v>
      </c>
    </row>
    <row r="200" spans="1:14" x14ac:dyDescent="0.3">
      <c r="A200">
        <v>199</v>
      </c>
      <c r="B200">
        <v>311</v>
      </c>
      <c r="C200">
        <v>104</v>
      </c>
      <c r="D200">
        <v>3</v>
      </c>
      <c r="E200">
        <v>4.5</v>
      </c>
      <c r="F200">
        <v>4.5</v>
      </c>
      <c r="G200">
        <v>8.43</v>
      </c>
      <c r="H200">
        <v>0</v>
      </c>
      <c r="I200">
        <v>0.7</v>
      </c>
      <c r="J200" s="7">
        <f t="shared" si="15"/>
        <v>1</v>
      </c>
      <c r="K200" s="8">
        <f t="shared" si="16"/>
        <v>0</v>
      </c>
      <c r="L200" s="9">
        <f t="shared" si="17"/>
        <v>2.5083542529955136E-6</v>
      </c>
      <c r="M200" s="10">
        <f t="shared" si="18"/>
        <v>1</v>
      </c>
      <c r="N200" s="5">
        <f t="shared" si="19"/>
        <v>1</v>
      </c>
    </row>
    <row r="201" spans="1:14" x14ac:dyDescent="0.3">
      <c r="A201">
        <v>200</v>
      </c>
      <c r="B201">
        <v>313</v>
      </c>
      <c r="C201">
        <v>107</v>
      </c>
      <c r="D201">
        <v>3</v>
      </c>
      <c r="E201">
        <v>4</v>
      </c>
      <c r="F201">
        <v>4.5</v>
      </c>
      <c r="G201">
        <v>8.69</v>
      </c>
      <c r="H201">
        <v>0</v>
      </c>
      <c r="I201">
        <v>0.72</v>
      </c>
      <c r="J201" s="7">
        <f t="shared" si="15"/>
        <v>1</v>
      </c>
      <c r="K201" s="8">
        <f t="shared" si="16"/>
        <v>0</v>
      </c>
      <c r="L201" s="9">
        <f t="shared" si="17"/>
        <v>4.910431207960154E-6</v>
      </c>
      <c r="M201" s="10">
        <f t="shared" si="18"/>
        <v>1</v>
      </c>
      <c r="N201" s="5">
        <f t="shared" si="19"/>
        <v>1</v>
      </c>
    </row>
    <row r="202" spans="1:14" x14ac:dyDescent="0.3">
      <c r="A202">
        <v>201</v>
      </c>
      <c r="B202">
        <v>317</v>
      </c>
      <c r="C202">
        <v>103</v>
      </c>
      <c r="D202">
        <v>3</v>
      </c>
      <c r="E202">
        <v>2.5</v>
      </c>
      <c r="F202">
        <v>3</v>
      </c>
      <c r="G202">
        <v>8.5399999999999991</v>
      </c>
      <c r="H202">
        <v>1</v>
      </c>
      <c r="I202">
        <v>0.73</v>
      </c>
      <c r="J202" s="7">
        <f t="shared" si="15"/>
        <v>1</v>
      </c>
      <c r="K202" s="8">
        <f t="shared" si="16"/>
        <v>2.5294891918506657E-9</v>
      </c>
      <c r="L202" s="9">
        <f t="shared" si="17"/>
        <v>5.6210603129072912E-6</v>
      </c>
      <c r="M202" s="10">
        <f t="shared" si="18"/>
        <v>1</v>
      </c>
      <c r="N202" s="5">
        <f t="shared" si="19"/>
        <v>1</v>
      </c>
    </row>
    <row r="203" spans="1:14" x14ac:dyDescent="0.3">
      <c r="A203">
        <v>202</v>
      </c>
      <c r="B203">
        <v>315</v>
      </c>
      <c r="C203">
        <v>110</v>
      </c>
      <c r="D203">
        <v>2</v>
      </c>
      <c r="E203">
        <v>3.5</v>
      </c>
      <c r="F203">
        <v>3</v>
      </c>
      <c r="G203">
        <v>8.4600000000000009</v>
      </c>
      <c r="H203">
        <v>1</v>
      </c>
      <c r="I203">
        <v>0.72</v>
      </c>
      <c r="J203" s="7">
        <f t="shared" si="15"/>
        <v>1</v>
      </c>
      <c r="K203" s="8">
        <f t="shared" si="16"/>
        <v>8.4431047160710861E-10</v>
      </c>
      <c r="L203" s="9">
        <f t="shared" si="17"/>
        <v>7.9734920002267903E-6</v>
      </c>
      <c r="M203" s="10">
        <f t="shared" si="18"/>
        <v>1</v>
      </c>
      <c r="N203" s="5">
        <f t="shared" si="19"/>
        <v>1</v>
      </c>
    </row>
    <row r="204" spans="1:14" x14ac:dyDescent="0.3">
      <c r="A204">
        <v>203</v>
      </c>
      <c r="B204">
        <v>340</v>
      </c>
      <c r="C204">
        <v>120</v>
      </c>
      <c r="D204">
        <v>5</v>
      </c>
      <c r="E204">
        <v>4.5</v>
      </c>
      <c r="F204">
        <v>4.5</v>
      </c>
      <c r="G204">
        <v>9.91</v>
      </c>
      <c r="H204">
        <v>1</v>
      </c>
      <c r="I204">
        <v>0.97</v>
      </c>
      <c r="J204" s="7">
        <f t="shared" si="15"/>
        <v>1</v>
      </c>
      <c r="K204" s="8">
        <f t="shared" si="16"/>
        <v>0</v>
      </c>
      <c r="L204" s="9">
        <f t="shared" si="17"/>
        <v>3.3440641827518638E-9</v>
      </c>
      <c r="M204" s="10">
        <f t="shared" si="18"/>
        <v>1</v>
      </c>
      <c r="N204" s="5">
        <f t="shared" si="19"/>
        <v>1</v>
      </c>
    </row>
    <row r="205" spans="1:14" x14ac:dyDescent="0.3">
      <c r="A205">
        <v>204</v>
      </c>
      <c r="B205">
        <v>334</v>
      </c>
      <c r="C205">
        <v>120</v>
      </c>
      <c r="D205">
        <v>5</v>
      </c>
      <c r="E205">
        <v>4</v>
      </c>
      <c r="F205">
        <v>5</v>
      </c>
      <c r="G205">
        <v>9.8699999999999992</v>
      </c>
      <c r="H205">
        <v>1</v>
      </c>
      <c r="I205">
        <v>0.97</v>
      </c>
      <c r="J205" s="7">
        <f t="shared" si="15"/>
        <v>1</v>
      </c>
      <c r="K205" s="8">
        <f t="shared" si="16"/>
        <v>0</v>
      </c>
      <c r="L205" s="9">
        <f t="shared" si="17"/>
        <v>1.0053625137171066E-8</v>
      </c>
      <c r="M205" s="10">
        <f t="shared" si="18"/>
        <v>1</v>
      </c>
      <c r="N205" s="5">
        <f t="shared" si="19"/>
        <v>1</v>
      </c>
    </row>
    <row r="206" spans="1:14" x14ac:dyDescent="0.3">
      <c r="A206">
        <v>205</v>
      </c>
      <c r="B206">
        <v>298</v>
      </c>
      <c r="C206">
        <v>105</v>
      </c>
      <c r="D206">
        <v>3</v>
      </c>
      <c r="E206">
        <v>3.5</v>
      </c>
      <c r="F206">
        <v>4</v>
      </c>
      <c r="G206">
        <v>8.5399999999999991</v>
      </c>
      <c r="H206">
        <v>0</v>
      </c>
      <c r="I206">
        <v>0.69</v>
      </c>
      <c r="J206" s="7">
        <f t="shared" si="15"/>
        <v>1</v>
      </c>
      <c r="K206" s="8">
        <f t="shared" si="16"/>
        <v>0</v>
      </c>
      <c r="L206" s="9">
        <f t="shared" si="17"/>
        <v>1.4492674415829154E-6</v>
      </c>
      <c r="M206" s="10">
        <f t="shared" si="18"/>
        <v>1</v>
      </c>
      <c r="N206" s="5">
        <f t="shared" si="19"/>
        <v>1</v>
      </c>
    </row>
    <row r="207" spans="1:14" x14ac:dyDescent="0.3">
      <c r="A207">
        <v>206</v>
      </c>
      <c r="B207">
        <v>295</v>
      </c>
      <c r="C207">
        <v>99</v>
      </c>
      <c r="D207">
        <v>2</v>
      </c>
      <c r="E207">
        <v>2.5</v>
      </c>
      <c r="F207">
        <v>3</v>
      </c>
      <c r="G207">
        <v>7.65</v>
      </c>
      <c r="H207">
        <v>0</v>
      </c>
      <c r="I207">
        <v>0.56999999999999995</v>
      </c>
      <c r="J207" s="7">
        <f t="shared" si="15"/>
        <v>1</v>
      </c>
      <c r="K207" s="8">
        <f t="shared" si="16"/>
        <v>3.4049708536240783E-6</v>
      </c>
      <c r="L207" s="9">
        <f t="shared" si="17"/>
        <v>2.0497361457701722E-8</v>
      </c>
      <c r="M207" s="10">
        <f t="shared" si="18"/>
        <v>0</v>
      </c>
      <c r="N207" s="5">
        <f t="shared" si="19"/>
        <v>0</v>
      </c>
    </row>
    <row r="208" spans="1:14" x14ac:dyDescent="0.3">
      <c r="A208">
        <v>207</v>
      </c>
      <c r="B208">
        <v>315</v>
      </c>
      <c r="C208">
        <v>99</v>
      </c>
      <c r="D208">
        <v>2</v>
      </c>
      <c r="E208">
        <v>3.5</v>
      </c>
      <c r="F208">
        <v>3</v>
      </c>
      <c r="G208">
        <v>7.89</v>
      </c>
      <c r="H208">
        <v>0</v>
      </c>
      <c r="I208">
        <v>0.63</v>
      </c>
      <c r="J208" s="7">
        <f t="shared" si="15"/>
        <v>1</v>
      </c>
      <c r="K208" s="8">
        <f t="shared" si="16"/>
        <v>5.8698519370928138E-7</v>
      </c>
      <c r="L208" s="9">
        <f t="shared" si="17"/>
        <v>6.4083368177701653E-7</v>
      </c>
      <c r="M208" s="10">
        <f t="shared" si="18"/>
        <v>1</v>
      </c>
      <c r="N208" s="5">
        <f t="shared" si="19"/>
        <v>1</v>
      </c>
    </row>
    <row r="209" spans="1:14" x14ac:dyDescent="0.3">
      <c r="A209">
        <v>208</v>
      </c>
      <c r="B209">
        <v>310</v>
      </c>
      <c r="C209">
        <v>102</v>
      </c>
      <c r="D209">
        <v>3</v>
      </c>
      <c r="E209">
        <v>3.5</v>
      </c>
      <c r="F209">
        <v>4</v>
      </c>
      <c r="G209">
        <v>8.02</v>
      </c>
      <c r="H209">
        <v>1</v>
      </c>
      <c r="I209">
        <v>0.66</v>
      </c>
      <c r="J209" s="7">
        <f t="shared" si="15"/>
        <v>1</v>
      </c>
      <c r="K209" s="8">
        <f t="shared" si="16"/>
        <v>0</v>
      </c>
      <c r="L209" s="9">
        <f t="shared" si="17"/>
        <v>2.7800471949772456E-6</v>
      </c>
      <c r="M209" s="10">
        <f t="shared" si="18"/>
        <v>1</v>
      </c>
      <c r="N209" s="5">
        <f t="shared" si="19"/>
        <v>1</v>
      </c>
    </row>
    <row r="210" spans="1:14" x14ac:dyDescent="0.3">
      <c r="A210">
        <v>209</v>
      </c>
      <c r="B210">
        <v>305</v>
      </c>
      <c r="C210">
        <v>106</v>
      </c>
      <c r="D210">
        <v>2</v>
      </c>
      <c r="E210">
        <v>3</v>
      </c>
      <c r="F210">
        <v>3</v>
      </c>
      <c r="G210">
        <v>8.16</v>
      </c>
      <c r="H210">
        <v>0</v>
      </c>
      <c r="I210">
        <v>0.64</v>
      </c>
      <c r="J210" s="7">
        <f t="shared" si="15"/>
        <v>1</v>
      </c>
      <c r="K210" s="8">
        <f t="shared" si="16"/>
        <v>1.0372071438759199E-6</v>
      </c>
      <c r="L210" s="9">
        <f t="shared" si="17"/>
        <v>1.6623980124213459E-6</v>
      </c>
      <c r="M210" s="10">
        <f t="shared" si="18"/>
        <v>1</v>
      </c>
      <c r="N210" s="5">
        <f t="shared" si="19"/>
        <v>1</v>
      </c>
    </row>
    <row r="211" spans="1:14" x14ac:dyDescent="0.3">
      <c r="A211">
        <v>210</v>
      </c>
      <c r="B211">
        <v>301</v>
      </c>
      <c r="C211">
        <v>104</v>
      </c>
      <c r="D211">
        <v>3</v>
      </c>
      <c r="E211">
        <v>3.5</v>
      </c>
      <c r="F211">
        <v>4</v>
      </c>
      <c r="G211">
        <v>8.1199999999999992</v>
      </c>
      <c r="H211">
        <v>1</v>
      </c>
      <c r="I211">
        <v>0.68</v>
      </c>
      <c r="J211" s="7">
        <f t="shared" si="15"/>
        <v>1</v>
      </c>
      <c r="K211" s="8">
        <f t="shared" si="16"/>
        <v>0</v>
      </c>
      <c r="L211" s="9">
        <f t="shared" si="17"/>
        <v>1.7671993861136891E-6</v>
      </c>
      <c r="M211" s="10">
        <f t="shared" si="18"/>
        <v>1</v>
      </c>
      <c r="N211" s="5">
        <f t="shared" si="19"/>
        <v>1</v>
      </c>
    </row>
    <row r="212" spans="1:14" x14ac:dyDescent="0.3">
      <c r="A212">
        <v>211</v>
      </c>
      <c r="B212">
        <v>325</v>
      </c>
      <c r="C212">
        <v>108</v>
      </c>
      <c r="D212">
        <v>4</v>
      </c>
      <c r="E212">
        <v>4.5</v>
      </c>
      <c r="F212">
        <v>4</v>
      </c>
      <c r="G212">
        <v>9.06</v>
      </c>
      <c r="H212">
        <v>1</v>
      </c>
      <c r="I212">
        <v>0.79</v>
      </c>
      <c r="J212" s="7">
        <f t="shared" si="15"/>
        <v>1</v>
      </c>
      <c r="K212" s="8">
        <f t="shared" si="16"/>
        <v>0</v>
      </c>
      <c r="L212" s="9">
        <f t="shared" si="17"/>
        <v>3.8380215777895221E-6</v>
      </c>
      <c r="M212" s="10">
        <f t="shared" si="18"/>
        <v>1</v>
      </c>
      <c r="N212" s="5">
        <f t="shared" si="19"/>
        <v>1</v>
      </c>
    </row>
    <row r="213" spans="1:14" x14ac:dyDescent="0.3">
      <c r="A213">
        <v>212</v>
      </c>
      <c r="B213">
        <v>328</v>
      </c>
      <c r="C213">
        <v>110</v>
      </c>
      <c r="D213">
        <v>4</v>
      </c>
      <c r="E213">
        <v>5</v>
      </c>
      <c r="F213">
        <v>4</v>
      </c>
      <c r="G213">
        <v>9.14</v>
      </c>
      <c r="H213">
        <v>1</v>
      </c>
      <c r="I213">
        <v>0.82</v>
      </c>
      <c r="J213" s="7">
        <f t="shared" si="15"/>
        <v>1</v>
      </c>
      <c r="K213" s="8">
        <f t="shared" si="16"/>
        <v>0</v>
      </c>
      <c r="L213" s="9">
        <f t="shared" si="17"/>
        <v>1.7786048388898583E-6</v>
      </c>
      <c r="M213" s="10">
        <f t="shared" si="18"/>
        <v>1</v>
      </c>
      <c r="N213" s="5">
        <f t="shared" si="19"/>
        <v>1</v>
      </c>
    </row>
    <row r="214" spans="1:14" x14ac:dyDescent="0.3">
      <c r="A214">
        <v>213</v>
      </c>
      <c r="B214">
        <v>338</v>
      </c>
      <c r="C214">
        <v>120</v>
      </c>
      <c r="D214">
        <v>4</v>
      </c>
      <c r="E214">
        <v>5</v>
      </c>
      <c r="F214">
        <v>5</v>
      </c>
      <c r="G214">
        <v>9.66</v>
      </c>
      <c r="H214">
        <v>1</v>
      </c>
      <c r="I214">
        <v>0.95</v>
      </c>
      <c r="J214" s="7">
        <f t="shared" si="15"/>
        <v>1</v>
      </c>
      <c r="K214" s="8">
        <f t="shared" si="16"/>
        <v>0</v>
      </c>
      <c r="L214" s="9">
        <f t="shared" si="17"/>
        <v>7.6750757857259483E-9</v>
      </c>
      <c r="M214" s="10">
        <f t="shared" si="18"/>
        <v>1</v>
      </c>
      <c r="N214" s="5">
        <f t="shared" si="19"/>
        <v>1</v>
      </c>
    </row>
    <row r="215" spans="1:14" x14ac:dyDescent="0.3">
      <c r="A215">
        <v>214</v>
      </c>
      <c r="B215">
        <v>333</v>
      </c>
      <c r="C215">
        <v>119</v>
      </c>
      <c r="D215">
        <v>5</v>
      </c>
      <c r="E215">
        <v>5</v>
      </c>
      <c r="F215">
        <v>4.5</v>
      </c>
      <c r="G215">
        <v>9.7799999999999994</v>
      </c>
      <c r="H215">
        <v>1</v>
      </c>
      <c r="I215">
        <v>0.96</v>
      </c>
      <c r="J215" s="7">
        <f t="shared" si="15"/>
        <v>1</v>
      </c>
      <c r="K215" s="8">
        <f t="shared" si="16"/>
        <v>0</v>
      </c>
      <c r="L215" s="9">
        <f t="shared" si="17"/>
        <v>1.6162048679334017E-8</v>
      </c>
      <c r="M215" s="10">
        <f t="shared" si="18"/>
        <v>1</v>
      </c>
      <c r="N215" s="5">
        <f t="shared" si="19"/>
        <v>1</v>
      </c>
    </row>
    <row r="216" spans="1:14" x14ac:dyDescent="0.3">
      <c r="A216">
        <v>215</v>
      </c>
      <c r="B216">
        <v>331</v>
      </c>
      <c r="C216">
        <v>117</v>
      </c>
      <c r="D216">
        <v>4</v>
      </c>
      <c r="E216">
        <v>4.5</v>
      </c>
      <c r="F216">
        <v>5</v>
      </c>
      <c r="G216">
        <v>9.42</v>
      </c>
      <c r="H216">
        <v>1</v>
      </c>
      <c r="I216">
        <v>0.94</v>
      </c>
      <c r="J216" s="7">
        <f t="shared" si="15"/>
        <v>1</v>
      </c>
      <c r="K216" s="8">
        <f t="shared" si="16"/>
        <v>0</v>
      </c>
      <c r="L216" s="9">
        <f t="shared" si="17"/>
        <v>1.5791101340507711E-7</v>
      </c>
      <c r="M216" s="10">
        <f t="shared" si="18"/>
        <v>1</v>
      </c>
      <c r="N216" s="5">
        <f t="shared" si="19"/>
        <v>1</v>
      </c>
    </row>
    <row r="217" spans="1:14" x14ac:dyDescent="0.3">
      <c r="A217">
        <v>216</v>
      </c>
      <c r="B217">
        <v>330</v>
      </c>
      <c r="C217">
        <v>116</v>
      </c>
      <c r="D217">
        <v>5</v>
      </c>
      <c r="E217">
        <v>5</v>
      </c>
      <c r="F217">
        <v>4.5</v>
      </c>
      <c r="G217">
        <v>9.36</v>
      </c>
      <c r="H217">
        <v>1</v>
      </c>
      <c r="I217">
        <v>0.93</v>
      </c>
      <c r="J217" s="7">
        <f t="shared" si="15"/>
        <v>1</v>
      </c>
      <c r="K217" s="8">
        <f t="shared" si="16"/>
        <v>0</v>
      </c>
      <c r="L217" s="9">
        <f t="shared" si="17"/>
        <v>1.9099126861586846E-7</v>
      </c>
      <c r="M217" s="10">
        <f t="shared" si="18"/>
        <v>1</v>
      </c>
      <c r="N217" s="5">
        <f t="shared" si="19"/>
        <v>1</v>
      </c>
    </row>
    <row r="218" spans="1:14" x14ac:dyDescent="0.3">
      <c r="A218">
        <v>217</v>
      </c>
      <c r="B218">
        <v>322</v>
      </c>
      <c r="C218">
        <v>112</v>
      </c>
      <c r="D218">
        <v>4</v>
      </c>
      <c r="E218">
        <v>4.5</v>
      </c>
      <c r="F218">
        <v>4.5</v>
      </c>
      <c r="G218">
        <v>9.26</v>
      </c>
      <c r="H218">
        <v>1</v>
      </c>
      <c r="I218">
        <v>0.91</v>
      </c>
      <c r="J218" s="7">
        <f t="shared" si="15"/>
        <v>1</v>
      </c>
      <c r="K218" s="8">
        <f t="shared" si="16"/>
        <v>0</v>
      </c>
      <c r="L218" s="9">
        <f t="shared" si="17"/>
        <v>1.4781280022051317E-6</v>
      </c>
      <c r="M218" s="10">
        <f t="shared" si="18"/>
        <v>1</v>
      </c>
      <c r="N218" s="5">
        <f t="shared" si="19"/>
        <v>1</v>
      </c>
    </row>
    <row r="219" spans="1:14" x14ac:dyDescent="0.3">
      <c r="A219">
        <v>218</v>
      </c>
      <c r="B219">
        <v>321</v>
      </c>
      <c r="C219">
        <v>109</v>
      </c>
      <c r="D219">
        <v>4</v>
      </c>
      <c r="E219">
        <v>4</v>
      </c>
      <c r="F219">
        <v>4</v>
      </c>
      <c r="G219">
        <v>9.1300000000000008</v>
      </c>
      <c r="H219">
        <v>1</v>
      </c>
      <c r="I219">
        <v>0.85</v>
      </c>
      <c r="J219" s="7">
        <f t="shared" si="15"/>
        <v>1</v>
      </c>
      <c r="K219" s="8">
        <f t="shared" si="16"/>
        <v>0</v>
      </c>
      <c r="L219" s="9">
        <f t="shared" si="17"/>
        <v>5.061561856783434E-6</v>
      </c>
      <c r="M219" s="10">
        <f t="shared" si="18"/>
        <v>1</v>
      </c>
      <c r="N219" s="5">
        <f t="shared" si="19"/>
        <v>1</v>
      </c>
    </row>
    <row r="220" spans="1:14" x14ac:dyDescent="0.3">
      <c r="A220">
        <v>219</v>
      </c>
      <c r="B220">
        <v>324</v>
      </c>
      <c r="C220">
        <v>110</v>
      </c>
      <c r="D220">
        <v>4</v>
      </c>
      <c r="E220">
        <v>3</v>
      </c>
      <c r="F220">
        <v>3.5</v>
      </c>
      <c r="G220">
        <v>8.9700000000000006</v>
      </c>
      <c r="H220">
        <v>1</v>
      </c>
      <c r="I220">
        <v>0.84</v>
      </c>
      <c r="J220" s="7">
        <f t="shared" si="15"/>
        <v>1</v>
      </c>
      <c r="K220" s="8">
        <f t="shared" si="16"/>
        <v>2.4256370434514411E-13</v>
      </c>
      <c r="L220" s="9">
        <f t="shared" si="17"/>
        <v>4.1674111574033442E-6</v>
      </c>
      <c r="M220" s="10">
        <f t="shared" si="18"/>
        <v>1</v>
      </c>
      <c r="N220" s="5">
        <f t="shared" si="19"/>
        <v>1</v>
      </c>
    </row>
    <row r="221" spans="1:14" x14ac:dyDescent="0.3">
      <c r="A221">
        <v>220</v>
      </c>
      <c r="B221">
        <v>312</v>
      </c>
      <c r="C221">
        <v>104</v>
      </c>
      <c r="D221">
        <v>3</v>
      </c>
      <c r="E221">
        <v>3.5</v>
      </c>
      <c r="F221">
        <v>3.5</v>
      </c>
      <c r="G221">
        <v>8.42</v>
      </c>
      <c r="H221">
        <v>0</v>
      </c>
      <c r="I221">
        <v>0.74</v>
      </c>
      <c r="J221" s="7">
        <f t="shared" si="15"/>
        <v>1</v>
      </c>
      <c r="K221" s="8">
        <f t="shared" si="16"/>
        <v>1.4421582304228505E-8</v>
      </c>
      <c r="L221" s="9">
        <f t="shared" si="17"/>
        <v>5.1788244612868392E-6</v>
      </c>
      <c r="M221" s="10">
        <f t="shared" si="18"/>
        <v>1</v>
      </c>
      <c r="N221" s="5">
        <f t="shared" si="19"/>
        <v>1</v>
      </c>
    </row>
    <row r="222" spans="1:14" x14ac:dyDescent="0.3">
      <c r="A222">
        <v>221</v>
      </c>
      <c r="B222">
        <v>313</v>
      </c>
      <c r="C222">
        <v>103</v>
      </c>
      <c r="D222">
        <v>3</v>
      </c>
      <c r="E222">
        <v>4</v>
      </c>
      <c r="F222">
        <v>4</v>
      </c>
      <c r="G222">
        <v>8.75</v>
      </c>
      <c r="H222">
        <v>0</v>
      </c>
      <c r="I222">
        <v>0.76</v>
      </c>
      <c r="J222" s="7">
        <f t="shared" si="15"/>
        <v>1</v>
      </c>
      <c r="K222" s="8">
        <f t="shared" si="16"/>
        <v>0</v>
      </c>
      <c r="L222" s="9">
        <f t="shared" si="17"/>
        <v>5.66651216291457E-6</v>
      </c>
      <c r="M222" s="10">
        <f t="shared" si="18"/>
        <v>1</v>
      </c>
      <c r="N222" s="5">
        <f t="shared" si="19"/>
        <v>1</v>
      </c>
    </row>
    <row r="223" spans="1:14" x14ac:dyDescent="0.3">
      <c r="A223">
        <v>222</v>
      </c>
      <c r="B223">
        <v>316</v>
      </c>
      <c r="C223">
        <v>110</v>
      </c>
      <c r="D223">
        <v>3</v>
      </c>
      <c r="E223">
        <v>3.5</v>
      </c>
      <c r="F223">
        <v>4</v>
      </c>
      <c r="G223">
        <v>8.56</v>
      </c>
      <c r="H223">
        <v>0</v>
      </c>
      <c r="I223">
        <v>0.75</v>
      </c>
      <c r="J223" s="7">
        <f t="shared" si="15"/>
        <v>1</v>
      </c>
      <c r="K223" s="8">
        <f t="shared" si="16"/>
        <v>0</v>
      </c>
      <c r="L223" s="9">
        <f t="shared" si="17"/>
        <v>8.9625248368695886E-6</v>
      </c>
      <c r="M223" s="10">
        <f t="shared" si="18"/>
        <v>1</v>
      </c>
      <c r="N223" s="5">
        <f t="shared" si="19"/>
        <v>1</v>
      </c>
    </row>
    <row r="224" spans="1:14" x14ac:dyDescent="0.3">
      <c r="A224">
        <v>223</v>
      </c>
      <c r="B224">
        <v>324</v>
      </c>
      <c r="C224">
        <v>113</v>
      </c>
      <c r="D224">
        <v>4</v>
      </c>
      <c r="E224">
        <v>4.5</v>
      </c>
      <c r="F224">
        <v>4</v>
      </c>
      <c r="G224">
        <v>8.7899999999999991</v>
      </c>
      <c r="H224">
        <v>0</v>
      </c>
      <c r="I224">
        <v>0.76</v>
      </c>
      <c r="J224" s="7">
        <f t="shared" si="15"/>
        <v>1</v>
      </c>
      <c r="K224" s="8">
        <f t="shared" si="16"/>
        <v>0</v>
      </c>
      <c r="L224" s="9">
        <f t="shared" si="17"/>
        <v>2.537004203077917E-6</v>
      </c>
      <c r="M224" s="10">
        <f t="shared" si="18"/>
        <v>1</v>
      </c>
      <c r="N224" s="5">
        <f t="shared" si="19"/>
        <v>1</v>
      </c>
    </row>
    <row r="225" spans="1:14" x14ac:dyDescent="0.3">
      <c r="A225">
        <v>224</v>
      </c>
      <c r="B225">
        <v>308</v>
      </c>
      <c r="C225">
        <v>109</v>
      </c>
      <c r="D225">
        <v>2</v>
      </c>
      <c r="E225">
        <v>3</v>
      </c>
      <c r="F225">
        <v>4</v>
      </c>
      <c r="G225">
        <v>8.4499999999999993</v>
      </c>
      <c r="H225">
        <v>0</v>
      </c>
      <c r="I225">
        <v>0.71</v>
      </c>
      <c r="J225" s="7">
        <f t="shared" si="15"/>
        <v>1</v>
      </c>
      <c r="K225" s="8">
        <f t="shared" si="16"/>
        <v>0</v>
      </c>
      <c r="L225" s="9">
        <f t="shared" si="17"/>
        <v>3.3768238299537794E-6</v>
      </c>
      <c r="M225" s="10">
        <f t="shared" si="18"/>
        <v>1</v>
      </c>
      <c r="N225" s="5">
        <f t="shared" si="19"/>
        <v>1</v>
      </c>
    </row>
    <row r="226" spans="1:14" x14ac:dyDescent="0.3">
      <c r="A226">
        <v>225</v>
      </c>
      <c r="B226">
        <v>305</v>
      </c>
      <c r="C226">
        <v>105</v>
      </c>
      <c r="D226">
        <v>2</v>
      </c>
      <c r="E226">
        <v>3</v>
      </c>
      <c r="F226">
        <v>2</v>
      </c>
      <c r="G226">
        <v>8.23</v>
      </c>
      <c r="H226">
        <v>0</v>
      </c>
      <c r="I226">
        <v>0.67</v>
      </c>
      <c r="J226" s="7">
        <f t="shared" si="15"/>
        <v>1</v>
      </c>
      <c r="K226" s="8">
        <f t="shared" si="16"/>
        <v>1.8996763127239191E-6</v>
      </c>
      <c r="L226" s="9">
        <f t="shared" si="17"/>
        <v>5.726970400768423E-7</v>
      </c>
      <c r="M226" s="10">
        <f t="shared" si="18"/>
        <v>0</v>
      </c>
      <c r="N226" s="5">
        <f t="shared" si="19"/>
        <v>0</v>
      </c>
    </row>
    <row r="227" spans="1:14" x14ac:dyDescent="0.3">
      <c r="A227">
        <v>226</v>
      </c>
      <c r="B227">
        <v>296</v>
      </c>
      <c r="C227">
        <v>99</v>
      </c>
      <c r="D227">
        <v>2</v>
      </c>
      <c r="E227">
        <v>2.5</v>
      </c>
      <c r="F227">
        <v>2.5</v>
      </c>
      <c r="G227">
        <v>8.0299999999999994</v>
      </c>
      <c r="H227">
        <v>0</v>
      </c>
      <c r="I227">
        <v>0.61</v>
      </c>
      <c r="J227" s="7">
        <f t="shared" si="15"/>
        <v>1</v>
      </c>
      <c r="K227" s="8">
        <f t="shared" si="16"/>
        <v>2.5582737105999643E-6</v>
      </c>
      <c r="L227" s="9">
        <f t="shared" si="17"/>
        <v>2.9820240915711565E-8</v>
      </c>
      <c r="M227" s="10">
        <f t="shared" si="18"/>
        <v>0</v>
      </c>
      <c r="N227" s="5">
        <f t="shared" si="19"/>
        <v>0</v>
      </c>
    </row>
    <row r="228" spans="1:14" x14ac:dyDescent="0.3">
      <c r="A228">
        <v>227</v>
      </c>
      <c r="B228">
        <v>306</v>
      </c>
      <c r="C228">
        <v>110</v>
      </c>
      <c r="D228">
        <v>2</v>
      </c>
      <c r="E228">
        <v>3.5</v>
      </c>
      <c r="F228">
        <v>4</v>
      </c>
      <c r="G228">
        <v>8.4499999999999993</v>
      </c>
      <c r="H228">
        <v>0</v>
      </c>
      <c r="I228">
        <v>0.63</v>
      </c>
      <c r="J228" s="7">
        <f t="shared" si="15"/>
        <v>1</v>
      </c>
      <c r="K228" s="8">
        <f t="shared" si="16"/>
        <v>0</v>
      </c>
      <c r="L228" s="9">
        <f t="shared" si="17"/>
        <v>3.1351215317501304E-6</v>
      </c>
      <c r="M228" s="10">
        <f t="shared" si="18"/>
        <v>1</v>
      </c>
      <c r="N228" s="5">
        <f t="shared" si="19"/>
        <v>1</v>
      </c>
    </row>
    <row r="229" spans="1:14" x14ac:dyDescent="0.3">
      <c r="A229">
        <v>228</v>
      </c>
      <c r="B229">
        <v>312</v>
      </c>
      <c r="C229">
        <v>110</v>
      </c>
      <c r="D229">
        <v>2</v>
      </c>
      <c r="E229">
        <v>3.5</v>
      </c>
      <c r="F229">
        <v>3</v>
      </c>
      <c r="G229">
        <v>8.5299999999999994</v>
      </c>
      <c r="H229">
        <v>0</v>
      </c>
      <c r="I229">
        <v>0.64</v>
      </c>
      <c r="J229" s="7">
        <f t="shared" si="15"/>
        <v>1</v>
      </c>
      <c r="K229" s="8">
        <f t="shared" si="16"/>
        <v>4.3317590669178995E-9</v>
      </c>
      <c r="L229" s="9">
        <f t="shared" si="17"/>
        <v>5.3443724635072336E-6</v>
      </c>
      <c r="M229" s="10">
        <f t="shared" si="18"/>
        <v>1</v>
      </c>
      <c r="N229" s="5">
        <f t="shared" si="19"/>
        <v>1</v>
      </c>
    </row>
    <row r="230" spans="1:14" x14ac:dyDescent="0.3">
      <c r="A230">
        <v>229</v>
      </c>
      <c r="B230">
        <v>318</v>
      </c>
      <c r="C230">
        <v>112</v>
      </c>
      <c r="D230">
        <v>3</v>
      </c>
      <c r="E230">
        <v>4</v>
      </c>
      <c r="F230">
        <v>3.5</v>
      </c>
      <c r="G230">
        <v>8.67</v>
      </c>
      <c r="H230">
        <v>0</v>
      </c>
      <c r="I230">
        <v>0.71</v>
      </c>
      <c r="J230" s="7">
        <f t="shared" si="15"/>
        <v>1</v>
      </c>
      <c r="K230" s="8">
        <f t="shared" si="16"/>
        <v>4.1167117597192796E-11</v>
      </c>
      <c r="L230" s="9">
        <f t="shared" si="17"/>
        <v>6.8140938797712574E-6</v>
      </c>
      <c r="M230" s="10">
        <f t="shared" si="18"/>
        <v>1</v>
      </c>
      <c r="N230" s="5">
        <f t="shared" si="19"/>
        <v>1</v>
      </c>
    </row>
    <row r="231" spans="1:14" x14ac:dyDescent="0.3">
      <c r="A231">
        <v>230</v>
      </c>
      <c r="B231">
        <v>324</v>
      </c>
      <c r="C231">
        <v>111</v>
      </c>
      <c r="D231">
        <v>4</v>
      </c>
      <c r="E231">
        <v>3</v>
      </c>
      <c r="F231">
        <v>3</v>
      </c>
      <c r="G231">
        <v>9.01</v>
      </c>
      <c r="H231">
        <v>1</v>
      </c>
      <c r="I231">
        <v>0.82</v>
      </c>
      <c r="J231" s="7">
        <f t="shared" si="15"/>
        <v>1</v>
      </c>
      <c r="K231" s="8">
        <f t="shared" si="16"/>
        <v>1.5769624239758527E-13</v>
      </c>
      <c r="L231" s="9">
        <f t="shared" si="17"/>
        <v>4.1984557380998312E-6</v>
      </c>
      <c r="M231" s="10">
        <f t="shared" si="18"/>
        <v>1</v>
      </c>
      <c r="N231" s="5">
        <f t="shared" si="19"/>
        <v>1</v>
      </c>
    </row>
    <row r="232" spans="1:14" x14ac:dyDescent="0.3">
      <c r="A232">
        <v>231</v>
      </c>
      <c r="B232">
        <v>313</v>
      </c>
      <c r="C232">
        <v>104</v>
      </c>
      <c r="D232">
        <v>3</v>
      </c>
      <c r="E232">
        <v>4</v>
      </c>
      <c r="F232">
        <v>4.5</v>
      </c>
      <c r="G232">
        <v>8.65</v>
      </c>
      <c r="H232">
        <v>0</v>
      </c>
      <c r="I232">
        <v>0.73</v>
      </c>
      <c r="J232" s="7">
        <f t="shared" si="15"/>
        <v>1</v>
      </c>
      <c r="K232" s="8">
        <f t="shared" si="16"/>
        <v>0</v>
      </c>
      <c r="L232" s="9">
        <f t="shared" si="17"/>
        <v>3.8463660427675969E-6</v>
      </c>
      <c r="M232" s="10">
        <f t="shared" si="18"/>
        <v>1</v>
      </c>
      <c r="N232" s="5">
        <f t="shared" si="19"/>
        <v>1</v>
      </c>
    </row>
    <row r="233" spans="1:14" x14ac:dyDescent="0.3">
      <c r="A233">
        <v>232</v>
      </c>
      <c r="B233">
        <v>319</v>
      </c>
      <c r="C233">
        <v>106</v>
      </c>
      <c r="D233">
        <v>3</v>
      </c>
      <c r="E233">
        <v>3.5</v>
      </c>
      <c r="F233">
        <v>2.5</v>
      </c>
      <c r="G233">
        <v>8.33</v>
      </c>
      <c r="H233">
        <v>1</v>
      </c>
      <c r="I233">
        <v>0.74</v>
      </c>
      <c r="J233" s="7">
        <f t="shared" si="15"/>
        <v>1</v>
      </c>
      <c r="K233" s="8">
        <f t="shared" si="16"/>
        <v>1.0727198320636124E-9</v>
      </c>
      <c r="L233" s="9">
        <f t="shared" si="17"/>
        <v>4.3030119187306518E-6</v>
      </c>
      <c r="M233" s="10">
        <f t="shared" si="18"/>
        <v>1</v>
      </c>
      <c r="N233" s="5">
        <f t="shared" si="19"/>
        <v>1</v>
      </c>
    </row>
    <row r="234" spans="1:14" x14ac:dyDescent="0.3">
      <c r="A234">
        <v>233</v>
      </c>
      <c r="B234">
        <v>312</v>
      </c>
      <c r="C234">
        <v>107</v>
      </c>
      <c r="D234">
        <v>2</v>
      </c>
      <c r="E234">
        <v>2.5</v>
      </c>
      <c r="F234">
        <v>3.5</v>
      </c>
      <c r="G234">
        <v>8.27</v>
      </c>
      <c r="H234">
        <v>0</v>
      </c>
      <c r="I234">
        <v>0.69</v>
      </c>
      <c r="J234" s="7">
        <f t="shared" si="15"/>
        <v>1</v>
      </c>
      <c r="K234" s="8">
        <f t="shared" si="16"/>
        <v>8.5262259601377166E-8</v>
      </c>
      <c r="L234" s="9">
        <f t="shared" si="17"/>
        <v>2.4254175207440631E-6</v>
      </c>
      <c r="M234" s="10">
        <f t="shared" si="18"/>
        <v>1</v>
      </c>
      <c r="N234" s="5">
        <f t="shared" si="19"/>
        <v>1</v>
      </c>
    </row>
    <row r="235" spans="1:14" x14ac:dyDescent="0.3">
      <c r="A235">
        <v>234</v>
      </c>
      <c r="B235">
        <v>304</v>
      </c>
      <c r="C235">
        <v>100</v>
      </c>
      <c r="D235">
        <v>2</v>
      </c>
      <c r="E235">
        <v>2.5</v>
      </c>
      <c r="F235">
        <v>3.5</v>
      </c>
      <c r="G235">
        <v>8.07</v>
      </c>
      <c r="H235">
        <v>0</v>
      </c>
      <c r="I235">
        <v>0.64</v>
      </c>
      <c r="J235" s="7">
        <f t="shared" si="15"/>
        <v>1</v>
      </c>
      <c r="K235" s="8">
        <f t="shared" si="16"/>
        <v>1.7141477776747443E-6</v>
      </c>
      <c r="L235" s="9">
        <f t="shared" si="17"/>
        <v>3.1654567329608978E-7</v>
      </c>
      <c r="M235" s="10">
        <f t="shared" si="18"/>
        <v>0</v>
      </c>
      <c r="N235" s="5">
        <f t="shared" si="19"/>
        <v>0</v>
      </c>
    </row>
    <row r="236" spans="1:14" x14ac:dyDescent="0.3">
      <c r="A236">
        <v>235</v>
      </c>
      <c r="B236">
        <v>330</v>
      </c>
      <c r="C236">
        <v>113</v>
      </c>
      <c r="D236">
        <v>5</v>
      </c>
      <c r="E236">
        <v>5</v>
      </c>
      <c r="F236">
        <v>4</v>
      </c>
      <c r="G236">
        <v>9.31</v>
      </c>
      <c r="H236">
        <v>1</v>
      </c>
      <c r="I236">
        <v>0.91</v>
      </c>
      <c r="J236" s="7">
        <f t="shared" si="15"/>
        <v>1</v>
      </c>
      <c r="K236" s="8">
        <f t="shared" si="16"/>
        <v>0</v>
      </c>
      <c r="L236" s="9">
        <f t="shared" si="17"/>
        <v>6.5877993448628034E-7</v>
      </c>
      <c r="M236" s="10">
        <f t="shared" si="18"/>
        <v>1</v>
      </c>
      <c r="N236" s="5">
        <f t="shared" si="19"/>
        <v>1</v>
      </c>
    </row>
    <row r="237" spans="1:14" x14ac:dyDescent="0.3">
      <c r="A237">
        <v>236</v>
      </c>
      <c r="B237">
        <v>326</v>
      </c>
      <c r="C237">
        <v>111</v>
      </c>
      <c r="D237">
        <v>5</v>
      </c>
      <c r="E237">
        <v>4.5</v>
      </c>
      <c r="F237">
        <v>4</v>
      </c>
      <c r="G237">
        <v>9.23</v>
      </c>
      <c r="H237">
        <v>1</v>
      </c>
      <c r="I237">
        <v>0.88</v>
      </c>
      <c r="J237" s="7">
        <f t="shared" si="15"/>
        <v>1</v>
      </c>
      <c r="K237" s="8">
        <f t="shared" si="16"/>
        <v>0</v>
      </c>
      <c r="L237" s="9">
        <f t="shared" si="17"/>
        <v>2.0255912469900544E-6</v>
      </c>
      <c r="M237" s="10">
        <f t="shared" si="18"/>
        <v>1</v>
      </c>
      <c r="N237" s="5">
        <f t="shared" si="19"/>
        <v>1</v>
      </c>
    </row>
    <row r="238" spans="1:14" x14ac:dyDescent="0.3">
      <c r="A238">
        <v>237</v>
      </c>
      <c r="B238">
        <v>325</v>
      </c>
      <c r="C238">
        <v>112</v>
      </c>
      <c r="D238">
        <v>4</v>
      </c>
      <c r="E238">
        <v>4</v>
      </c>
      <c r="F238">
        <v>4.5</v>
      </c>
      <c r="G238">
        <v>9.17</v>
      </c>
      <c r="H238">
        <v>1</v>
      </c>
      <c r="I238">
        <v>0.85</v>
      </c>
      <c r="J238" s="7">
        <f t="shared" si="15"/>
        <v>1</v>
      </c>
      <c r="K238" s="8">
        <f t="shared" si="16"/>
        <v>0</v>
      </c>
      <c r="L238" s="9">
        <f t="shared" si="17"/>
        <v>1.8855326554190907E-6</v>
      </c>
      <c r="M238" s="10">
        <f t="shared" si="18"/>
        <v>1</v>
      </c>
      <c r="N238" s="5">
        <f t="shared" si="19"/>
        <v>1</v>
      </c>
    </row>
    <row r="239" spans="1:14" x14ac:dyDescent="0.3">
      <c r="A239">
        <v>238</v>
      </c>
      <c r="B239">
        <v>329</v>
      </c>
      <c r="C239">
        <v>114</v>
      </c>
      <c r="D239">
        <v>5</v>
      </c>
      <c r="E239">
        <v>4.5</v>
      </c>
      <c r="F239">
        <v>5</v>
      </c>
      <c r="G239">
        <v>9.19</v>
      </c>
      <c r="H239">
        <v>1</v>
      </c>
      <c r="I239">
        <v>0.86</v>
      </c>
      <c r="J239" s="7">
        <f t="shared" si="15"/>
        <v>1</v>
      </c>
      <c r="K239" s="8">
        <f t="shared" si="16"/>
        <v>0</v>
      </c>
      <c r="L239" s="9">
        <f t="shared" si="17"/>
        <v>5.1810362863229442E-7</v>
      </c>
      <c r="M239" s="10">
        <f t="shared" si="18"/>
        <v>1</v>
      </c>
      <c r="N239" s="5">
        <f t="shared" si="19"/>
        <v>1</v>
      </c>
    </row>
    <row r="240" spans="1:14" x14ac:dyDescent="0.3">
      <c r="A240">
        <v>239</v>
      </c>
      <c r="B240">
        <v>310</v>
      </c>
      <c r="C240">
        <v>104</v>
      </c>
      <c r="D240">
        <v>3</v>
      </c>
      <c r="E240">
        <v>2</v>
      </c>
      <c r="F240">
        <v>3.5</v>
      </c>
      <c r="G240">
        <v>8.3699999999999992</v>
      </c>
      <c r="H240">
        <v>0</v>
      </c>
      <c r="I240">
        <v>0.7</v>
      </c>
      <c r="J240" s="7">
        <f t="shared" si="15"/>
        <v>1</v>
      </c>
      <c r="K240" s="8">
        <f t="shared" si="16"/>
        <v>7.4991171086080052E-8</v>
      </c>
      <c r="L240" s="9">
        <f t="shared" si="17"/>
        <v>1.7347763193001352E-6</v>
      </c>
      <c r="M240" s="10">
        <f t="shared" si="18"/>
        <v>1</v>
      </c>
      <c r="N240" s="5">
        <f t="shared" si="19"/>
        <v>1</v>
      </c>
    </row>
    <row r="241" spans="1:14" x14ac:dyDescent="0.3">
      <c r="A241">
        <v>240</v>
      </c>
      <c r="B241">
        <v>299</v>
      </c>
      <c r="C241">
        <v>100</v>
      </c>
      <c r="D241">
        <v>1</v>
      </c>
      <c r="E241">
        <v>1.5</v>
      </c>
      <c r="F241">
        <v>2</v>
      </c>
      <c r="G241">
        <v>7.89</v>
      </c>
      <c r="H241">
        <v>0</v>
      </c>
      <c r="I241">
        <v>0.59</v>
      </c>
      <c r="J241" s="7">
        <f t="shared" si="15"/>
        <v>1</v>
      </c>
      <c r="K241" s="8">
        <f t="shared" si="16"/>
        <v>5.9410245866367566E-6</v>
      </c>
      <c r="L241" s="9">
        <f t="shared" si="17"/>
        <v>2.1160848520793421E-9</v>
      </c>
      <c r="M241" s="10">
        <f t="shared" si="18"/>
        <v>0</v>
      </c>
      <c r="N241" s="5">
        <f t="shared" si="19"/>
        <v>0</v>
      </c>
    </row>
    <row r="242" spans="1:14" x14ac:dyDescent="0.3">
      <c r="A242">
        <v>241</v>
      </c>
      <c r="B242">
        <v>296</v>
      </c>
      <c r="C242">
        <v>101</v>
      </c>
      <c r="D242">
        <v>1</v>
      </c>
      <c r="E242">
        <v>2.5</v>
      </c>
      <c r="F242">
        <v>3</v>
      </c>
      <c r="G242">
        <v>7.68</v>
      </c>
      <c r="H242">
        <v>0</v>
      </c>
      <c r="I242">
        <v>0.6</v>
      </c>
      <c r="J242" s="7">
        <f t="shared" si="15"/>
        <v>1</v>
      </c>
      <c r="K242" s="8">
        <f t="shared" si="16"/>
        <v>1.3300076076098562E-6</v>
      </c>
      <c r="L242" s="9">
        <f t="shared" si="17"/>
        <v>9.8285653495818365E-9</v>
      </c>
      <c r="M242" s="10">
        <f t="shared" si="18"/>
        <v>0</v>
      </c>
      <c r="N242" s="5">
        <f t="shared" si="19"/>
        <v>0</v>
      </c>
    </row>
    <row r="243" spans="1:14" x14ac:dyDescent="0.3">
      <c r="A243">
        <v>242</v>
      </c>
      <c r="B243">
        <v>317</v>
      </c>
      <c r="C243">
        <v>103</v>
      </c>
      <c r="D243">
        <v>2</v>
      </c>
      <c r="E243">
        <v>2.5</v>
      </c>
      <c r="F243">
        <v>2</v>
      </c>
      <c r="G243">
        <v>8.15</v>
      </c>
      <c r="H243">
        <v>0</v>
      </c>
      <c r="I243">
        <v>0.65</v>
      </c>
      <c r="J243" s="7">
        <f t="shared" si="15"/>
        <v>1</v>
      </c>
      <c r="K243" s="8">
        <f t="shared" si="16"/>
        <v>4.9543730012302015E-7</v>
      </c>
      <c r="L243" s="9">
        <f t="shared" si="17"/>
        <v>6.0088317168356997E-7</v>
      </c>
      <c r="M243" s="10">
        <f t="shared" si="18"/>
        <v>1</v>
      </c>
      <c r="N243" s="5">
        <f t="shared" si="19"/>
        <v>1</v>
      </c>
    </row>
    <row r="244" spans="1:14" x14ac:dyDescent="0.3">
      <c r="A244">
        <v>243</v>
      </c>
      <c r="B244">
        <v>324</v>
      </c>
      <c r="C244">
        <v>115</v>
      </c>
      <c r="D244">
        <v>3</v>
      </c>
      <c r="E244">
        <v>3.5</v>
      </c>
      <c r="F244">
        <v>3</v>
      </c>
      <c r="G244">
        <v>8.76</v>
      </c>
      <c r="H244">
        <v>1</v>
      </c>
      <c r="I244">
        <v>0.7</v>
      </c>
      <c r="J244" s="7">
        <f t="shared" si="15"/>
        <v>1</v>
      </c>
      <c r="K244" s="8">
        <f t="shared" si="16"/>
        <v>6.546931726909651E-14</v>
      </c>
      <c r="L244" s="9">
        <f t="shared" si="17"/>
        <v>5.6941410463006927E-6</v>
      </c>
      <c r="M244" s="10">
        <f t="shared" si="18"/>
        <v>1</v>
      </c>
      <c r="N244" s="5">
        <f t="shared" si="19"/>
        <v>1</v>
      </c>
    </row>
    <row r="245" spans="1:14" x14ac:dyDescent="0.3">
      <c r="A245">
        <v>244</v>
      </c>
      <c r="B245">
        <v>325</v>
      </c>
      <c r="C245">
        <v>114</v>
      </c>
      <c r="D245">
        <v>3</v>
      </c>
      <c r="E245">
        <v>3.5</v>
      </c>
      <c r="F245">
        <v>3</v>
      </c>
      <c r="G245">
        <v>9.0399999999999991</v>
      </c>
      <c r="H245">
        <v>1</v>
      </c>
      <c r="I245">
        <v>0.76</v>
      </c>
      <c r="J245" s="7">
        <f t="shared" si="15"/>
        <v>1</v>
      </c>
      <c r="K245" s="8">
        <f t="shared" si="16"/>
        <v>8.1028585612385427E-15</v>
      </c>
      <c r="L245" s="9">
        <f t="shared" si="17"/>
        <v>5.3344948603082106E-6</v>
      </c>
      <c r="M245" s="10">
        <f t="shared" si="18"/>
        <v>1</v>
      </c>
      <c r="N245" s="5">
        <f t="shared" si="19"/>
        <v>1</v>
      </c>
    </row>
    <row r="246" spans="1:14" x14ac:dyDescent="0.3">
      <c r="A246">
        <v>245</v>
      </c>
      <c r="B246">
        <v>314</v>
      </c>
      <c r="C246">
        <v>107</v>
      </c>
      <c r="D246">
        <v>2</v>
      </c>
      <c r="E246">
        <v>2.5</v>
      </c>
      <c r="F246">
        <v>4</v>
      </c>
      <c r="G246">
        <v>8.56</v>
      </c>
      <c r="H246">
        <v>0</v>
      </c>
      <c r="I246">
        <v>0.63</v>
      </c>
      <c r="J246" s="7">
        <f t="shared" si="15"/>
        <v>1</v>
      </c>
      <c r="K246" s="8">
        <f t="shared" si="16"/>
        <v>0</v>
      </c>
      <c r="L246" s="9">
        <f t="shared" si="17"/>
        <v>3.8240692248700872E-6</v>
      </c>
      <c r="M246" s="10">
        <f t="shared" si="18"/>
        <v>1</v>
      </c>
      <c r="N246" s="5">
        <f t="shared" si="19"/>
        <v>1</v>
      </c>
    </row>
    <row r="247" spans="1:14" x14ac:dyDescent="0.3">
      <c r="A247">
        <v>246</v>
      </c>
      <c r="B247">
        <v>328</v>
      </c>
      <c r="C247">
        <v>110</v>
      </c>
      <c r="D247">
        <v>4</v>
      </c>
      <c r="E247">
        <v>4</v>
      </c>
      <c r="F247">
        <v>2.5</v>
      </c>
      <c r="G247">
        <v>9.02</v>
      </c>
      <c r="H247">
        <v>1</v>
      </c>
      <c r="I247">
        <v>0.81</v>
      </c>
      <c r="J247" s="7">
        <f t="shared" si="15"/>
        <v>1</v>
      </c>
      <c r="K247" s="8">
        <f t="shared" si="16"/>
        <v>3.7146117431412937E-14</v>
      </c>
      <c r="L247" s="9">
        <f t="shared" si="17"/>
        <v>1.5927738949183137E-6</v>
      </c>
      <c r="M247" s="10">
        <f t="shared" si="18"/>
        <v>1</v>
      </c>
      <c r="N247" s="5">
        <f t="shared" si="19"/>
        <v>1</v>
      </c>
    </row>
    <row r="248" spans="1:14" x14ac:dyDescent="0.3">
      <c r="A248">
        <v>247</v>
      </c>
      <c r="B248">
        <v>316</v>
      </c>
      <c r="C248">
        <v>105</v>
      </c>
      <c r="D248">
        <v>3</v>
      </c>
      <c r="E248">
        <v>3</v>
      </c>
      <c r="F248">
        <v>3.5</v>
      </c>
      <c r="G248">
        <v>8.73</v>
      </c>
      <c r="H248">
        <v>0</v>
      </c>
      <c r="I248">
        <v>0.72</v>
      </c>
      <c r="J248" s="7">
        <f t="shared" si="15"/>
        <v>1</v>
      </c>
      <c r="K248" s="8">
        <f t="shared" si="16"/>
        <v>1.9632351118338183E-9</v>
      </c>
      <c r="L248" s="9">
        <f t="shared" si="17"/>
        <v>6.3456697937334586E-6</v>
      </c>
      <c r="M248" s="10">
        <f t="shared" si="18"/>
        <v>1</v>
      </c>
      <c r="N248" s="5">
        <f t="shared" si="19"/>
        <v>1</v>
      </c>
    </row>
    <row r="249" spans="1:14" x14ac:dyDescent="0.3">
      <c r="A249">
        <v>248</v>
      </c>
      <c r="B249">
        <v>311</v>
      </c>
      <c r="C249">
        <v>104</v>
      </c>
      <c r="D249">
        <v>2</v>
      </c>
      <c r="E249">
        <v>2.5</v>
      </c>
      <c r="F249">
        <v>3.5</v>
      </c>
      <c r="G249">
        <v>8.48</v>
      </c>
      <c r="H249">
        <v>0</v>
      </c>
      <c r="I249">
        <v>0.71</v>
      </c>
      <c r="J249" s="7">
        <f t="shared" si="15"/>
        <v>1</v>
      </c>
      <c r="K249" s="8">
        <f t="shared" si="16"/>
        <v>9.0790883764534514E-8</v>
      </c>
      <c r="L249" s="9">
        <f t="shared" si="17"/>
        <v>2.2277332771032891E-6</v>
      </c>
      <c r="M249" s="10">
        <f t="shared" si="18"/>
        <v>1</v>
      </c>
      <c r="N249" s="5">
        <f t="shared" si="19"/>
        <v>1</v>
      </c>
    </row>
    <row r="250" spans="1:14" x14ac:dyDescent="0.3">
      <c r="A250">
        <v>249</v>
      </c>
      <c r="B250">
        <v>324</v>
      </c>
      <c r="C250">
        <v>110</v>
      </c>
      <c r="D250">
        <v>3</v>
      </c>
      <c r="E250">
        <v>3.5</v>
      </c>
      <c r="F250">
        <v>4</v>
      </c>
      <c r="G250">
        <v>8.8699999999999992</v>
      </c>
      <c r="H250">
        <v>1</v>
      </c>
      <c r="I250">
        <v>0.8</v>
      </c>
      <c r="J250" s="7">
        <f t="shared" si="15"/>
        <v>1</v>
      </c>
      <c r="K250" s="8">
        <f t="shared" si="16"/>
        <v>0</v>
      </c>
      <c r="L250" s="9">
        <f t="shared" si="17"/>
        <v>1.0509729597087526E-5</v>
      </c>
      <c r="M250" s="10">
        <f t="shared" si="18"/>
        <v>1</v>
      </c>
      <c r="N250" s="5">
        <f t="shared" si="19"/>
        <v>1</v>
      </c>
    </row>
    <row r="251" spans="1:14" x14ac:dyDescent="0.3">
      <c r="A251">
        <v>250</v>
      </c>
      <c r="B251">
        <v>321</v>
      </c>
      <c r="C251">
        <v>111</v>
      </c>
      <c r="D251">
        <v>3</v>
      </c>
      <c r="E251">
        <v>3.5</v>
      </c>
      <c r="F251">
        <v>4</v>
      </c>
      <c r="G251">
        <v>8.83</v>
      </c>
      <c r="H251">
        <v>1</v>
      </c>
      <c r="I251">
        <v>0.77</v>
      </c>
      <c r="J251" s="7">
        <f t="shared" si="15"/>
        <v>1</v>
      </c>
      <c r="K251" s="8">
        <f t="shared" si="16"/>
        <v>0</v>
      </c>
      <c r="L251" s="9">
        <f t="shared" si="17"/>
        <v>1.1179333804037855E-5</v>
      </c>
      <c r="M251" s="10">
        <f t="shared" si="18"/>
        <v>1</v>
      </c>
      <c r="N251" s="5">
        <f t="shared" si="19"/>
        <v>1</v>
      </c>
    </row>
    <row r="252" spans="1:14" x14ac:dyDescent="0.3">
      <c r="A252">
        <v>251</v>
      </c>
      <c r="B252">
        <v>320</v>
      </c>
      <c r="C252">
        <v>104</v>
      </c>
      <c r="D252">
        <v>3</v>
      </c>
      <c r="E252">
        <v>3</v>
      </c>
      <c r="F252">
        <v>2.5</v>
      </c>
      <c r="G252">
        <v>8.57</v>
      </c>
      <c r="H252">
        <v>1</v>
      </c>
      <c r="I252">
        <v>0.74</v>
      </c>
      <c r="J252" s="7">
        <f t="shared" si="15"/>
        <v>1</v>
      </c>
      <c r="K252" s="8">
        <f t="shared" si="16"/>
        <v>1.1364920935941054E-9</v>
      </c>
      <c r="L252" s="9">
        <f t="shared" si="17"/>
        <v>3.5990258077006156E-6</v>
      </c>
      <c r="M252" s="10">
        <f t="shared" si="18"/>
        <v>1</v>
      </c>
      <c r="N252" s="5">
        <f t="shared" si="19"/>
        <v>1</v>
      </c>
    </row>
    <row r="253" spans="1:14" x14ac:dyDescent="0.3">
      <c r="A253">
        <v>252</v>
      </c>
      <c r="B253">
        <v>316</v>
      </c>
      <c r="C253">
        <v>99</v>
      </c>
      <c r="D253">
        <v>2</v>
      </c>
      <c r="E253">
        <v>2.5</v>
      </c>
      <c r="F253">
        <v>3</v>
      </c>
      <c r="G253">
        <v>9</v>
      </c>
      <c r="H253">
        <v>0</v>
      </c>
      <c r="I253">
        <v>0.7</v>
      </c>
      <c r="J253" s="7">
        <f t="shared" si="15"/>
        <v>1</v>
      </c>
      <c r="K253" s="8">
        <f t="shared" si="16"/>
        <v>1.8259896745927175E-9</v>
      </c>
      <c r="L253" s="9">
        <f t="shared" si="17"/>
        <v>9.9351545536826721E-7</v>
      </c>
      <c r="M253" s="10">
        <f t="shared" si="18"/>
        <v>1</v>
      </c>
      <c r="N253" s="5">
        <f t="shared" si="19"/>
        <v>1</v>
      </c>
    </row>
    <row r="254" spans="1:14" x14ac:dyDescent="0.3">
      <c r="A254">
        <v>253</v>
      </c>
      <c r="B254">
        <v>318</v>
      </c>
      <c r="C254">
        <v>100</v>
      </c>
      <c r="D254">
        <v>2</v>
      </c>
      <c r="E254">
        <v>2.5</v>
      </c>
      <c r="F254">
        <v>3.5</v>
      </c>
      <c r="G254">
        <v>8.5399999999999991</v>
      </c>
      <c r="H254">
        <v>1</v>
      </c>
      <c r="I254">
        <v>0.71</v>
      </c>
      <c r="J254" s="7">
        <f t="shared" si="15"/>
        <v>1</v>
      </c>
      <c r="K254" s="8">
        <f t="shared" si="16"/>
        <v>5.9535317628162599E-9</v>
      </c>
      <c r="L254" s="9">
        <f t="shared" si="17"/>
        <v>1.8609548903924957E-6</v>
      </c>
      <c r="M254" s="10">
        <f t="shared" si="18"/>
        <v>1</v>
      </c>
      <c r="N254" s="5">
        <f t="shared" si="19"/>
        <v>1</v>
      </c>
    </row>
    <row r="255" spans="1:14" x14ac:dyDescent="0.3">
      <c r="A255">
        <v>254</v>
      </c>
      <c r="B255">
        <v>335</v>
      </c>
      <c r="C255">
        <v>115</v>
      </c>
      <c r="D255">
        <v>4</v>
      </c>
      <c r="E255">
        <v>4.5</v>
      </c>
      <c r="F255">
        <v>4.5</v>
      </c>
      <c r="G255">
        <v>9.68</v>
      </c>
      <c r="H255">
        <v>1</v>
      </c>
      <c r="I255">
        <v>0.93</v>
      </c>
      <c r="J255" s="7">
        <f t="shared" si="15"/>
        <v>1</v>
      </c>
      <c r="K255" s="8">
        <f t="shared" si="16"/>
        <v>0</v>
      </c>
      <c r="L255" s="9">
        <f t="shared" si="17"/>
        <v>9.2718784288256875E-8</v>
      </c>
      <c r="M255" s="10">
        <f t="shared" si="18"/>
        <v>1</v>
      </c>
      <c r="N255" s="5">
        <f t="shared" si="19"/>
        <v>1</v>
      </c>
    </row>
    <row r="256" spans="1:14" x14ac:dyDescent="0.3">
      <c r="A256">
        <v>255</v>
      </c>
      <c r="B256">
        <v>321</v>
      </c>
      <c r="C256">
        <v>114</v>
      </c>
      <c r="D256">
        <v>4</v>
      </c>
      <c r="E256">
        <v>4</v>
      </c>
      <c r="F256">
        <v>5</v>
      </c>
      <c r="G256">
        <v>9.1199999999999992</v>
      </c>
      <c r="H256">
        <v>0</v>
      </c>
      <c r="I256">
        <v>0.85</v>
      </c>
      <c r="J256" s="7">
        <f t="shared" si="15"/>
        <v>1</v>
      </c>
      <c r="K256" s="8">
        <f t="shared" si="16"/>
        <v>0</v>
      </c>
      <c r="L256" s="9">
        <f t="shared" si="17"/>
        <v>1.0023529359732269E-6</v>
      </c>
      <c r="M256" s="10">
        <f t="shared" si="18"/>
        <v>1</v>
      </c>
      <c r="N256" s="5">
        <f t="shared" si="19"/>
        <v>1</v>
      </c>
    </row>
    <row r="257" spans="1:14" x14ac:dyDescent="0.3">
      <c r="A257">
        <v>256</v>
      </c>
      <c r="B257">
        <v>307</v>
      </c>
      <c r="C257">
        <v>110</v>
      </c>
      <c r="D257">
        <v>4</v>
      </c>
      <c r="E257">
        <v>4</v>
      </c>
      <c r="F257">
        <v>4.5</v>
      </c>
      <c r="G257">
        <v>8.3699999999999992</v>
      </c>
      <c r="H257">
        <v>0</v>
      </c>
      <c r="I257">
        <v>0.79</v>
      </c>
      <c r="J257" s="7">
        <f t="shared" si="15"/>
        <v>1</v>
      </c>
      <c r="K257" s="8">
        <f t="shared" si="16"/>
        <v>0</v>
      </c>
      <c r="L257" s="9">
        <f t="shared" si="17"/>
        <v>1.4952093800740853E-6</v>
      </c>
      <c r="M257" s="10">
        <f t="shared" si="18"/>
        <v>1</v>
      </c>
      <c r="N257" s="5">
        <f t="shared" si="19"/>
        <v>1</v>
      </c>
    </row>
    <row r="258" spans="1:14" x14ac:dyDescent="0.3">
      <c r="A258">
        <v>257</v>
      </c>
      <c r="B258">
        <v>309</v>
      </c>
      <c r="C258">
        <v>99</v>
      </c>
      <c r="D258">
        <v>3</v>
      </c>
      <c r="E258">
        <v>4</v>
      </c>
      <c r="F258">
        <v>4</v>
      </c>
      <c r="G258">
        <v>8.56</v>
      </c>
      <c r="H258">
        <v>0</v>
      </c>
      <c r="I258">
        <v>0.76</v>
      </c>
      <c r="J258" s="7">
        <f t="shared" si="15"/>
        <v>1</v>
      </c>
      <c r="K258" s="8">
        <f t="shared" si="16"/>
        <v>0</v>
      </c>
      <c r="L258" s="9">
        <f t="shared" si="17"/>
        <v>1.8124584851600336E-6</v>
      </c>
      <c r="M258" s="10">
        <f t="shared" si="18"/>
        <v>1</v>
      </c>
      <c r="N258" s="5">
        <f t="shared" si="19"/>
        <v>1</v>
      </c>
    </row>
    <row r="259" spans="1:14" x14ac:dyDescent="0.3">
      <c r="A259">
        <v>258</v>
      </c>
      <c r="B259">
        <v>324</v>
      </c>
      <c r="C259">
        <v>100</v>
      </c>
      <c r="D259">
        <v>3</v>
      </c>
      <c r="E259">
        <v>4</v>
      </c>
      <c r="F259">
        <v>5</v>
      </c>
      <c r="G259">
        <v>8.64</v>
      </c>
      <c r="H259">
        <v>1</v>
      </c>
      <c r="I259">
        <v>0.78</v>
      </c>
      <c r="J259" s="7">
        <f t="shared" ref="J259:J322" si="20">IF(I259&lt;0.5,0,1)</f>
        <v>1</v>
      </c>
      <c r="K259" s="8">
        <f t="shared" ref="K259:K322" si="21">IF(D259=1,$W$24,IF(D259=2,$W$25,IF(D259=3,$W$26,IF(D259=4,$W$27,$W$28))))*IF(E259=1,$Z$24,IF(E259=1.5,$Z$25,IF(E259=2,$Z$26,IF(E259=2.5,$Z$27,IF(E259=3,$Z$28,IF(E259=3.5,$Z$29,IF(E259=4,$Z$30,IF(E259=4.5,$Z$31,$Z$32))))))))*IF(F259=1,$AC$24,IF(F259=1.5,$AC$25,IF(F259=2,$AC$26,IF(F259=2.5,$AC$27,IF(F259=3,$AC$28,IF(F259=3.5,$AC$29,IF(F259=4,$AC$30,IF(F259=4.5,$AC$31,$AC$32))))))))*IF(H259=0,$AF$24,$AF$25)*$T$2*_xlfn.NORM.DIST(B259,$AI$3,$AI$8,FALSE)*_xlfn.NORM.DIST(C259,$AJ$3,$AJ$8,FALSE)*_xlfn.NORM.DIST(G259,$AK$3,$AK$8,FALSE)</f>
        <v>0</v>
      </c>
      <c r="L259" s="9">
        <f t="shared" ref="L259:L322" si="22">IF(D259=1,$W$30,IF(D259=2,$W$31,IF(D259=3,$W$32,IF(D259=4,$W$33,$W$34))))*IF(E259=1,$Z$34,IF(E259=1.5,$Z$35,IF(E259=2,$Z$36,IF(E259=2.5,$Z$37,IF(E259=3,$Z$38,IF(E259=3.5,$Z$39,IF(E259=4,$Z$40,IF(E259=4.5,$Z$41,$Z$42))))))))*IF(F259=1,$AC$34,IF(F259=1.5,$AC$35,IF(F259=2,$AC$36,IF(F259=2.5,$AC$37,IF(F259=3,$AC$38,IF(F259=3.5,$AC$39,IF(F259=4,$AC$40,IF(F259=4.5,$AC$41,$AC$42))))))))*IF(H259=0,$AF$27,$AF$28)*$T$3*_xlfn.NORM.DIST(B259,$AI$4,$AI$9,FALSE)*_xlfn.NORM.DIST(C259,$AJ$4,$AJ$9,FALSE)*_xlfn.NORM.DIST(G259,$AK$4,$AK$9,FALSE)</f>
        <v>1.8741165005177346E-6</v>
      </c>
      <c r="M259" s="10">
        <f t="shared" ref="M259:M322" si="23">IF(K259&gt;L259,0,1)</f>
        <v>1</v>
      </c>
      <c r="N259" s="5">
        <f t="shared" ref="N259:N322" si="24">IF(J259=M259,1,0)</f>
        <v>1</v>
      </c>
    </row>
    <row r="260" spans="1:14" x14ac:dyDescent="0.3">
      <c r="A260">
        <v>259</v>
      </c>
      <c r="B260">
        <v>326</v>
      </c>
      <c r="C260">
        <v>102</v>
      </c>
      <c r="D260">
        <v>4</v>
      </c>
      <c r="E260">
        <v>5</v>
      </c>
      <c r="F260">
        <v>5</v>
      </c>
      <c r="G260">
        <v>8.76</v>
      </c>
      <c r="H260">
        <v>1</v>
      </c>
      <c r="I260">
        <v>0.77</v>
      </c>
      <c r="J260" s="7">
        <f t="shared" si="20"/>
        <v>1</v>
      </c>
      <c r="K260" s="8">
        <f t="shared" si="21"/>
        <v>0</v>
      </c>
      <c r="L260" s="9">
        <f t="shared" si="22"/>
        <v>7.8706906420126748E-7</v>
      </c>
      <c r="M260" s="10">
        <f t="shared" si="23"/>
        <v>1</v>
      </c>
      <c r="N260" s="5">
        <f t="shared" si="24"/>
        <v>1</v>
      </c>
    </row>
    <row r="261" spans="1:14" x14ac:dyDescent="0.3">
      <c r="A261">
        <v>260</v>
      </c>
      <c r="B261">
        <v>331</v>
      </c>
      <c r="C261">
        <v>119</v>
      </c>
      <c r="D261">
        <v>4</v>
      </c>
      <c r="E261">
        <v>5</v>
      </c>
      <c r="F261">
        <v>4.5</v>
      </c>
      <c r="G261">
        <v>9.34</v>
      </c>
      <c r="H261">
        <v>1</v>
      </c>
      <c r="I261">
        <v>0.9</v>
      </c>
      <c r="J261" s="7">
        <f t="shared" si="20"/>
        <v>1</v>
      </c>
      <c r="K261" s="8">
        <f t="shared" si="21"/>
        <v>0</v>
      </c>
      <c r="L261" s="9">
        <f t="shared" si="22"/>
        <v>9.0457677302164546E-8</v>
      </c>
      <c r="M261" s="10">
        <f t="shared" si="23"/>
        <v>1</v>
      </c>
      <c r="N261" s="5">
        <f t="shared" si="24"/>
        <v>1</v>
      </c>
    </row>
    <row r="262" spans="1:14" x14ac:dyDescent="0.3">
      <c r="A262">
        <v>261</v>
      </c>
      <c r="B262">
        <v>327</v>
      </c>
      <c r="C262">
        <v>108</v>
      </c>
      <c r="D262">
        <v>5</v>
      </c>
      <c r="E262">
        <v>5</v>
      </c>
      <c r="F262">
        <v>3.5</v>
      </c>
      <c r="G262">
        <v>9.1300000000000008</v>
      </c>
      <c r="H262">
        <v>1</v>
      </c>
      <c r="I262">
        <v>0.87</v>
      </c>
      <c r="J262" s="7">
        <f t="shared" si="20"/>
        <v>1</v>
      </c>
      <c r="K262" s="8">
        <f t="shared" si="21"/>
        <v>0</v>
      </c>
      <c r="L262" s="9">
        <f t="shared" si="22"/>
        <v>1.5427560510567544E-6</v>
      </c>
      <c r="M262" s="10">
        <f t="shared" si="23"/>
        <v>1</v>
      </c>
      <c r="N262" s="5">
        <f t="shared" si="24"/>
        <v>1</v>
      </c>
    </row>
    <row r="263" spans="1:14" x14ac:dyDescent="0.3">
      <c r="A263">
        <v>262</v>
      </c>
      <c r="B263">
        <v>312</v>
      </c>
      <c r="C263">
        <v>104</v>
      </c>
      <c r="D263">
        <v>3</v>
      </c>
      <c r="E263">
        <v>3.5</v>
      </c>
      <c r="F263">
        <v>4</v>
      </c>
      <c r="G263">
        <v>8.09</v>
      </c>
      <c r="H263">
        <v>0</v>
      </c>
      <c r="I263">
        <v>0.71</v>
      </c>
      <c r="J263" s="7">
        <f t="shared" si="20"/>
        <v>1</v>
      </c>
      <c r="K263" s="8">
        <f t="shared" si="21"/>
        <v>0</v>
      </c>
      <c r="L263" s="9">
        <f t="shared" si="22"/>
        <v>3.6097980011790471E-6</v>
      </c>
      <c r="M263" s="10">
        <f t="shared" si="23"/>
        <v>1</v>
      </c>
      <c r="N263" s="5">
        <f t="shared" si="24"/>
        <v>1</v>
      </c>
    </row>
    <row r="264" spans="1:14" x14ac:dyDescent="0.3">
      <c r="A264">
        <v>263</v>
      </c>
      <c r="B264">
        <v>308</v>
      </c>
      <c r="C264">
        <v>103</v>
      </c>
      <c r="D264">
        <v>2</v>
      </c>
      <c r="E264">
        <v>2.5</v>
      </c>
      <c r="F264">
        <v>4</v>
      </c>
      <c r="G264">
        <v>8.36</v>
      </c>
      <c r="H264">
        <v>1</v>
      </c>
      <c r="I264">
        <v>0.7</v>
      </c>
      <c r="J264" s="7">
        <f t="shared" si="20"/>
        <v>1</v>
      </c>
      <c r="K264" s="8">
        <f t="shared" si="21"/>
        <v>0</v>
      </c>
      <c r="L264" s="9">
        <f t="shared" si="22"/>
        <v>2.1505940544216035E-6</v>
      </c>
      <c r="M264" s="10">
        <f t="shared" si="23"/>
        <v>1</v>
      </c>
      <c r="N264" s="5">
        <f t="shared" si="24"/>
        <v>1</v>
      </c>
    </row>
    <row r="265" spans="1:14" x14ac:dyDescent="0.3">
      <c r="A265">
        <v>264</v>
      </c>
      <c r="B265">
        <v>324</v>
      </c>
      <c r="C265">
        <v>111</v>
      </c>
      <c r="D265">
        <v>3</v>
      </c>
      <c r="E265">
        <v>2.5</v>
      </c>
      <c r="F265">
        <v>1.5</v>
      </c>
      <c r="G265">
        <v>8.7899999999999991</v>
      </c>
      <c r="H265">
        <v>1</v>
      </c>
      <c r="I265">
        <v>0.7</v>
      </c>
      <c r="J265" s="7">
        <f t="shared" si="20"/>
        <v>1</v>
      </c>
      <c r="K265" s="8">
        <f t="shared" si="21"/>
        <v>5.5481217231957634E-13</v>
      </c>
      <c r="L265" s="9">
        <f t="shared" si="22"/>
        <v>4.1757661073435093E-7</v>
      </c>
      <c r="M265" s="10">
        <f t="shared" si="23"/>
        <v>1</v>
      </c>
      <c r="N265" s="5">
        <f t="shared" si="24"/>
        <v>1</v>
      </c>
    </row>
    <row r="266" spans="1:14" x14ac:dyDescent="0.3">
      <c r="A266">
        <v>265</v>
      </c>
      <c r="B266">
        <v>325</v>
      </c>
      <c r="C266">
        <v>110</v>
      </c>
      <c r="D266">
        <v>2</v>
      </c>
      <c r="E266">
        <v>3</v>
      </c>
      <c r="F266">
        <v>2.5</v>
      </c>
      <c r="G266">
        <v>8.76</v>
      </c>
      <c r="H266">
        <v>1</v>
      </c>
      <c r="I266">
        <v>0.75</v>
      </c>
      <c r="J266" s="7">
        <f t="shared" si="20"/>
        <v>1</v>
      </c>
      <c r="K266" s="8">
        <f t="shared" si="21"/>
        <v>1.7933339410119067E-11</v>
      </c>
      <c r="L266" s="9">
        <f t="shared" si="22"/>
        <v>2.5499451407249723E-6</v>
      </c>
      <c r="M266" s="10">
        <f t="shared" si="23"/>
        <v>1</v>
      </c>
      <c r="N266" s="5">
        <f t="shared" si="24"/>
        <v>1</v>
      </c>
    </row>
    <row r="267" spans="1:14" x14ac:dyDescent="0.3">
      <c r="A267">
        <v>266</v>
      </c>
      <c r="B267">
        <v>313</v>
      </c>
      <c r="C267">
        <v>102</v>
      </c>
      <c r="D267">
        <v>3</v>
      </c>
      <c r="E267">
        <v>2.5</v>
      </c>
      <c r="F267">
        <v>2.5</v>
      </c>
      <c r="G267">
        <v>8.68</v>
      </c>
      <c r="H267">
        <v>0</v>
      </c>
      <c r="I267">
        <v>0.71</v>
      </c>
      <c r="J267" s="7">
        <f t="shared" si="20"/>
        <v>1</v>
      </c>
      <c r="K267" s="8">
        <f t="shared" si="21"/>
        <v>1.1757817161791283E-8</v>
      </c>
      <c r="L267" s="9">
        <f t="shared" si="22"/>
        <v>1.3005647596097702E-6</v>
      </c>
      <c r="M267" s="10">
        <f t="shared" si="23"/>
        <v>1</v>
      </c>
      <c r="N267" s="5">
        <f t="shared" si="24"/>
        <v>1</v>
      </c>
    </row>
    <row r="268" spans="1:14" x14ac:dyDescent="0.3">
      <c r="A268">
        <v>267</v>
      </c>
      <c r="B268">
        <v>312</v>
      </c>
      <c r="C268">
        <v>105</v>
      </c>
      <c r="D268">
        <v>2</v>
      </c>
      <c r="E268">
        <v>2</v>
      </c>
      <c r="F268">
        <v>2.5</v>
      </c>
      <c r="G268">
        <v>8.4499999999999993</v>
      </c>
      <c r="H268">
        <v>0</v>
      </c>
      <c r="I268">
        <v>0.72</v>
      </c>
      <c r="J268" s="7">
        <f t="shared" si="20"/>
        <v>1</v>
      </c>
      <c r="K268" s="8">
        <f t="shared" si="21"/>
        <v>1.8539692752870971E-7</v>
      </c>
      <c r="L268" s="9">
        <f t="shared" si="22"/>
        <v>7.5152819683938575E-7</v>
      </c>
      <c r="M268" s="10">
        <f t="shared" si="23"/>
        <v>1</v>
      </c>
      <c r="N268" s="5">
        <f t="shared" si="24"/>
        <v>1</v>
      </c>
    </row>
    <row r="269" spans="1:14" x14ac:dyDescent="0.3">
      <c r="A269">
        <v>268</v>
      </c>
      <c r="B269">
        <v>314</v>
      </c>
      <c r="C269">
        <v>107</v>
      </c>
      <c r="D269">
        <v>3</v>
      </c>
      <c r="E269">
        <v>3</v>
      </c>
      <c r="F269">
        <v>3.5</v>
      </c>
      <c r="G269">
        <v>8.17</v>
      </c>
      <c r="H269">
        <v>1</v>
      </c>
      <c r="I269">
        <v>0.73</v>
      </c>
      <c r="J269" s="7">
        <f t="shared" si="20"/>
        <v>1</v>
      </c>
      <c r="K269" s="8">
        <f t="shared" si="21"/>
        <v>7.7853031335769044E-9</v>
      </c>
      <c r="L269" s="9">
        <f t="shared" si="22"/>
        <v>6.1587662039105288E-6</v>
      </c>
      <c r="M269" s="10">
        <f t="shared" si="23"/>
        <v>1</v>
      </c>
      <c r="N269" s="5">
        <f t="shared" si="24"/>
        <v>1</v>
      </c>
    </row>
    <row r="270" spans="1:14" x14ac:dyDescent="0.3">
      <c r="A270">
        <v>269</v>
      </c>
      <c r="B270">
        <v>327</v>
      </c>
      <c r="C270">
        <v>113</v>
      </c>
      <c r="D270">
        <v>4</v>
      </c>
      <c r="E270">
        <v>4.5</v>
      </c>
      <c r="F270">
        <v>5</v>
      </c>
      <c r="G270">
        <v>9.14</v>
      </c>
      <c r="H270">
        <v>0</v>
      </c>
      <c r="I270">
        <v>0.83</v>
      </c>
      <c r="J270" s="7">
        <f t="shared" si="20"/>
        <v>1</v>
      </c>
      <c r="K270" s="8">
        <f t="shared" si="21"/>
        <v>0</v>
      </c>
      <c r="L270" s="9">
        <f t="shared" si="22"/>
        <v>6.8192131553783544E-7</v>
      </c>
      <c r="M270" s="10">
        <f t="shared" si="23"/>
        <v>1</v>
      </c>
      <c r="N270" s="5">
        <f t="shared" si="24"/>
        <v>1</v>
      </c>
    </row>
    <row r="271" spans="1:14" x14ac:dyDescent="0.3">
      <c r="A271">
        <v>270</v>
      </c>
      <c r="B271">
        <v>308</v>
      </c>
      <c r="C271">
        <v>108</v>
      </c>
      <c r="D271">
        <v>4</v>
      </c>
      <c r="E271">
        <v>4.5</v>
      </c>
      <c r="F271">
        <v>5</v>
      </c>
      <c r="G271">
        <v>8.34</v>
      </c>
      <c r="H271">
        <v>0</v>
      </c>
      <c r="I271">
        <v>0.77</v>
      </c>
      <c r="J271" s="7">
        <f t="shared" si="20"/>
        <v>1</v>
      </c>
      <c r="K271" s="8">
        <f t="shared" si="21"/>
        <v>0</v>
      </c>
      <c r="L271" s="9">
        <f t="shared" si="22"/>
        <v>1.0451829516452486E-6</v>
      </c>
      <c r="M271" s="10">
        <f t="shared" si="23"/>
        <v>1</v>
      </c>
      <c r="N271" s="5">
        <f t="shared" si="24"/>
        <v>1</v>
      </c>
    </row>
    <row r="272" spans="1:14" x14ac:dyDescent="0.3">
      <c r="A272">
        <v>271</v>
      </c>
      <c r="B272">
        <v>306</v>
      </c>
      <c r="C272">
        <v>105</v>
      </c>
      <c r="D272">
        <v>2</v>
      </c>
      <c r="E272">
        <v>2.5</v>
      </c>
      <c r="F272">
        <v>3</v>
      </c>
      <c r="G272">
        <v>8.2200000000000006</v>
      </c>
      <c r="H272">
        <v>1</v>
      </c>
      <c r="I272">
        <v>0.72</v>
      </c>
      <c r="J272" s="7">
        <f t="shared" si="20"/>
        <v>1</v>
      </c>
      <c r="K272" s="8">
        <f t="shared" si="21"/>
        <v>1.61606734246301E-7</v>
      </c>
      <c r="L272" s="9">
        <f t="shared" si="22"/>
        <v>1.9334221009950406E-6</v>
      </c>
      <c r="M272" s="10">
        <f t="shared" si="23"/>
        <v>1</v>
      </c>
      <c r="N272" s="5">
        <f t="shared" si="24"/>
        <v>1</v>
      </c>
    </row>
    <row r="273" spans="1:14" x14ac:dyDescent="0.3">
      <c r="A273">
        <v>272</v>
      </c>
      <c r="B273">
        <v>299</v>
      </c>
      <c r="C273">
        <v>96</v>
      </c>
      <c r="D273">
        <v>2</v>
      </c>
      <c r="E273">
        <v>1.5</v>
      </c>
      <c r="F273">
        <v>2</v>
      </c>
      <c r="G273">
        <v>7.86</v>
      </c>
      <c r="H273">
        <v>0</v>
      </c>
      <c r="I273">
        <v>0.54</v>
      </c>
      <c r="J273" s="7">
        <f t="shared" si="20"/>
        <v>1</v>
      </c>
      <c r="K273" s="8">
        <f t="shared" si="21"/>
        <v>1.2136243139125985E-5</v>
      </c>
      <c r="L273" s="9">
        <f t="shared" si="22"/>
        <v>2.5881239071986617E-9</v>
      </c>
      <c r="M273" s="10">
        <f t="shared" si="23"/>
        <v>0</v>
      </c>
      <c r="N273" s="5">
        <f t="shared" si="24"/>
        <v>0</v>
      </c>
    </row>
    <row r="274" spans="1:14" x14ac:dyDescent="0.3">
      <c r="A274">
        <v>273</v>
      </c>
      <c r="B274">
        <v>294</v>
      </c>
      <c r="C274">
        <v>95</v>
      </c>
      <c r="D274">
        <v>1</v>
      </c>
      <c r="E274">
        <v>1.5</v>
      </c>
      <c r="F274">
        <v>1.5</v>
      </c>
      <c r="G274">
        <v>7.64</v>
      </c>
      <c r="H274">
        <v>0</v>
      </c>
      <c r="I274">
        <v>0.49</v>
      </c>
      <c r="J274" s="7">
        <f t="shared" si="20"/>
        <v>0</v>
      </c>
      <c r="K274" s="8">
        <f t="shared" si="21"/>
        <v>4.1398124567050791E-7</v>
      </c>
      <c r="L274" s="9">
        <f t="shared" si="22"/>
        <v>1.4488385105512493E-11</v>
      </c>
      <c r="M274" s="10">
        <f t="shared" si="23"/>
        <v>0</v>
      </c>
      <c r="N274" s="5">
        <f t="shared" si="24"/>
        <v>1</v>
      </c>
    </row>
    <row r="275" spans="1:14" x14ac:dyDescent="0.3">
      <c r="A275">
        <v>274</v>
      </c>
      <c r="B275">
        <v>312</v>
      </c>
      <c r="C275">
        <v>99</v>
      </c>
      <c r="D275">
        <v>1</v>
      </c>
      <c r="E275">
        <v>1</v>
      </c>
      <c r="F275">
        <v>1.5</v>
      </c>
      <c r="G275">
        <v>8.01</v>
      </c>
      <c r="H275">
        <v>1</v>
      </c>
      <c r="I275">
        <v>0.52</v>
      </c>
      <c r="J275" s="7">
        <f t="shared" si="20"/>
        <v>1</v>
      </c>
      <c r="K275" s="8">
        <f t="shared" si="21"/>
        <v>9.5294754065680538E-9</v>
      </c>
      <c r="L275" s="9">
        <f t="shared" si="22"/>
        <v>1.0745532988118417E-9</v>
      </c>
      <c r="M275" s="10">
        <f t="shared" si="23"/>
        <v>0</v>
      </c>
      <c r="N275" s="5">
        <f t="shared" si="24"/>
        <v>0</v>
      </c>
    </row>
    <row r="276" spans="1:14" x14ac:dyDescent="0.3">
      <c r="A276">
        <v>275</v>
      </c>
      <c r="B276">
        <v>315</v>
      </c>
      <c r="C276">
        <v>100</v>
      </c>
      <c r="D276">
        <v>1</v>
      </c>
      <c r="E276">
        <v>2</v>
      </c>
      <c r="F276">
        <v>2.5</v>
      </c>
      <c r="G276">
        <v>7.95</v>
      </c>
      <c r="H276">
        <v>0</v>
      </c>
      <c r="I276">
        <v>0.57999999999999996</v>
      </c>
      <c r="J276" s="7">
        <f t="shared" si="20"/>
        <v>1</v>
      </c>
      <c r="K276" s="8">
        <f t="shared" si="21"/>
        <v>5.8754783403255303E-7</v>
      </c>
      <c r="L276" s="9">
        <f t="shared" si="22"/>
        <v>3.4282460379169438E-8</v>
      </c>
      <c r="M276" s="10">
        <f t="shared" si="23"/>
        <v>0</v>
      </c>
      <c r="N276" s="5">
        <f t="shared" si="24"/>
        <v>0</v>
      </c>
    </row>
    <row r="277" spans="1:14" x14ac:dyDescent="0.3">
      <c r="A277">
        <v>276</v>
      </c>
      <c r="B277">
        <v>322</v>
      </c>
      <c r="C277">
        <v>110</v>
      </c>
      <c r="D277">
        <v>3</v>
      </c>
      <c r="E277">
        <v>3.5</v>
      </c>
      <c r="F277">
        <v>3</v>
      </c>
      <c r="G277">
        <v>8.9600000000000009</v>
      </c>
      <c r="H277">
        <v>1</v>
      </c>
      <c r="I277">
        <v>0.78</v>
      </c>
      <c r="J277" s="7">
        <f t="shared" si="20"/>
        <v>1</v>
      </c>
      <c r="K277" s="8">
        <f t="shared" si="21"/>
        <v>7.634704790468984E-13</v>
      </c>
      <c r="L277" s="9">
        <f t="shared" si="22"/>
        <v>1.0776023519593342E-5</v>
      </c>
      <c r="M277" s="10">
        <f t="shared" si="23"/>
        <v>1</v>
      </c>
      <c r="N277" s="5">
        <f t="shared" si="24"/>
        <v>1</v>
      </c>
    </row>
    <row r="278" spans="1:14" x14ac:dyDescent="0.3">
      <c r="A278">
        <v>277</v>
      </c>
      <c r="B278">
        <v>329</v>
      </c>
      <c r="C278">
        <v>113</v>
      </c>
      <c r="D278">
        <v>5</v>
      </c>
      <c r="E278">
        <v>5</v>
      </c>
      <c r="F278">
        <v>4.5</v>
      </c>
      <c r="G278">
        <v>9.4499999999999993</v>
      </c>
      <c r="H278">
        <v>1</v>
      </c>
      <c r="I278">
        <v>0.89</v>
      </c>
      <c r="J278" s="7">
        <f t="shared" si="20"/>
        <v>1</v>
      </c>
      <c r="K278" s="8">
        <f t="shared" si="21"/>
        <v>0</v>
      </c>
      <c r="L278" s="9">
        <f t="shared" si="22"/>
        <v>3.0520258446767506E-7</v>
      </c>
      <c r="M278" s="10">
        <f t="shared" si="23"/>
        <v>1</v>
      </c>
      <c r="N278" s="5">
        <f t="shared" si="24"/>
        <v>1</v>
      </c>
    </row>
    <row r="279" spans="1:14" x14ac:dyDescent="0.3">
      <c r="A279">
        <v>278</v>
      </c>
      <c r="B279">
        <v>320</v>
      </c>
      <c r="C279">
        <v>101</v>
      </c>
      <c r="D279">
        <v>2</v>
      </c>
      <c r="E279">
        <v>2.5</v>
      </c>
      <c r="F279">
        <v>3</v>
      </c>
      <c r="G279">
        <v>8.6199999999999992</v>
      </c>
      <c r="H279">
        <v>0</v>
      </c>
      <c r="I279">
        <v>0.7</v>
      </c>
      <c r="J279" s="7">
        <f t="shared" si="20"/>
        <v>1</v>
      </c>
      <c r="K279" s="8">
        <f t="shared" si="21"/>
        <v>1.5105640346021311E-8</v>
      </c>
      <c r="L279" s="9">
        <f t="shared" si="22"/>
        <v>1.9476377306912878E-6</v>
      </c>
      <c r="M279" s="10">
        <f t="shared" si="23"/>
        <v>1</v>
      </c>
      <c r="N279" s="5">
        <f t="shared" si="24"/>
        <v>1</v>
      </c>
    </row>
    <row r="280" spans="1:14" x14ac:dyDescent="0.3">
      <c r="A280">
        <v>279</v>
      </c>
      <c r="B280">
        <v>308</v>
      </c>
      <c r="C280">
        <v>103</v>
      </c>
      <c r="D280">
        <v>2</v>
      </c>
      <c r="E280">
        <v>3</v>
      </c>
      <c r="F280">
        <v>3.5</v>
      </c>
      <c r="G280">
        <v>8.49</v>
      </c>
      <c r="H280">
        <v>0</v>
      </c>
      <c r="I280">
        <v>0.66</v>
      </c>
      <c r="J280" s="7">
        <f t="shared" si="20"/>
        <v>1</v>
      </c>
      <c r="K280" s="8">
        <f t="shared" si="21"/>
        <v>2.2860730427955811E-7</v>
      </c>
      <c r="L280" s="9">
        <f t="shared" si="22"/>
        <v>2.1002847270933115E-6</v>
      </c>
      <c r="M280" s="10">
        <f t="shared" si="23"/>
        <v>1</v>
      </c>
      <c r="N280" s="5">
        <f t="shared" si="24"/>
        <v>1</v>
      </c>
    </row>
    <row r="281" spans="1:14" x14ac:dyDescent="0.3">
      <c r="A281">
        <v>280</v>
      </c>
      <c r="B281">
        <v>304</v>
      </c>
      <c r="C281">
        <v>102</v>
      </c>
      <c r="D281">
        <v>2</v>
      </c>
      <c r="E281">
        <v>3</v>
      </c>
      <c r="F281">
        <v>4</v>
      </c>
      <c r="G281">
        <v>8.73</v>
      </c>
      <c r="H281">
        <v>0</v>
      </c>
      <c r="I281">
        <v>0.67</v>
      </c>
      <c r="J281" s="7">
        <f t="shared" si="20"/>
        <v>1</v>
      </c>
      <c r="K281" s="8">
        <f t="shared" si="21"/>
        <v>0</v>
      </c>
      <c r="L281" s="9">
        <f t="shared" si="22"/>
        <v>1.3746530341494414E-6</v>
      </c>
      <c r="M281" s="10">
        <f t="shared" si="23"/>
        <v>1</v>
      </c>
      <c r="N281" s="5">
        <f t="shared" si="24"/>
        <v>1</v>
      </c>
    </row>
    <row r="282" spans="1:14" x14ac:dyDescent="0.3">
      <c r="A282">
        <v>281</v>
      </c>
      <c r="B282">
        <v>311</v>
      </c>
      <c r="C282">
        <v>102</v>
      </c>
      <c r="D282">
        <v>3</v>
      </c>
      <c r="E282">
        <v>4.5</v>
      </c>
      <c r="F282">
        <v>4</v>
      </c>
      <c r="G282">
        <v>8.64</v>
      </c>
      <c r="H282">
        <v>1</v>
      </c>
      <c r="I282">
        <v>0.68</v>
      </c>
      <c r="J282" s="7">
        <f t="shared" si="20"/>
        <v>1</v>
      </c>
      <c r="K282" s="8">
        <f t="shared" si="21"/>
        <v>0</v>
      </c>
      <c r="L282" s="9">
        <f t="shared" si="22"/>
        <v>4.7902776793336257E-6</v>
      </c>
      <c r="M282" s="10">
        <f t="shared" si="23"/>
        <v>1</v>
      </c>
      <c r="N282" s="5">
        <f t="shared" si="24"/>
        <v>1</v>
      </c>
    </row>
    <row r="283" spans="1:14" x14ac:dyDescent="0.3">
      <c r="A283">
        <v>282</v>
      </c>
      <c r="B283">
        <v>317</v>
      </c>
      <c r="C283">
        <v>110</v>
      </c>
      <c r="D283">
        <v>3</v>
      </c>
      <c r="E283">
        <v>4</v>
      </c>
      <c r="F283">
        <v>4.5</v>
      </c>
      <c r="G283">
        <v>9.11</v>
      </c>
      <c r="H283">
        <v>1</v>
      </c>
      <c r="I283">
        <v>0.8</v>
      </c>
      <c r="J283" s="7">
        <f t="shared" si="20"/>
        <v>1</v>
      </c>
      <c r="K283" s="8">
        <f t="shared" si="21"/>
        <v>0</v>
      </c>
      <c r="L283" s="9">
        <f t="shared" si="22"/>
        <v>5.3477533219903181E-6</v>
      </c>
      <c r="M283" s="10">
        <f t="shared" si="23"/>
        <v>1</v>
      </c>
      <c r="N283" s="5">
        <f t="shared" si="24"/>
        <v>1</v>
      </c>
    </row>
    <row r="284" spans="1:14" x14ac:dyDescent="0.3">
      <c r="A284">
        <v>283</v>
      </c>
      <c r="B284">
        <v>312</v>
      </c>
      <c r="C284">
        <v>106</v>
      </c>
      <c r="D284">
        <v>3</v>
      </c>
      <c r="E284">
        <v>4</v>
      </c>
      <c r="F284">
        <v>3.5</v>
      </c>
      <c r="G284">
        <v>8.7899999999999991</v>
      </c>
      <c r="H284">
        <v>1</v>
      </c>
      <c r="I284">
        <v>0.81</v>
      </c>
      <c r="J284" s="7">
        <f t="shared" si="20"/>
        <v>1</v>
      </c>
      <c r="K284" s="8">
        <f t="shared" si="21"/>
        <v>2.7923192934323802E-10</v>
      </c>
      <c r="L284" s="9">
        <f t="shared" si="22"/>
        <v>9.2477468637335168E-6</v>
      </c>
      <c r="M284" s="10">
        <f t="shared" si="23"/>
        <v>1</v>
      </c>
      <c r="N284" s="5">
        <f t="shared" si="24"/>
        <v>1</v>
      </c>
    </row>
    <row r="285" spans="1:14" x14ac:dyDescent="0.3">
      <c r="A285">
        <v>284</v>
      </c>
      <c r="B285">
        <v>321</v>
      </c>
      <c r="C285">
        <v>111</v>
      </c>
      <c r="D285">
        <v>3</v>
      </c>
      <c r="E285">
        <v>2.5</v>
      </c>
      <c r="F285">
        <v>3</v>
      </c>
      <c r="G285">
        <v>8.9</v>
      </c>
      <c r="H285">
        <v>1</v>
      </c>
      <c r="I285">
        <v>0.8</v>
      </c>
      <c r="J285" s="7">
        <f t="shared" si="20"/>
        <v>1</v>
      </c>
      <c r="K285" s="8">
        <f t="shared" si="21"/>
        <v>2.0052634738313124E-12</v>
      </c>
      <c r="L285" s="9">
        <f t="shared" si="22"/>
        <v>6.8550571364432949E-6</v>
      </c>
      <c r="M285" s="10">
        <f t="shared" si="23"/>
        <v>1</v>
      </c>
      <c r="N285" s="5">
        <f t="shared" si="24"/>
        <v>1</v>
      </c>
    </row>
    <row r="286" spans="1:14" x14ac:dyDescent="0.3">
      <c r="A286">
        <v>285</v>
      </c>
      <c r="B286">
        <v>340</v>
      </c>
      <c r="C286">
        <v>112</v>
      </c>
      <c r="D286">
        <v>4</v>
      </c>
      <c r="E286">
        <v>5</v>
      </c>
      <c r="F286">
        <v>4.5</v>
      </c>
      <c r="G286">
        <v>9.66</v>
      </c>
      <c r="H286">
        <v>1</v>
      </c>
      <c r="I286">
        <v>0.94</v>
      </c>
      <c r="J286" s="7">
        <f t="shared" si="20"/>
        <v>1</v>
      </c>
      <c r="K286" s="8">
        <f t="shared" si="21"/>
        <v>0</v>
      </c>
      <c r="L286" s="9">
        <f t="shared" si="22"/>
        <v>4.8321227239158908E-8</v>
      </c>
      <c r="M286" s="10">
        <f t="shared" si="23"/>
        <v>1</v>
      </c>
      <c r="N286" s="5">
        <f t="shared" si="24"/>
        <v>1</v>
      </c>
    </row>
    <row r="287" spans="1:14" x14ac:dyDescent="0.3">
      <c r="A287">
        <v>286</v>
      </c>
      <c r="B287">
        <v>331</v>
      </c>
      <c r="C287">
        <v>116</v>
      </c>
      <c r="D287">
        <v>5</v>
      </c>
      <c r="E287">
        <v>4</v>
      </c>
      <c r="F287">
        <v>4</v>
      </c>
      <c r="G287">
        <v>9.26</v>
      </c>
      <c r="H287">
        <v>1</v>
      </c>
      <c r="I287">
        <v>0.93</v>
      </c>
      <c r="J287" s="7">
        <f t="shared" si="20"/>
        <v>1</v>
      </c>
      <c r="K287" s="8">
        <f t="shared" si="21"/>
        <v>0</v>
      </c>
      <c r="L287" s="9">
        <f t="shared" si="22"/>
        <v>6.6613561981619385E-7</v>
      </c>
      <c r="M287" s="10">
        <f t="shared" si="23"/>
        <v>1</v>
      </c>
      <c r="N287" s="5">
        <f t="shared" si="24"/>
        <v>1</v>
      </c>
    </row>
    <row r="288" spans="1:14" x14ac:dyDescent="0.3">
      <c r="A288">
        <v>287</v>
      </c>
      <c r="B288">
        <v>336</v>
      </c>
      <c r="C288">
        <v>118</v>
      </c>
      <c r="D288">
        <v>5</v>
      </c>
      <c r="E288">
        <v>4.5</v>
      </c>
      <c r="F288">
        <v>4</v>
      </c>
      <c r="G288">
        <v>9.19</v>
      </c>
      <c r="H288">
        <v>1</v>
      </c>
      <c r="I288">
        <v>0.92</v>
      </c>
      <c r="J288" s="7">
        <f t="shared" si="20"/>
        <v>1</v>
      </c>
      <c r="K288" s="8">
        <f t="shared" si="21"/>
        <v>0</v>
      </c>
      <c r="L288" s="9">
        <f t="shared" si="22"/>
        <v>1.8197168047679224E-7</v>
      </c>
      <c r="M288" s="10">
        <f t="shared" si="23"/>
        <v>1</v>
      </c>
      <c r="N288" s="5">
        <f t="shared" si="24"/>
        <v>1</v>
      </c>
    </row>
    <row r="289" spans="1:14" x14ac:dyDescent="0.3">
      <c r="A289">
        <v>288</v>
      </c>
      <c r="B289">
        <v>324</v>
      </c>
      <c r="C289">
        <v>114</v>
      </c>
      <c r="D289">
        <v>5</v>
      </c>
      <c r="E289">
        <v>5</v>
      </c>
      <c r="F289">
        <v>4.5</v>
      </c>
      <c r="G289">
        <v>9.08</v>
      </c>
      <c r="H289">
        <v>1</v>
      </c>
      <c r="I289">
        <v>0.89</v>
      </c>
      <c r="J289" s="7">
        <f t="shared" si="20"/>
        <v>1</v>
      </c>
      <c r="K289" s="8">
        <f t="shared" si="21"/>
        <v>0</v>
      </c>
      <c r="L289" s="9">
        <f t="shared" si="22"/>
        <v>7.6632639892641435E-7</v>
      </c>
      <c r="M289" s="10">
        <f t="shared" si="23"/>
        <v>1</v>
      </c>
      <c r="N289" s="5">
        <f t="shared" si="24"/>
        <v>1</v>
      </c>
    </row>
    <row r="290" spans="1:14" x14ac:dyDescent="0.3">
      <c r="A290">
        <v>289</v>
      </c>
      <c r="B290">
        <v>314</v>
      </c>
      <c r="C290">
        <v>104</v>
      </c>
      <c r="D290">
        <v>4</v>
      </c>
      <c r="E290">
        <v>5</v>
      </c>
      <c r="F290">
        <v>5</v>
      </c>
      <c r="G290">
        <v>9.02</v>
      </c>
      <c r="H290">
        <v>0</v>
      </c>
      <c r="I290">
        <v>0.82</v>
      </c>
      <c r="J290" s="7">
        <f t="shared" si="20"/>
        <v>1</v>
      </c>
      <c r="K290" s="8">
        <f t="shared" si="21"/>
        <v>0</v>
      </c>
      <c r="L290" s="9">
        <f t="shared" si="22"/>
        <v>7.8699175094500647E-7</v>
      </c>
      <c r="M290" s="10">
        <f t="shared" si="23"/>
        <v>1</v>
      </c>
      <c r="N290" s="5">
        <f t="shared" si="24"/>
        <v>1</v>
      </c>
    </row>
    <row r="291" spans="1:14" x14ac:dyDescent="0.3">
      <c r="A291">
        <v>290</v>
      </c>
      <c r="B291">
        <v>313</v>
      </c>
      <c r="C291">
        <v>109</v>
      </c>
      <c r="D291">
        <v>3</v>
      </c>
      <c r="E291">
        <v>4</v>
      </c>
      <c r="F291">
        <v>3.5</v>
      </c>
      <c r="G291">
        <v>9</v>
      </c>
      <c r="H291">
        <v>0</v>
      </c>
      <c r="I291">
        <v>0.79</v>
      </c>
      <c r="J291" s="7">
        <f t="shared" si="20"/>
        <v>1</v>
      </c>
      <c r="K291" s="8">
        <f t="shared" si="21"/>
        <v>4.2913043324649646E-11</v>
      </c>
      <c r="L291" s="9">
        <f t="shared" si="22"/>
        <v>6.3839911101433022E-6</v>
      </c>
      <c r="M291" s="10">
        <f t="shared" si="23"/>
        <v>1</v>
      </c>
      <c r="N291" s="5">
        <f t="shared" si="24"/>
        <v>1</v>
      </c>
    </row>
    <row r="292" spans="1:14" x14ac:dyDescent="0.3">
      <c r="A292">
        <v>291</v>
      </c>
      <c r="B292">
        <v>307</v>
      </c>
      <c r="C292">
        <v>105</v>
      </c>
      <c r="D292">
        <v>2</v>
      </c>
      <c r="E292">
        <v>2.5</v>
      </c>
      <c r="F292">
        <v>3</v>
      </c>
      <c r="G292">
        <v>7.65</v>
      </c>
      <c r="H292">
        <v>0</v>
      </c>
      <c r="I292">
        <v>0.57999999999999996</v>
      </c>
      <c r="J292" s="7">
        <f t="shared" si="20"/>
        <v>1</v>
      </c>
      <c r="K292" s="8">
        <f t="shared" si="21"/>
        <v>1.838542254306681E-6</v>
      </c>
      <c r="L292" s="9">
        <f t="shared" si="22"/>
        <v>3.711044734206452E-7</v>
      </c>
      <c r="M292" s="10">
        <f t="shared" si="23"/>
        <v>0</v>
      </c>
      <c r="N292" s="5">
        <f t="shared" si="24"/>
        <v>0</v>
      </c>
    </row>
    <row r="293" spans="1:14" x14ac:dyDescent="0.3">
      <c r="A293">
        <v>292</v>
      </c>
      <c r="B293">
        <v>300</v>
      </c>
      <c r="C293">
        <v>102</v>
      </c>
      <c r="D293">
        <v>2</v>
      </c>
      <c r="E293">
        <v>1.5</v>
      </c>
      <c r="F293">
        <v>2</v>
      </c>
      <c r="G293">
        <v>7.87</v>
      </c>
      <c r="H293">
        <v>0</v>
      </c>
      <c r="I293">
        <v>0.56000000000000005</v>
      </c>
      <c r="J293" s="7">
        <f t="shared" si="20"/>
        <v>1</v>
      </c>
      <c r="K293" s="8">
        <f t="shared" si="21"/>
        <v>1.4635143900155705E-5</v>
      </c>
      <c r="L293" s="9">
        <f t="shared" si="22"/>
        <v>1.6917064761193658E-8</v>
      </c>
      <c r="M293" s="10">
        <f t="shared" si="23"/>
        <v>0</v>
      </c>
      <c r="N293" s="5">
        <f t="shared" si="24"/>
        <v>0</v>
      </c>
    </row>
    <row r="294" spans="1:14" x14ac:dyDescent="0.3">
      <c r="A294">
        <v>293</v>
      </c>
      <c r="B294">
        <v>302</v>
      </c>
      <c r="C294">
        <v>99</v>
      </c>
      <c r="D294">
        <v>2</v>
      </c>
      <c r="E294">
        <v>1</v>
      </c>
      <c r="F294">
        <v>2</v>
      </c>
      <c r="G294">
        <v>7.97</v>
      </c>
      <c r="H294">
        <v>0</v>
      </c>
      <c r="I294">
        <v>0.56000000000000005</v>
      </c>
      <c r="J294" s="7">
        <f t="shared" si="20"/>
        <v>1</v>
      </c>
      <c r="K294" s="8">
        <f t="shared" si="21"/>
        <v>1.6856456237081007E-6</v>
      </c>
      <c r="L294" s="9">
        <f t="shared" si="22"/>
        <v>6.5697372032764418E-9</v>
      </c>
      <c r="M294" s="10">
        <f t="shared" si="23"/>
        <v>0</v>
      </c>
      <c r="N294" s="5">
        <f t="shared" si="24"/>
        <v>0</v>
      </c>
    </row>
    <row r="295" spans="1:14" x14ac:dyDescent="0.3">
      <c r="A295">
        <v>294</v>
      </c>
      <c r="B295">
        <v>312</v>
      </c>
      <c r="C295">
        <v>98</v>
      </c>
      <c r="D295">
        <v>1</v>
      </c>
      <c r="E295">
        <v>3.5</v>
      </c>
      <c r="F295">
        <v>3</v>
      </c>
      <c r="G295">
        <v>8.18</v>
      </c>
      <c r="H295">
        <v>1</v>
      </c>
      <c r="I295">
        <v>0.64</v>
      </c>
      <c r="J295" s="7">
        <f t="shared" si="20"/>
        <v>1</v>
      </c>
      <c r="K295" s="8">
        <f t="shared" si="21"/>
        <v>3.8167361763496652E-8</v>
      </c>
      <c r="L295" s="9">
        <f t="shared" si="22"/>
        <v>2.364968245959047E-7</v>
      </c>
      <c r="M295" s="10">
        <f t="shared" si="23"/>
        <v>1</v>
      </c>
      <c r="N295" s="5">
        <f t="shared" si="24"/>
        <v>1</v>
      </c>
    </row>
    <row r="296" spans="1:14" x14ac:dyDescent="0.3">
      <c r="A296">
        <v>295</v>
      </c>
      <c r="B296">
        <v>316</v>
      </c>
      <c r="C296">
        <v>101</v>
      </c>
      <c r="D296">
        <v>2</v>
      </c>
      <c r="E296">
        <v>2.5</v>
      </c>
      <c r="F296">
        <v>2</v>
      </c>
      <c r="G296">
        <v>8.32</v>
      </c>
      <c r="H296">
        <v>1</v>
      </c>
      <c r="I296">
        <v>0.61</v>
      </c>
      <c r="J296" s="7">
        <f t="shared" si="20"/>
        <v>1</v>
      </c>
      <c r="K296" s="8">
        <f t="shared" si="21"/>
        <v>9.1972609299997044E-8</v>
      </c>
      <c r="L296" s="9">
        <f t="shared" si="22"/>
        <v>7.2375532095085958E-7</v>
      </c>
      <c r="M296" s="10">
        <f t="shared" si="23"/>
        <v>1</v>
      </c>
      <c r="N296" s="5">
        <f t="shared" si="24"/>
        <v>1</v>
      </c>
    </row>
    <row r="297" spans="1:14" x14ac:dyDescent="0.3">
      <c r="A297">
        <v>296</v>
      </c>
      <c r="B297">
        <v>317</v>
      </c>
      <c r="C297">
        <v>100</v>
      </c>
      <c r="D297">
        <v>2</v>
      </c>
      <c r="E297">
        <v>3</v>
      </c>
      <c r="F297">
        <v>2.5</v>
      </c>
      <c r="G297">
        <v>8.57</v>
      </c>
      <c r="H297">
        <v>0</v>
      </c>
      <c r="I297">
        <v>0.68</v>
      </c>
      <c r="J297" s="7">
        <f t="shared" si="20"/>
        <v>1</v>
      </c>
      <c r="K297" s="8">
        <f t="shared" si="21"/>
        <v>7.4248658144384014E-8</v>
      </c>
      <c r="L297" s="9">
        <f t="shared" si="22"/>
        <v>8.4766581842504732E-7</v>
      </c>
      <c r="M297" s="10">
        <f t="shared" si="23"/>
        <v>1</v>
      </c>
      <c r="N297" s="5">
        <f t="shared" si="24"/>
        <v>1</v>
      </c>
    </row>
    <row r="298" spans="1:14" x14ac:dyDescent="0.3">
      <c r="A298">
        <v>297</v>
      </c>
      <c r="B298">
        <v>310</v>
      </c>
      <c r="C298">
        <v>107</v>
      </c>
      <c r="D298">
        <v>3</v>
      </c>
      <c r="E298">
        <v>3.5</v>
      </c>
      <c r="F298">
        <v>3.5</v>
      </c>
      <c r="G298">
        <v>8.67</v>
      </c>
      <c r="H298">
        <v>0</v>
      </c>
      <c r="I298">
        <v>0.76</v>
      </c>
      <c r="J298" s="7">
        <f t="shared" si="20"/>
        <v>1</v>
      </c>
      <c r="K298" s="8">
        <f t="shared" si="21"/>
        <v>1.4576727374970714E-9</v>
      </c>
      <c r="L298" s="9">
        <f t="shared" si="22"/>
        <v>6.5416166570016627E-6</v>
      </c>
      <c r="M298" s="10">
        <f t="shared" si="23"/>
        <v>1</v>
      </c>
      <c r="N298" s="5">
        <f t="shared" si="24"/>
        <v>1</v>
      </c>
    </row>
    <row r="299" spans="1:14" x14ac:dyDescent="0.3">
      <c r="A299">
        <v>298</v>
      </c>
      <c r="B299">
        <v>320</v>
      </c>
      <c r="C299">
        <v>120</v>
      </c>
      <c r="D299">
        <v>3</v>
      </c>
      <c r="E299">
        <v>4</v>
      </c>
      <c r="F299">
        <v>4.5</v>
      </c>
      <c r="G299">
        <v>9.11</v>
      </c>
      <c r="H299">
        <v>0</v>
      </c>
      <c r="I299">
        <v>0.86</v>
      </c>
      <c r="J299" s="7">
        <f t="shared" si="20"/>
        <v>1</v>
      </c>
      <c r="K299" s="8">
        <f t="shared" si="21"/>
        <v>0</v>
      </c>
      <c r="L299" s="9">
        <f t="shared" si="22"/>
        <v>4.5796057703333147E-7</v>
      </c>
      <c r="M299" s="10">
        <f t="shared" si="23"/>
        <v>1</v>
      </c>
      <c r="N299" s="5">
        <f t="shared" si="24"/>
        <v>1</v>
      </c>
    </row>
    <row r="300" spans="1:14" x14ac:dyDescent="0.3">
      <c r="A300">
        <v>299</v>
      </c>
      <c r="B300">
        <v>330</v>
      </c>
      <c r="C300">
        <v>114</v>
      </c>
      <c r="D300">
        <v>3</v>
      </c>
      <c r="E300">
        <v>4.5</v>
      </c>
      <c r="F300">
        <v>4.5</v>
      </c>
      <c r="G300">
        <v>9.24</v>
      </c>
      <c r="H300">
        <v>1</v>
      </c>
      <c r="I300">
        <v>0.9</v>
      </c>
      <c r="J300" s="7">
        <f t="shared" si="20"/>
        <v>1</v>
      </c>
      <c r="K300" s="8">
        <f t="shared" si="21"/>
        <v>0</v>
      </c>
      <c r="L300" s="9">
        <f t="shared" si="22"/>
        <v>1.178232144058341E-6</v>
      </c>
      <c r="M300" s="10">
        <f t="shared" si="23"/>
        <v>1</v>
      </c>
      <c r="N300" s="5">
        <f t="shared" si="24"/>
        <v>1</v>
      </c>
    </row>
    <row r="301" spans="1:14" x14ac:dyDescent="0.3">
      <c r="A301">
        <v>300</v>
      </c>
      <c r="B301">
        <v>305</v>
      </c>
      <c r="C301">
        <v>112</v>
      </c>
      <c r="D301">
        <v>3</v>
      </c>
      <c r="E301">
        <v>3</v>
      </c>
      <c r="F301">
        <v>3.5</v>
      </c>
      <c r="G301">
        <v>8.65</v>
      </c>
      <c r="H301">
        <v>0</v>
      </c>
      <c r="I301">
        <v>0.71</v>
      </c>
      <c r="J301" s="7">
        <f t="shared" si="20"/>
        <v>1</v>
      </c>
      <c r="K301" s="8">
        <f t="shared" si="21"/>
        <v>5.137794645861953E-10</v>
      </c>
      <c r="L301" s="9">
        <f t="shared" si="22"/>
        <v>2.8564171520913587E-6</v>
      </c>
      <c r="M301" s="10">
        <f t="shared" si="23"/>
        <v>1</v>
      </c>
      <c r="N301" s="5">
        <f t="shared" si="24"/>
        <v>1</v>
      </c>
    </row>
    <row r="302" spans="1:14" x14ac:dyDescent="0.3">
      <c r="A302">
        <v>301</v>
      </c>
      <c r="B302">
        <v>309</v>
      </c>
      <c r="C302">
        <v>106</v>
      </c>
      <c r="D302">
        <v>2</v>
      </c>
      <c r="E302">
        <v>2.5</v>
      </c>
      <c r="F302">
        <v>2.5</v>
      </c>
      <c r="G302">
        <v>8</v>
      </c>
      <c r="H302">
        <v>0</v>
      </c>
      <c r="I302">
        <v>0.62</v>
      </c>
      <c r="J302" s="7">
        <f t="shared" si="20"/>
        <v>1</v>
      </c>
      <c r="K302" s="8">
        <f t="shared" si="21"/>
        <v>7.9464530481764207E-7</v>
      </c>
      <c r="L302" s="9">
        <f t="shared" si="22"/>
        <v>5.3652220561006282E-7</v>
      </c>
      <c r="M302" s="10">
        <f t="shared" si="23"/>
        <v>0</v>
      </c>
      <c r="N302" s="5">
        <f t="shared" si="24"/>
        <v>0</v>
      </c>
    </row>
    <row r="303" spans="1:14" x14ac:dyDescent="0.3">
      <c r="A303">
        <v>302</v>
      </c>
      <c r="B303">
        <v>319</v>
      </c>
      <c r="C303">
        <v>108</v>
      </c>
      <c r="D303">
        <v>2</v>
      </c>
      <c r="E303">
        <v>2.5</v>
      </c>
      <c r="F303">
        <v>3</v>
      </c>
      <c r="G303">
        <v>8.76</v>
      </c>
      <c r="H303">
        <v>0</v>
      </c>
      <c r="I303">
        <v>0.66</v>
      </c>
      <c r="J303" s="7">
        <f t="shared" si="20"/>
        <v>1</v>
      </c>
      <c r="K303" s="8">
        <f t="shared" si="21"/>
        <v>1.0373532038984186E-9</v>
      </c>
      <c r="L303" s="9">
        <f t="shared" si="22"/>
        <v>4.2906315569503114E-6</v>
      </c>
      <c r="M303" s="10">
        <f t="shared" si="23"/>
        <v>1</v>
      </c>
      <c r="N303" s="5">
        <f t="shared" si="24"/>
        <v>1</v>
      </c>
    </row>
    <row r="304" spans="1:14" x14ac:dyDescent="0.3">
      <c r="A304">
        <v>303</v>
      </c>
      <c r="B304">
        <v>322</v>
      </c>
      <c r="C304">
        <v>105</v>
      </c>
      <c r="D304">
        <v>2</v>
      </c>
      <c r="E304">
        <v>3</v>
      </c>
      <c r="F304">
        <v>3</v>
      </c>
      <c r="G304">
        <v>8.4499999999999993</v>
      </c>
      <c r="H304">
        <v>1</v>
      </c>
      <c r="I304">
        <v>0.65</v>
      </c>
      <c r="J304" s="7">
        <f t="shared" si="20"/>
        <v>1</v>
      </c>
      <c r="K304" s="8">
        <f t="shared" si="21"/>
        <v>3.7283312422358148E-9</v>
      </c>
      <c r="L304" s="9">
        <f t="shared" si="22"/>
        <v>5.9978293196274682E-6</v>
      </c>
      <c r="M304" s="10">
        <f t="shared" si="23"/>
        <v>1</v>
      </c>
      <c r="N304" s="5">
        <f t="shared" si="24"/>
        <v>1</v>
      </c>
    </row>
    <row r="305" spans="1:14" x14ac:dyDescent="0.3">
      <c r="A305">
        <v>304</v>
      </c>
      <c r="B305">
        <v>323</v>
      </c>
      <c r="C305">
        <v>107</v>
      </c>
      <c r="D305">
        <v>3</v>
      </c>
      <c r="E305">
        <v>3.5</v>
      </c>
      <c r="F305">
        <v>3.5</v>
      </c>
      <c r="G305">
        <v>8.5500000000000007</v>
      </c>
      <c r="H305">
        <v>1</v>
      </c>
      <c r="I305">
        <v>0.73</v>
      </c>
      <c r="J305" s="7">
        <f t="shared" si="20"/>
        <v>1</v>
      </c>
      <c r="K305" s="8">
        <f t="shared" si="21"/>
        <v>3.6164437943895548E-11</v>
      </c>
      <c r="L305" s="9">
        <f t="shared" si="22"/>
        <v>1.0554113026705646E-5</v>
      </c>
      <c r="M305" s="10">
        <f t="shared" si="23"/>
        <v>1</v>
      </c>
      <c r="N305" s="5">
        <f t="shared" si="24"/>
        <v>1</v>
      </c>
    </row>
    <row r="306" spans="1:14" x14ac:dyDescent="0.3">
      <c r="A306">
        <v>305</v>
      </c>
      <c r="B306">
        <v>313</v>
      </c>
      <c r="C306">
        <v>106</v>
      </c>
      <c r="D306">
        <v>2</v>
      </c>
      <c r="E306">
        <v>2.5</v>
      </c>
      <c r="F306">
        <v>2</v>
      </c>
      <c r="G306">
        <v>8.43</v>
      </c>
      <c r="H306">
        <v>0</v>
      </c>
      <c r="I306">
        <v>0.62</v>
      </c>
      <c r="J306" s="7">
        <f t="shared" si="20"/>
        <v>1</v>
      </c>
      <c r="K306" s="8">
        <f t="shared" si="21"/>
        <v>1.4442794399310868E-7</v>
      </c>
      <c r="L306" s="9">
        <f t="shared" si="22"/>
        <v>1.0889921303270338E-6</v>
      </c>
      <c r="M306" s="10">
        <f t="shared" si="23"/>
        <v>1</v>
      </c>
      <c r="N306" s="5">
        <f t="shared" si="24"/>
        <v>1</v>
      </c>
    </row>
    <row r="307" spans="1:14" x14ac:dyDescent="0.3">
      <c r="A307">
        <v>306</v>
      </c>
      <c r="B307">
        <v>321</v>
      </c>
      <c r="C307">
        <v>109</v>
      </c>
      <c r="D307">
        <v>3</v>
      </c>
      <c r="E307">
        <v>3.5</v>
      </c>
      <c r="F307">
        <v>3.5</v>
      </c>
      <c r="G307">
        <v>8.8000000000000007</v>
      </c>
      <c r="H307">
        <v>1</v>
      </c>
      <c r="I307">
        <v>0.74</v>
      </c>
      <c r="J307" s="7">
        <f t="shared" si="20"/>
        <v>1</v>
      </c>
      <c r="K307" s="8">
        <f t="shared" si="21"/>
        <v>4.2976572268823041E-12</v>
      </c>
      <c r="L307" s="9">
        <f t="shared" si="22"/>
        <v>1.1404415913692153E-5</v>
      </c>
      <c r="M307" s="10">
        <f t="shared" si="23"/>
        <v>1</v>
      </c>
      <c r="N307" s="5">
        <f t="shared" si="24"/>
        <v>1</v>
      </c>
    </row>
    <row r="308" spans="1:14" x14ac:dyDescent="0.3">
      <c r="A308">
        <v>307</v>
      </c>
      <c r="B308">
        <v>323</v>
      </c>
      <c r="C308">
        <v>110</v>
      </c>
      <c r="D308">
        <v>3</v>
      </c>
      <c r="E308">
        <v>4</v>
      </c>
      <c r="F308">
        <v>3.5</v>
      </c>
      <c r="G308">
        <v>9.1</v>
      </c>
      <c r="H308">
        <v>1</v>
      </c>
      <c r="I308">
        <v>0.79</v>
      </c>
      <c r="J308" s="7">
        <f t="shared" si="20"/>
        <v>1</v>
      </c>
      <c r="K308" s="8">
        <f t="shared" si="21"/>
        <v>1.5318632741408734E-13</v>
      </c>
      <c r="L308" s="9">
        <f t="shared" si="22"/>
        <v>7.5569502719662549E-6</v>
      </c>
      <c r="M308" s="10">
        <f t="shared" si="23"/>
        <v>1</v>
      </c>
      <c r="N308" s="5">
        <f t="shared" si="24"/>
        <v>1</v>
      </c>
    </row>
    <row r="309" spans="1:14" x14ac:dyDescent="0.3">
      <c r="A309">
        <v>308</v>
      </c>
      <c r="B309">
        <v>325</v>
      </c>
      <c r="C309">
        <v>112</v>
      </c>
      <c r="D309">
        <v>4</v>
      </c>
      <c r="E309">
        <v>4</v>
      </c>
      <c r="F309">
        <v>4</v>
      </c>
      <c r="G309">
        <v>9</v>
      </c>
      <c r="H309">
        <v>1</v>
      </c>
      <c r="I309">
        <v>0.8</v>
      </c>
      <c r="J309" s="7">
        <f t="shared" si="20"/>
        <v>1</v>
      </c>
      <c r="K309" s="8">
        <f t="shared" si="21"/>
        <v>0</v>
      </c>
      <c r="L309" s="9">
        <f t="shared" si="22"/>
        <v>4.0678603211022199E-6</v>
      </c>
      <c r="M309" s="10">
        <f t="shared" si="23"/>
        <v>1</v>
      </c>
      <c r="N309" s="5">
        <f t="shared" si="24"/>
        <v>1</v>
      </c>
    </row>
    <row r="310" spans="1:14" x14ac:dyDescent="0.3">
      <c r="A310">
        <v>309</v>
      </c>
      <c r="B310">
        <v>312</v>
      </c>
      <c r="C310">
        <v>108</v>
      </c>
      <c r="D310">
        <v>3</v>
      </c>
      <c r="E310">
        <v>3.5</v>
      </c>
      <c r="F310">
        <v>3</v>
      </c>
      <c r="G310">
        <v>8.5299999999999994</v>
      </c>
      <c r="H310">
        <v>0</v>
      </c>
      <c r="I310">
        <v>0.69</v>
      </c>
      <c r="J310" s="7">
        <f t="shared" si="20"/>
        <v>1</v>
      </c>
      <c r="K310" s="8">
        <f t="shared" si="21"/>
        <v>3.2097998409028208E-9</v>
      </c>
      <c r="L310" s="9">
        <f t="shared" si="22"/>
        <v>8.2065179621440488E-6</v>
      </c>
      <c r="M310" s="10">
        <f t="shared" si="23"/>
        <v>1</v>
      </c>
      <c r="N310" s="5">
        <f t="shared" si="24"/>
        <v>1</v>
      </c>
    </row>
    <row r="311" spans="1:14" x14ac:dyDescent="0.3">
      <c r="A311">
        <v>310</v>
      </c>
      <c r="B311">
        <v>308</v>
      </c>
      <c r="C311">
        <v>110</v>
      </c>
      <c r="D311">
        <v>4</v>
      </c>
      <c r="E311">
        <v>3.5</v>
      </c>
      <c r="F311">
        <v>3</v>
      </c>
      <c r="G311">
        <v>8.6</v>
      </c>
      <c r="H311">
        <v>0</v>
      </c>
      <c r="I311">
        <v>0.7</v>
      </c>
      <c r="J311" s="7">
        <f t="shared" si="20"/>
        <v>1</v>
      </c>
      <c r="K311" s="8">
        <f t="shared" si="21"/>
        <v>4.8064549936944312E-10</v>
      </c>
      <c r="L311" s="9">
        <f t="shared" si="22"/>
        <v>3.3990804807661448E-6</v>
      </c>
      <c r="M311" s="10">
        <f t="shared" si="23"/>
        <v>1</v>
      </c>
      <c r="N311" s="5">
        <f t="shared" si="24"/>
        <v>1</v>
      </c>
    </row>
    <row r="312" spans="1:14" x14ac:dyDescent="0.3">
      <c r="A312">
        <v>311</v>
      </c>
      <c r="B312">
        <v>320</v>
      </c>
      <c r="C312">
        <v>104</v>
      </c>
      <c r="D312">
        <v>3</v>
      </c>
      <c r="E312">
        <v>3</v>
      </c>
      <c r="F312">
        <v>3.5</v>
      </c>
      <c r="G312">
        <v>8.74</v>
      </c>
      <c r="H312">
        <v>1</v>
      </c>
      <c r="I312">
        <v>0.76</v>
      </c>
      <c r="J312" s="7">
        <f t="shared" si="20"/>
        <v>1</v>
      </c>
      <c r="K312" s="8">
        <f t="shared" si="21"/>
        <v>1.9007620986471826E-10</v>
      </c>
      <c r="L312" s="9">
        <f t="shared" si="22"/>
        <v>7.8690986400732979E-6</v>
      </c>
      <c r="M312" s="10">
        <f t="shared" si="23"/>
        <v>1</v>
      </c>
      <c r="N312" s="5">
        <f t="shared" si="24"/>
        <v>1</v>
      </c>
    </row>
    <row r="313" spans="1:14" x14ac:dyDescent="0.3">
      <c r="A313">
        <v>312</v>
      </c>
      <c r="B313">
        <v>328</v>
      </c>
      <c r="C313">
        <v>108</v>
      </c>
      <c r="D313">
        <v>4</v>
      </c>
      <c r="E313">
        <v>4.5</v>
      </c>
      <c r="F313">
        <v>4</v>
      </c>
      <c r="G313">
        <v>9.18</v>
      </c>
      <c r="H313">
        <v>1</v>
      </c>
      <c r="I313">
        <v>0.84</v>
      </c>
      <c r="J313" s="7">
        <f t="shared" si="20"/>
        <v>1</v>
      </c>
      <c r="K313" s="8">
        <f t="shared" si="21"/>
        <v>0</v>
      </c>
      <c r="L313" s="9">
        <f t="shared" si="22"/>
        <v>2.5913483294611204E-6</v>
      </c>
      <c r="M313" s="10">
        <f t="shared" si="23"/>
        <v>1</v>
      </c>
      <c r="N313" s="5">
        <f t="shared" si="24"/>
        <v>1</v>
      </c>
    </row>
    <row r="314" spans="1:14" x14ac:dyDescent="0.3">
      <c r="A314">
        <v>313</v>
      </c>
      <c r="B314">
        <v>311</v>
      </c>
      <c r="C314">
        <v>107</v>
      </c>
      <c r="D314">
        <v>4</v>
      </c>
      <c r="E314">
        <v>4.5</v>
      </c>
      <c r="F314">
        <v>4.5</v>
      </c>
      <c r="G314">
        <v>9</v>
      </c>
      <c r="H314">
        <v>1</v>
      </c>
      <c r="I314">
        <v>0.78</v>
      </c>
      <c r="J314" s="7">
        <f t="shared" si="20"/>
        <v>1</v>
      </c>
      <c r="K314" s="8">
        <f t="shared" si="21"/>
        <v>0</v>
      </c>
      <c r="L314" s="9">
        <f t="shared" si="22"/>
        <v>2.3239733370304003E-6</v>
      </c>
      <c r="M314" s="10">
        <f t="shared" si="23"/>
        <v>1</v>
      </c>
      <c r="N314" s="5">
        <f t="shared" si="24"/>
        <v>1</v>
      </c>
    </row>
    <row r="315" spans="1:14" x14ac:dyDescent="0.3">
      <c r="A315">
        <v>314</v>
      </c>
      <c r="B315">
        <v>301</v>
      </c>
      <c r="C315">
        <v>100</v>
      </c>
      <c r="D315">
        <v>3</v>
      </c>
      <c r="E315">
        <v>3.5</v>
      </c>
      <c r="F315">
        <v>3</v>
      </c>
      <c r="G315">
        <v>8.0399999999999991</v>
      </c>
      <c r="H315">
        <v>0</v>
      </c>
      <c r="I315">
        <v>0.67</v>
      </c>
      <c r="J315" s="7">
        <f t="shared" si="20"/>
        <v>1</v>
      </c>
      <c r="K315" s="8">
        <f t="shared" si="21"/>
        <v>4.3671661258834268E-7</v>
      </c>
      <c r="L315" s="9">
        <f t="shared" si="22"/>
        <v>5.1710888550535884E-7</v>
      </c>
      <c r="M315" s="10">
        <f t="shared" si="23"/>
        <v>1</v>
      </c>
      <c r="N315" s="5">
        <f t="shared" si="24"/>
        <v>1</v>
      </c>
    </row>
    <row r="316" spans="1:14" x14ac:dyDescent="0.3">
      <c r="A316">
        <v>315</v>
      </c>
      <c r="B316">
        <v>305</v>
      </c>
      <c r="C316">
        <v>105</v>
      </c>
      <c r="D316">
        <v>2</v>
      </c>
      <c r="E316">
        <v>3</v>
      </c>
      <c r="F316">
        <v>4</v>
      </c>
      <c r="G316">
        <v>8.1300000000000008</v>
      </c>
      <c r="H316">
        <v>0</v>
      </c>
      <c r="I316">
        <v>0.66</v>
      </c>
      <c r="J316" s="7">
        <f t="shared" si="20"/>
        <v>1</v>
      </c>
      <c r="K316" s="8">
        <f t="shared" si="21"/>
        <v>0</v>
      </c>
      <c r="L316" s="9">
        <f t="shared" si="22"/>
        <v>1.4340331418457622E-6</v>
      </c>
      <c r="M316" s="10">
        <f t="shared" si="23"/>
        <v>1</v>
      </c>
      <c r="N316" s="5">
        <f t="shared" si="24"/>
        <v>1</v>
      </c>
    </row>
    <row r="317" spans="1:14" x14ac:dyDescent="0.3">
      <c r="A317">
        <v>316</v>
      </c>
      <c r="B317">
        <v>308</v>
      </c>
      <c r="C317">
        <v>104</v>
      </c>
      <c r="D317">
        <v>2</v>
      </c>
      <c r="E317">
        <v>2.5</v>
      </c>
      <c r="F317">
        <v>3</v>
      </c>
      <c r="G317">
        <v>8.07</v>
      </c>
      <c r="H317">
        <v>0</v>
      </c>
      <c r="I317">
        <v>0.65</v>
      </c>
      <c r="J317" s="7">
        <f t="shared" si="20"/>
        <v>1</v>
      </c>
      <c r="K317" s="8">
        <f t="shared" si="21"/>
        <v>1.3469434288732177E-6</v>
      </c>
      <c r="L317" s="9">
        <f t="shared" si="22"/>
        <v>1.1554613515952015E-6</v>
      </c>
      <c r="M317" s="10">
        <f t="shared" si="23"/>
        <v>0</v>
      </c>
      <c r="N317" s="5">
        <f t="shared" si="24"/>
        <v>0</v>
      </c>
    </row>
    <row r="318" spans="1:14" x14ac:dyDescent="0.3">
      <c r="A318">
        <v>317</v>
      </c>
      <c r="B318">
        <v>298</v>
      </c>
      <c r="C318">
        <v>101</v>
      </c>
      <c r="D318">
        <v>2</v>
      </c>
      <c r="E318">
        <v>1.5</v>
      </c>
      <c r="F318">
        <v>2</v>
      </c>
      <c r="G318">
        <v>7.86</v>
      </c>
      <c r="H318">
        <v>0</v>
      </c>
      <c r="I318">
        <v>0.54</v>
      </c>
      <c r="J318" s="7">
        <f t="shared" si="20"/>
        <v>1</v>
      </c>
      <c r="K318" s="8">
        <f t="shared" si="21"/>
        <v>1.498144376155232E-5</v>
      </c>
      <c r="L318" s="9">
        <f t="shared" si="22"/>
        <v>9.6652917210975967E-9</v>
      </c>
      <c r="M318" s="10">
        <f t="shared" si="23"/>
        <v>0</v>
      </c>
      <c r="N318" s="5">
        <f t="shared" si="24"/>
        <v>0</v>
      </c>
    </row>
    <row r="319" spans="1:14" x14ac:dyDescent="0.3">
      <c r="A319">
        <v>318</v>
      </c>
      <c r="B319">
        <v>300</v>
      </c>
      <c r="C319">
        <v>99</v>
      </c>
      <c r="D319">
        <v>1</v>
      </c>
      <c r="E319">
        <v>1</v>
      </c>
      <c r="F319">
        <v>2.5</v>
      </c>
      <c r="G319">
        <v>8.01</v>
      </c>
      <c r="H319">
        <v>0</v>
      </c>
      <c r="I319">
        <v>0.57999999999999996</v>
      </c>
      <c r="J319" s="7">
        <f t="shared" si="20"/>
        <v>1</v>
      </c>
      <c r="K319" s="8">
        <f t="shared" si="21"/>
        <v>3.209998957788664E-7</v>
      </c>
      <c r="L319" s="9">
        <f t="shared" si="22"/>
        <v>1.4279890628338471E-9</v>
      </c>
      <c r="M319" s="10">
        <f t="shared" si="23"/>
        <v>0</v>
      </c>
      <c r="N319" s="5">
        <f t="shared" si="24"/>
        <v>0</v>
      </c>
    </row>
    <row r="320" spans="1:14" x14ac:dyDescent="0.3">
      <c r="A320">
        <v>319</v>
      </c>
      <c r="B320">
        <v>324</v>
      </c>
      <c r="C320">
        <v>111</v>
      </c>
      <c r="D320">
        <v>3</v>
      </c>
      <c r="E320">
        <v>2.5</v>
      </c>
      <c r="F320">
        <v>2</v>
      </c>
      <c r="G320">
        <v>8.8000000000000007</v>
      </c>
      <c r="H320">
        <v>1</v>
      </c>
      <c r="I320">
        <v>0.79</v>
      </c>
      <c r="J320" s="7">
        <f t="shared" si="20"/>
        <v>1</v>
      </c>
      <c r="K320" s="8">
        <f t="shared" si="21"/>
        <v>3.0639772219713736E-12</v>
      </c>
      <c r="L320" s="9">
        <f t="shared" si="22"/>
        <v>2.1629747842792916E-6</v>
      </c>
      <c r="M320" s="10">
        <f t="shared" si="23"/>
        <v>1</v>
      </c>
      <c r="N320" s="5">
        <f t="shared" si="24"/>
        <v>1</v>
      </c>
    </row>
    <row r="321" spans="1:14" x14ac:dyDescent="0.3">
      <c r="A321">
        <v>320</v>
      </c>
      <c r="B321">
        <v>327</v>
      </c>
      <c r="C321">
        <v>113</v>
      </c>
      <c r="D321">
        <v>4</v>
      </c>
      <c r="E321">
        <v>3.5</v>
      </c>
      <c r="F321">
        <v>3</v>
      </c>
      <c r="G321">
        <v>8.69</v>
      </c>
      <c r="H321">
        <v>1</v>
      </c>
      <c r="I321">
        <v>0.8</v>
      </c>
      <c r="J321" s="7">
        <f t="shared" si="20"/>
        <v>1</v>
      </c>
      <c r="K321" s="8">
        <f t="shared" si="21"/>
        <v>7.0589843445471497E-14</v>
      </c>
      <c r="L321" s="9">
        <f t="shared" si="22"/>
        <v>3.8515182328148088E-6</v>
      </c>
      <c r="M321" s="10">
        <f t="shared" si="23"/>
        <v>1</v>
      </c>
      <c r="N321" s="5">
        <f t="shared" si="24"/>
        <v>1</v>
      </c>
    </row>
    <row r="322" spans="1:14" x14ac:dyDescent="0.3">
      <c r="A322">
        <v>321</v>
      </c>
      <c r="B322">
        <v>317</v>
      </c>
      <c r="C322">
        <v>106</v>
      </c>
      <c r="D322">
        <v>3</v>
      </c>
      <c r="E322">
        <v>4</v>
      </c>
      <c r="F322">
        <v>3.5</v>
      </c>
      <c r="G322">
        <v>8.5</v>
      </c>
      <c r="H322">
        <v>1</v>
      </c>
      <c r="I322">
        <v>0.75</v>
      </c>
      <c r="J322" s="7">
        <f t="shared" si="20"/>
        <v>1</v>
      </c>
      <c r="K322" s="8">
        <f t="shared" si="21"/>
        <v>8.1707281526921625E-10</v>
      </c>
      <c r="L322" s="9">
        <f t="shared" si="22"/>
        <v>1.044971460112384E-5</v>
      </c>
      <c r="M322" s="10">
        <f t="shared" si="23"/>
        <v>1</v>
      </c>
      <c r="N322" s="5">
        <f t="shared" si="24"/>
        <v>1</v>
      </c>
    </row>
    <row r="323" spans="1:14" x14ac:dyDescent="0.3">
      <c r="A323">
        <v>322</v>
      </c>
      <c r="B323">
        <v>323</v>
      </c>
      <c r="C323">
        <v>104</v>
      </c>
      <c r="D323">
        <v>3</v>
      </c>
      <c r="E323">
        <v>4</v>
      </c>
      <c r="F323">
        <v>4</v>
      </c>
      <c r="G323">
        <v>8.44</v>
      </c>
      <c r="H323">
        <v>1</v>
      </c>
      <c r="I323">
        <v>0.73</v>
      </c>
      <c r="J323" s="7">
        <f t="shared" ref="J323:J386" si="25">IF(I323&lt;0.5,0,1)</f>
        <v>1</v>
      </c>
      <c r="K323" s="8">
        <f t="shared" ref="K323:K386" si="26">IF(D323=1,$W$24,IF(D323=2,$W$25,IF(D323=3,$W$26,IF(D323=4,$W$27,$W$28))))*IF(E323=1,$Z$24,IF(E323=1.5,$Z$25,IF(E323=2,$Z$26,IF(E323=2.5,$Z$27,IF(E323=3,$Z$28,IF(E323=3.5,$Z$29,IF(E323=4,$Z$30,IF(E323=4.5,$Z$31,$Z$32))))))))*IF(F323=1,$AC$24,IF(F323=1.5,$AC$25,IF(F323=2,$AC$26,IF(F323=2.5,$AC$27,IF(F323=3,$AC$28,IF(F323=3.5,$AC$29,IF(F323=4,$AC$30,IF(F323=4.5,$AC$31,$AC$32))))))))*IF(H323=0,$AF$24,$AF$25)*$T$2*_xlfn.NORM.DIST(B323,$AI$3,$AI$8,FALSE)*_xlfn.NORM.DIST(C323,$AJ$3,$AJ$8,FALSE)*_xlfn.NORM.DIST(G323,$AK$3,$AK$8,FALSE)</f>
        <v>0</v>
      </c>
      <c r="L323" s="9">
        <f t="shared" ref="L323:L386" si="27">IF(D323=1,$W$30,IF(D323=2,$W$31,IF(D323=3,$W$32,IF(D323=4,$W$33,$W$34))))*IF(E323=1,$Z$34,IF(E323=1.5,$Z$35,IF(E323=2,$Z$36,IF(E323=2.5,$Z$37,IF(E323=3,$Z$38,IF(E323=3.5,$Z$39,IF(E323=4,$Z$40,IF(E323=4.5,$Z$41,$Z$42))))))))*IF(F323=1,$AC$34,IF(F323=1.5,$AC$35,IF(F323=2,$AC$36,IF(F323=2.5,$AC$37,IF(F323=3,$AC$38,IF(F323=3.5,$AC$39,IF(F323=4,$AC$40,IF(F323=4.5,$AC$41,$AC$42))))))))*IF(H323=0,$AF$27,$AF$28)*$T$3*_xlfn.NORM.DIST(B323,$AI$4,$AI$9,FALSE)*_xlfn.NORM.DIST(C323,$AJ$4,$AJ$9,FALSE)*_xlfn.NORM.DIST(G323,$AK$4,$AK$9,FALSE)</f>
        <v>8.3748635724040665E-6</v>
      </c>
      <c r="M323" s="10">
        <f t="shared" ref="M323:M386" si="28">IF(K323&gt;L323,0,1)</f>
        <v>1</v>
      </c>
      <c r="N323" s="5">
        <f t="shared" ref="N323:N386" si="29">IF(J323=M323,1,0)</f>
        <v>1</v>
      </c>
    </row>
    <row r="324" spans="1:14" x14ac:dyDescent="0.3">
      <c r="A324">
        <v>323</v>
      </c>
      <c r="B324">
        <v>314</v>
      </c>
      <c r="C324">
        <v>107</v>
      </c>
      <c r="D324">
        <v>2</v>
      </c>
      <c r="E324">
        <v>2.5</v>
      </c>
      <c r="F324">
        <v>4</v>
      </c>
      <c r="G324">
        <v>8.27</v>
      </c>
      <c r="H324">
        <v>0</v>
      </c>
      <c r="I324">
        <v>0.72</v>
      </c>
      <c r="J324" s="7">
        <f t="shared" si="25"/>
        <v>1</v>
      </c>
      <c r="K324" s="8">
        <f t="shared" si="26"/>
        <v>0</v>
      </c>
      <c r="L324" s="9">
        <f t="shared" si="27"/>
        <v>2.9555238990550257E-6</v>
      </c>
      <c r="M324" s="10">
        <f t="shared" si="28"/>
        <v>1</v>
      </c>
      <c r="N324" s="5">
        <f t="shared" si="29"/>
        <v>1</v>
      </c>
    </row>
    <row r="325" spans="1:14" x14ac:dyDescent="0.3">
      <c r="A325">
        <v>324</v>
      </c>
      <c r="B325">
        <v>305</v>
      </c>
      <c r="C325">
        <v>102</v>
      </c>
      <c r="D325">
        <v>2</v>
      </c>
      <c r="E325">
        <v>2</v>
      </c>
      <c r="F325">
        <v>2.5</v>
      </c>
      <c r="G325">
        <v>8.18</v>
      </c>
      <c r="H325">
        <v>0</v>
      </c>
      <c r="I325">
        <v>0.62</v>
      </c>
      <c r="J325" s="7">
        <f t="shared" si="25"/>
        <v>1</v>
      </c>
      <c r="K325" s="8">
        <f t="shared" si="26"/>
        <v>2.5811339749745211E-6</v>
      </c>
      <c r="L325" s="9">
        <f t="shared" si="27"/>
        <v>1.9743539904986002E-7</v>
      </c>
      <c r="M325" s="10">
        <f t="shared" si="28"/>
        <v>0</v>
      </c>
      <c r="N325" s="5">
        <f t="shared" si="29"/>
        <v>0</v>
      </c>
    </row>
    <row r="326" spans="1:14" x14ac:dyDescent="0.3">
      <c r="A326">
        <v>325</v>
      </c>
      <c r="B326">
        <v>315</v>
      </c>
      <c r="C326">
        <v>104</v>
      </c>
      <c r="D326">
        <v>3</v>
      </c>
      <c r="E326">
        <v>3</v>
      </c>
      <c r="F326">
        <v>2.5</v>
      </c>
      <c r="G326">
        <v>8.33</v>
      </c>
      <c r="H326">
        <v>0</v>
      </c>
      <c r="I326">
        <v>0.67</v>
      </c>
      <c r="J326" s="7">
        <f t="shared" si="25"/>
        <v>1</v>
      </c>
      <c r="K326" s="8">
        <f t="shared" si="26"/>
        <v>6.8986621533502401E-8</v>
      </c>
      <c r="L326" s="9">
        <f t="shared" si="27"/>
        <v>2.1047446988569467E-6</v>
      </c>
      <c r="M326" s="10">
        <f t="shared" si="28"/>
        <v>1</v>
      </c>
      <c r="N326" s="5">
        <f t="shared" si="29"/>
        <v>1</v>
      </c>
    </row>
    <row r="327" spans="1:14" x14ac:dyDescent="0.3">
      <c r="A327">
        <v>326</v>
      </c>
      <c r="B327">
        <v>326</v>
      </c>
      <c r="C327">
        <v>116</v>
      </c>
      <c r="D327">
        <v>3</v>
      </c>
      <c r="E327">
        <v>3.5</v>
      </c>
      <c r="F327">
        <v>4</v>
      </c>
      <c r="G327">
        <v>9.14</v>
      </c>
      <c r="H327">
        <v>1</v>
      </c>
      <c r="I327">
        <v>0.81</v>
      </c>
      <c r="J327" s="7">
        <f t="shared" si="25"/>
        <v>1</v>
      </c>
      <c r="K327" s="8">
        <f t="shared" si="26"/>
        <v>0</v>
      </c>
      <c r="L327" s="9">
        <f t="shared" si="27"/>
        <v>2.8161792891571263E-6</v>
      </c>
      <c r="M327" s="10">
        <f t="shared" si="28"/>
        <v>1</v>
      </c>
      <c r="N327" s="5">
        <f t="shared" si="29"/>
        <v>1</v>
      </c>
    </row>
    <row r="328" spans="1:14" x14ac:dyDescent="0.3">
      <c r="A328">
        <v>327</v>
      </c>
      <c r="B328">
        <v>299</v>
      </c>
      <c r="C328">
        <v>100</v>
      </c>
      <c r="D328">
        <v>3</v>
      </c>
      <c r="E328">
        <v>2</v>
      </c>
      <c r="F328">
        <v>2</v>
      </c>
      <c r="G328">
        <v>8.02</v>
      </c>
      <c r="H328">
        <v>0</v>
      </c>
      <c r="I328">
        <v>0.63</v>
      </c>
      <c r="J328" s="7">
        <f t="shared" si="25"/>
        <v>1</v>
      </c>
      <c r="K328" s="8">
        <f t="shared" si="26"/>
        <v>2.2086013694887144E-6</v>
      </c>
      <c r="L328" s="9">
        <f t="shared" si="27"/>
        <v>4.8017667341712854E-8</v>
      </c>
      <c r="M328" s="10">
        <f t="shared" si="28"/>
        <v>0</v>
      </c>
      <c r="N328" s="5">
        <f t="shared" si="29"/>
        <v>0</v>
      </c>
    </row>
    <row r="329" spans="1:14" x14ac:dyDescent="0.3">
      <c r="A329">
        <v>328</v>
      </c>
      <c r="B329">
        <v>295</v>
      </c>
      <c r="C329">
        <v>101</v>
      </c>
      <c r="D329">
        <v>2</v>
      </c>
      <c r="E329">
        <v>2.5</v>
      </c>
      <c r="F329">
        <v>2</v>
      </c>
      <c r="G329">
        <v>7.86</v>
      </c>
      <c r="H329">
        <v>0</v>
      </c>
      <c r="I329">
        <v>0.69</v>
      </c>
      <c r="J329" s="7">
        <f t="shared" si="25"/>
        <v>1</v>
      </c>
      <c r="K329" s="8">
        <f t="shared" si="26"/>
        <v>5.0917187913658538E-6</v>
      </c>
      <c r="L329" s="9">
        <f t="shared" si="27"/>
        <v>2.1665996353908715E-8</v>
      </c>
      <c r="M329" s="10">
        <f t="shared" si="28"/>
        <v>0</v>
      </c>
      <c r="N329" s="5">
        <f t="shared" si="29"/>
        <v>0</v>
      </c>
    </row>
    <row r="330" spans="1:14" x14ac:dyDescent="0.3">
      <c r="A330">
        <v>329</v>
      </c>
      <c r="B330">
        <v>324</v>
      </c>
      <c r="C330">
        <v>112</v>
      </c>
      <c r="D330">
        <v>4</v>
      </c>
      <c r="E330">
        <v>4</v>
      </c>
      <c r="F330">
        <v>3.5</v>
      </c>
      <c r="G330">
        <v>8.77</v>
      </c>
      <c r="H330">
        <v>1</v>
      </c>
      <c r="I330">
        <v>0.8</v>
      </c>
      <c r="J330" s="7">
        <f t="shared" si="25"/>
        <v>1</v>
      </c>
      <c r="K330" s="8">
        <f t="shared" si="26"/>
        <v>2.7189841110298305E-13</v>
      </c>
      <c r="L330" s="9">
        <f t="shared" si="27"/>
        <v>4.5128832639236441E-6</v>
      </c>
      <c r="M330" s="10">
        <f t="shared" si="28"/>
        <v>1</v>
      </c>
      <c r="N330" s="5">
        <f t="shared" si="29"/>
        <v>1</v>
      </c>
    </row>
    <row r="331" spans="1:14" x14ac:dyDescent="0.3">
      <c r="A331">
        <v>330</v>
      </c>
      <c r="B331">
        <v>297</v>
      </c>
      <c r="C331">
        <v>96</v>
      </c>
      <c r="D331">
        <v>2</v>
      </c>
      <c r="E331">
        <v>2.5</v>
      </c>
      <c r="F331">
        <v>1.5</v>
      </c>
      <c r="G331">
        <v>7.89</v>
      </c>
      <c r="H331">
        <v>0</v>
      </c>
      <c r="I331">
        <v>0.43</v>
      </c>
      <c r="J331" s="7">
        <f t="shared" si="25"/>
        <v>0</v>
      </c>
      <c r="K331" s="8">
        <f t="shared" si="26"/>
        <v>7.5882911480976317E-7</v>
      </c>
      <c r="L331" s="9">
        <f t="shared" si="27"/>
        <v>1.494284369991329E-9</v>
      </c>
      <c r="M331" s="10">
        <f t="shared" si="28"/>
        <v>0</v>
      </c>
      <c r="N331" s="5">
        <f t="shared" si="29"/>
        <v>1</v>
      </c>
    </row>
    <row r="332" spans="1:14" x14ac:dyDescent="0.3">
      <c r="A332">
        <v>331</v>
      </c>
      <c r="B332">
        <v>327</v>
      </c>
      <c r="C332">
        <v>113</v>
      </c>
      <c r="D332">
        <v>3</v>
      </c>
      <c r="E332">
        <v>3.5</v>
      </c>
      <c r="F332">
        <v>3</v>
      </c>
      <c r="G332">
        <v>8.66</v>
      </c>
      <c r="H332">
        <v>1</v>
      </c>
      <c r="I332">
        <v>0.8</v>
      </c>
      <c r="J332" s="7">
        <f t="shared" si="25"/>
        <v>1</v>
      </c>
      <c r="K332" s="8">
        <f t="shared" si="26"/>
        <v>2.2020567612081131E-13</v>
      </c>
      <c r="L332" s="9">
        <f t="shared" si="27"/>
        <v>6.8441438705274342E-6</v>
      </c>
      <c r="M332" s="10">
        <f t="shared" si="28"/>
        <v>1</v>
      </c>
      <c r="N332" s="5">
        <f t="shared" si="29"/>
        <v>1</v>
      </c>
    </row>
    <row r="333" spans="1:14" x14ac:dyDescent="0.3">
      <c r="A333">
        <v>332</v>
      </c>
      <c r="B333">
        <v>311</v>
      </c>
      <c r="C333">
        <v>105</v>
      </c>
      <c r="D333">
        <v>2</v>
      </c>
      <c r="E333">
        <v>3</v>
      </c>
      <c r="F333">
        <v>2</v>
      </c>
      <c r="G333">
        <v>8.1199999999999992</v>
      </c>
      <c r="H333">
        <v>1</v>
      </c>
      <c r="I333">
        <v>0.73</v>
      </c>
      <c r="J333" s="7">
        <f t="shared" si="25"/>
        <v>1</v>
      </c>
      <c r="K333" s="8">
        <f t="shared" si="26"/>
        <v>3.5276254378263113E-7</v>
      </c>
      <c r="L333" s="9">
        <f t="shared" si="27"/>
        <v>1.1067933292277481E-6</v>
      </c>
      <c r="M333" s="10">
        <f t="shared" si="28"/>
        <v>1</v>
      </c>
      <c r="N333" s="5">
        <f t="shared" si="29"/>
        <v>1</v>
      </c>
    </row>
    <row r="334" spans="1:14" x14ac:dyDescent="0.3">
      <c r="A334">
        <v>333</v>
      </c>
      <c r="B334">
        <v>308</v>
      </c>
      <c r="C334">
        <v>106</v>
      </c>
      <c r="D334">
        <v>3</v>
      </c>
      <c r="E334">
        <v>3.5</v>
      </c>
      <c r="F334">
        <v>2.5</v>
      </c>
      <c r="G334">
        <v>8.2100000000000009</v>
      </c>
      <c r="H334">
        <v>1</v>
      </c>
      <c r="I334">
        <v>0.75</v>
      </c>
      <c r="J334" s="7">
        <f t="shared" si="25"/>
        <v>1</v>
      </c>
      <c r="K334" s="8">
        <f t="shared" si="26"/>
        <v>1.3595631945948063E-8</v>
      </c>
      <c r="L334" s="9">
        <f t="shared" si="27"/>
        <v>2.3572644324023673E-6</v>
      </c>
      <c r="M334" s="10">
        <f t="shared" si="28"/>
        <v>1</v>
      </c>
      <c r="N334" s="5">
        <f t="shared" si="29"/>
        <v>1</v>
      </c>
    </row>
    <row r="335" spans="1:14" x14ac:dyDescent="0.3">
      <c r="A335">
        <v>334</v>
      </c>
      <c r="B335">
        <v>319</v>
      </c>
      <c r="C335">
        <v>108</v>
      </c>
      <c r="D335">
        <v>3</v>
      </c>
      <c r="E335">
        <v>3</v>
      </c>
      <c r="F335">
        <v>3.5</v>
      </c>
      <c r="G335">
        <v>8.5399999999999991</v>
      </c>
      <c r="H335">
        <v>1</v>
      </c>
      <c r="I335">
        <v>0.71</v>
      </c>
      <c r="J335" s="7">
        <f t="shared" si="25"/>
        <v>1</v>
      </c>
      <c r="K335" s="8">
        <f t="shared" si="26"/>
        <v>2.5286750342097898E-10</v>
      </c>
      <c r="L335" s="9">
        <f t="shared" si="27"/>
        <v>1.0078554395108906E-5</v>
      </c>
      <c r="M335" s="10">
        <f t="shared" si="28"/>
        <v>1</v>
      </c>
      <c r="N335" s="5">
        <f t="shared" si="29"/>
        <v>1</v>
      </c>
    </row>
    <row r="336" spans="1:14" x14ac:dyDescent="0.3">
      <c r="A336">
        <v>335</v>
      </c>
      <c r="B336">
        <v>312</v>
      </c>
      <c r="C336">
        <v>107</v>
      </c>
      <c r="D336">
        <v>4</v>
      </c>
      <c r="E336">
        <v>4.5</v>
      </c>
      <c r="F336">
        <v>4</v>
      </c>
      <c r="G336">
        <v>8.65</v>
      </c>
      <c r="H336">
        <v>1</v>
      </c>
      <c r="I336">
        <v>0.73</v>
      </c>
      <c r="J336" s="7">
        <f t="shared" si="25"/>
        <v>1</v>
      </c>
      <c r="K336" s="8">
        <f t="shared" si="26"/>
        <v>0</v>
      </c>
      <c r="L336" s="9">
        <f t="shared" si="27"/>
        <v>4.9957619929962326E-6</v>
      </c>
      <c r="M336" s="10">
        <f t="shared" si="28"/>
        <v>1</v>
      </c>
      <c r="N336" s="5">
        <f t="shared" si="29"/>
        <v>1</v>
      </c>
    </row>
    <row r="337" spans="1:14" x14ac:dyDescent="0.3">
      <c r="A337">
        <v>336</v>
      </c>
      <c r="B337">
        <v>325</v>
      </c>
      <c r="C337">
        <v>111</v>
      </c>
      <c r="D337">
        <v>4</v>
      </c>
      <c r="E337">
        <v>4</v>
      </c>
      <c r="F337">
        <v>4.5</v>
      </c>
      <c r="G337">
        <v>9.11</v>
      </c>
      <c r="H337">
        <v>1</v>
      </c>
      <c r="I337">
        <v>0.83</v>
      </c>
      <c r="J337" s="7">
        <f t="shared" si="25"/>
        <v>1</v>
      </c>
      <c r="K337" s="8">
        <f t="shared" si="26"/>
        <v>0</v>
      </c>
      <c r="L337" s="9">
        <f t="shared" si="27"/>
        <v>2.2965340712333681E-6</v>
      </c>
      <c r="M337" s="10">
        <f t="shared" si="28"/>
        <v>1</v>
      </c>
      <c r="N337" s="5">
        <f t="shared" si="29"/>
        <v>1</v>
      </c>
    </row>
    <row r="338" spans="1:14" x14ac:dyDescent="0.3">
      <c r="A338">
        <v>337</v>
      </c>
      <c r="B338">
        <v>319</v>
      </c>
      <c r="C338">
        <v>110</v>
      </c>
      <c r="D338">
        <v>3</v>
      </c>
      <c r="E338">
        <v>3</v>
      </c>
      <c r="F338">
        <v>2.5</v>
      </c>
      <c r="G338">
        <v>8.7899999999999991</v>
      </c>
      <c r="H338">
        <v>0</v>
      </c>
      <c r="I338">
        <v>0.72</v>
      </c>
      <c r="J338" s="7">
        <f t="shared" si="25"/>
        <v>1</v>
      </c>
      <c r="K338" s="8">
        <f t="shared" si="26"/>
        <v>1.1391566064885408E-10</v>
      </c>
      <c r="L338" s="9">
        <f t="shared" si="27"/>
        <v>3.2399634501681272E-6</v>
      </c>
      <c r="M338" s="10">
        <f t="shared" si="28"/>
        <v>1</v>
      </c>
      <c r="N338" s="5">
        <f t="shared" si="29"/>
        <v>1</v>
      </c>
    </row>
    <row r="339" spans="1:14" x14ac:dyDescent="0.3">
      <c r="A339">
        <v>338</v>
      </c>
      <c r="B339">
        <v>332</v>
      </c>
      <c r="C339">
        <v>118</v>
      </c>
      <c r="D339">
        <v>5</v>
      </c>
      <c r="E339">
        <v>5</v>
      </c>
      <c r="F339">
        <v>5</v>
      </c>
      <c r="G339">
        <v>9.4700000000000006</v>
      </c>
      <c r="H339">
        <v>1</v>
      </c>
      <c r="I339">
        <v>0.94</v>
      </c>
      <c r="J339" s="7">
        <f t="shared" si="25"/>
        <v>1</v>
      </c>
      <c r="K339" s="8">
        <f t="shared" si="26"/>
        <v>0</v>
      </c>
      <c r="L339" s="9">
        <f t="shared" si="27"/>
        <v>5.2465281782515897E-8</v>
      </c>
      <c r="M339" s="10">
        <f t="shared" si="28"/>
        <v>1</v>
      </c>
      <c r="N339" s="5">
        <f t="shared" si="29"/>
        <v>1</v>
      </c>
    </row>
    <row r="340" spans="1:14" x14ac:dyDescent="0.3">
      <c r="A340">
        <v>339</v>
      </c>
      <c r="B340">
        <v>323</v>
      </c>
      <c r="C340">
        <v>108</v>
      </c>
      <c r="D340">
        <v>5</v>
      </c>
      <c r="E340">
        <v>4</v>
      </c>
      <c r="F340">
        <v>4</v>
      </c>
      <c r="G340">
        <v>8.74</v>
      </c>
      <c r="H340">
        <v>1</v>
      </c>
      <c r="I340">
        <v>0.81</v>
      </c>
      <c r="J340" s="7">
        <f t="shared" si="25"/>
        <v>1</v>
      </c>
      <c r="K340" s="8">
        <f t="shared" si="26"/>
        <v>0</v>
      </c>
      <c r="L340" s="9">
        <f t="shared" si="27"/>
        <v>5.5836088136580716E-6</v>
      </c>
      <c r="M340" s="10">
        <f t="shared" si="28"/>
        <v>1</v>
      </c>
      <c r="N340" s="5">
        <f t="shared" si="29"/>
        <v>1</v>
      </c>
    </row>
    <row r="341" spans="1:14" x14ac:dyDescent="0.3">
      <c r="A341">
        <v>340</v>
      </c>
      <c r="B341">
        <v>324</v>
      </c>
      <c r="C341">
        <v>107</v>
      </c>
      <c r="D341">
        <v>5</v>
      </c>
      <c r="E341">
        <v>3.5</v>
      </c>
      <c r="F341">
        <v>4</v>
      </c>
      <c r="G341">
        <v>8.66</v>
      </c>
      <c r="H341">
        <v>1</v>
      </c>
      <c r="I341">
        <v>0.81</v>
      </c>
      <c r="J341" s="7">
        <f t="shared" si="25"/>
        <v>1</v>
      </c>
      <c r="K341" s="8">
        <f t="shared" si="26"/>
        <v>0</v>
      </c>
      <c r="L341" s="9">
        <f t="shared" si="27"/>
        <v>5.4196472332363598E-6</v>
      </c>
      <c r="M341" s="10">
        <f t="shared" si="28"/>
        <v>1</v>
      </c>
      <c r="N341" s="5">
        <f t="shared" si="29"/>
        <v>1</v>
      </c>
    </row>
    <row r="342" spans="1:14" x14ac:dyDescent="0.3">
      <c r="A342">
        <v>341</v>
      </c>
      <c r="B342">
        <v>312</v>
      </c>
      <c r="C342">
        <v>107</v>
      </c>
      <c r="D342">
        <v>3</v>
      </c>
      <c r="E342">
        <v>3</v>
      </c>
      <c r="F342">
        <v>3</v>
      </c>
      <c r="G342">
        <v>8.4600000000000009</v>
      </c>
      <c r="H342">
        <v>1</v>
      </c>
      <c r="I342">
        <v>0.75</v>
      </c>
      <c r="J342" s="7">
        <f t="shared" si="25"/>
        <v>1</v>
      </c>
      <c r="K342" s="8">
        <f t="shared" si="26"/>
        <v>5.0405484550585282E-9</v>
      </c>
      <c r="L342" s="9">
        <f t="shared" si="27"/>
        <v>9.0939328581350084E-6</v>
      </c>
      <c r="M342" s="10">
        <f t="shared" si="28"/>
        <v>1</v>
      </c>
      <c r="N342" s="5">
        <f t="shared" si="29"/>
        <v>1</v>
      </c>
    </row>
    <row r="343" spans="1:14" x14ac:dyDescent="0.3">
      <c r="A343">
        <v>342</v>
      </c>
      <c r="B343">
        <v>326</v>
      </c>
      <c r="C343">
        <v>110</v>
      </c>
      <c r="D343">
        <v>3</v>
      </c>
      <c r="E343">
        <v>3.5</v>
      </c>
      <c r="F343">
        <v>3.5</v>
      </c>
      <c r="G343">
        <v>8.76</v>
      </c>
      <c r="H343">
        <v>1</v>
      </c>
      <c r="I343">
        <v>0.79</v>
      </c>
      <c r="J343" s="7">
        <f t="shared" si="25"/>
        <v>1</v>
      </c>
      <c r="K343" s="8">
        <f t="shared" si="26"/>
        <v>6.1661806702431136E-13</v>
      </c>
      <c r="L343" s="9">
        <f t="shared" si="27"/>
        <v>8.8028951613570927E-6</v>
      </c>
      <c r="M343" s="10">
        <f t="shared" si="28"/>
        <v>1</v>
      </c>
      <c r="N343" s="5">
        <f t="shared" si="29"/>
        <v>1</v>
      </c>
    </row>
    <row r="344" spans="1:14" x14ac:dyDescent="0.3">
      <c r="A344">
        <v>343</v>
      </c>
      <c r="B344">
        <v>308</v>
      </c>
      <c r="C344">
        <v>106</v>
      </c>
      <c r="D344">
        <v>3</v>
      </c>
      <c r="E344">
        <v>3</v>
      </c>
      <c r="F344">
        <v>3</v>
      </c>
      <c r="G344">
        <v>8.24</v>
      </c>
      <c r="H344">
        <v>0</v>
      </c>
      <c r="I344">
        <v>0.57999999999999996</v>
      </c>
      <c r="J344" s="7">
        <f t="shared" si="25"/>
        <v>1</v>
      </c>
      <c r="K344" s="8">
        <f t="shared" si="26"/>
        <v>1.6299336995583917E-7</v>
      </c>
      <c r="L344" s="9">
        <f t="shared" si="27"/>
        <v>3.7094339517068329E-6</v>
      </c>
      <c r="M344" s="10">
        <f t="shared" si="28"/>
        <v>1</v>
      </c>
      <c r="N344" s="5">
        <f t="shared" si="29"/>
        <v>1</v>
      </c>
    </row>
    <row r="345" spans="1:14" x14ac:dyDescent="0.3">
      <c r="A345">
        <v>344</v>
      </c>
      <c r="B345">
        <v>305</v>
      </c>
      <c r="C345">
        <v>103</v>
      </c>
      <c r="D345">
        <v>2</v>
      </c>
      <c r="E345">
        <v>2.5</v>
      </c>
      <c r="F345">
        <v>3.5</v>
      </c>
      <c r="G345">
        <v>8.1300000000000008</v>
      </c>
      <c r="H345">
        <v>0</v>
      </c>
      <c r="I345">
        <v>0.59</v>
      </c>
      <c r="J345" s="7">
        <f t="shared" si="25"/>
        <v>1</v>
      </c>
      <c r="K345" s="8">
        <f t="shared" si="26"/>
        <v>9.904382963419331E-7</v>
      </c>
      <c r="L345" s="9">
        <f t="shared" si="27"/>
        <v>7.3853856534685007E-7</v>
      </c>
      <c r="M345" s="10">
        <f t="shared" si="28"/>
        <v>0</v>
      </c>
      <c r="N345" s="5">
        <f t="shared" si="29"/>
        <v>0</v>
      </c>
    </row>
    <row r="346" spans="1:14" x14ac:dyDescent="0.3">
      <c r="A346">
        <v>345</v>
      </c>
      <c r="B346">
        <v>295</v>
      </c>
      <c r="C346">
        <v>96</v>
      </c>
      <c r="D346">
        <v>2</v>
      </c>
      <c r="E346">
        <v>1.5</v>
      </c>
      <c r="F346">
        <v>2</v>
      </c>
      <c r="G346">
        <v>7.34</v>
      </c>
      <c r="H346">
        <v>0</v>
      </c>
      <c r="I346">
        <v>0.47</v>
      </c>
      <c r="J346" s="7">
        <f t="shared" si="25"/>
        <v>0</v>
      </c>
      <c r="K346" s="8">
        <f t="shared" si="26"/>
        <v>5.7966483482287609E-6</v>
      </c>
      <c r="L346" s="9">
        <f t="shared" si="27"/>
        <v>1.9020085480622215E-10</v>
      </c>
      <c r="M346" s="10">
        <f t="shared" si="28"/>
        <v>0</v>
      </c>
      <c r="N346" s="5">
        <f t="shared" si="29"/>
        <v>1</v>
      </c>
    </row>
    <row r="347" spans="1:14" x14ac:dyDescent="0.3">
      <c r="A347">
        <v>346</v>
      </c>
      <c r="B347">
        <v>316</v>
      </c>
      <c r="C347">
        <v>98</v>
      </c>
      <c r="D347">
        <v>1</v>
      </c>
      <c r="E347">
        <v>1.5</v>
      </c>
      <c r="F347">
        <v>2</v>
      </c>
      <c r="G347">
        <v>7.43</v>
      </c>
      <c r="H347">
        <v>0</v>
      </c>
      <c r="I347">
        <v>0.49</v>
      </c>
      <c r="J347" s="7">
        <f t="shared" si="25"/>
        <v>0</v>
      </c>
      <c r="K347" s="8">
        <f t="shared" si="26"/>
        <v>1.0901048995725899E-6</v>
      </c>
      <c r="L347" s="9">
        <f t="shared" si="27"/>
        <v>1.1725425399784467E-9</v>
      </c>
      <c r="M347" s="10">
        <f t="shared" si="28"/>
        <v>0</v>
      </c>
      <c r="N347" s="5">
        <f t="shared" si="29"/>
        <v>1</v>
      </c>
    </row>
    <row r="348" spans="1:14" x14ac:dyDescent="0.3">
      <c r="A348">
        <v>347</v>
      </c>
      <c r="B348">
        <v>304</v>
      </c>
      <c r="C348">
        <v>97</v>
      </c>
      <c r="D348">
        <v>2</v>
      </c>
      <c r="E348">
        <v>1.5</v>
      </c>
      <c r="F348">
        <v>2</v>
      </c>
      <c r="G348">
        <v>7.64</v>
      </c>
      <c r="H348">
        <v>0</v>
      </c>
      <c r="I348">
        <v>0.47</v>
      </c>
      <c r="J348" s="7">
        <f t="shared" si="25"/>
        <v>0</v>
      </c>
      <c r="K348" s="8">
        <f t="shared" si="26"/>
        <v>1.6113998241419782E-5</v>
      </c>
      <c r="L348" s="9">
        <f t="shared" si="27"/>
        <v>3.8013465356002629E-9</v>
      </c>
      <c r="M348" s="10">
        <f t="shared" si="28"/>
        <v>0</v>
      </c>
      <c r="N348" s="5">
        <f t="shared" si="29"/>
        <v>1</v>
      </c>
    </row>
    <row r="349" spans="1:14" x14ac:dyDescent="0.3">
      <c r="A349">
        <v>348</v>
      </c>
      <c r="B349">
        <v>299</v>
      </c>
      <c r="C349">
        <v>94</v>
      </c>
      <c r="D349">
        <v>1</v>
      </c>
      <c r="E349">
        <v>1</v>
      </c>
      <c r="F349">
        <v>1</v>
      </c>
      <c r="G349">
        <v>7.34</v>
      </c>
      <c r="H349">
        <v>0</v>
      </c>
      <c r="I349">
        <v>0.42</v>
      </c>
      <c r="J349" s="7">
        <f t="shared" si="25"/>
        <v>0</v>
      </c>
      <c r="K349" s="8">
        <f t="shared" si="26"/>
        <v>1.6809692391009709E-8</v>
      </c>
      <c r="L349" s="9">
        <f t="shared" si="27"/>
        <v>0</v>
      </c>
      <c r="M349" s="10">
        <f t="shared" si="28"/>
        <v>0</v>
      </c>
      <c r="N349" s="5">
        <f t="shared" si="29"/>
        <v>1</v>
      </c>
    </row>
    <row r="350" spans="1:14" x14ac:dyDescent="0.3">
      <c r="A350">
        <v>349</v>
      </c>
      <c r="B350">
        <v>302</v>
      </c>
      <c r="C350">
        <v>99</v>
      </c>
      <c r="D350">
        <v>1</v>
      </c>
      <c r="E350">
        <v>2</v>
      </c>
      <c r="F350">
        <v>2</v>
      </c>
      <c r="G350">
        <v>7.25</v>
      </c>
      <c r="H350">
        <v>0</v>
      </c>
      <c r="I350">
        <v>0.56999999999999995</v>
      </c>
      <c r="J350" s="7">
        <f t="shared" si="25"/>
        <v>1</v>
      </c>
      <c r="K350" s="8">
        <f t="shared" si="26"/>
        <v>2.2205231090239258E-6</v>
      </c>
      <c r="L350" s="9">
        <f t="shared" si="27"/>
        <v>5.7603121272345105E-10</v>
      </c>
      <c r="M350" s="10">
        <f t="shared" si="28"/>
        <v>0</v>
      </c>
      <c r="N350" s="5">
        <f t="shared" si="29"/>
        <v>0</v>
      </c>
    </row>
    <row r="351" spans="1:14" x14ac:dyDescent="0.3">
      <c r="A351">
        <v>350</v>
      </c>
      <c r="B351">
        <v>313</v>
      </c>
      <c r="C351">
        <v>101</v>
      </c>
      <c r="D351">
        <v>3</v>
      </c>
      <c r="E351">
        <v>2.5</v>
      </c>
      <c r="F351">
        <v>3</v>
      </c>
      <c r="G351">
        <v>8.0399999999999991</v>
      </c>
      <c r="H351">
        <v>0</v>
      </c>
      <c r="I351">
        <v>0.62</v>
      </c>
      <c r="J351" s="7">
        <f t="shared" si="25"/>
        <v>1</v>
      </c>
      <c r="K351" s="8">
        <f t="shared" si="26"/>
        <v>3.1862688109495409E-7</v>
      </c>
      <c r="L351" s="9">
        <f t="shared" si="27"/>
        <v>1.3000045596964857E-6</v>
      </c>
      <c r="M351" s="10">
        <f t="shared" si="28"/>
        <v>1</v>
      </c>
      <c r="N351" s="5">
        <f t="shared" si="29"/>
        <v>1</v>
      </c>
    </row>
    <row r="352" spans="1:14" x14ac:dyDescent="0.3">
      <c r="A352">
        <v>351</v>
      </c>
      <c r="B352">
        <v>318</v>
      </c>
      <c r="C352">
        <v>107</v>
      </c>
      <c r="D352">
        <v>3</v>
      </c>
      <c r="E352">
        <v>3</v>
      </c>
      <c r="F352">
        <v>3.5</v>
      </c>
      <c r="G352">
        <v>8.27</v>
      </c>
      <c r="H352">
        <v>1</v>
      </c>
      <c r="I352">
        <v>0.74</v>
      </c>
      <c r="J352" s="7">
        <f t="shared" si="25"/>
        <v>1</v>
      </c>
      <c r="K352" s="8">
        <f t="shared" si="26"/>
        <v>2.1460277459953064E-9</v>
      </c>
      <c r="L352" s="9">
        <f t="shared" si="27"/>
        <v>7.732074866720372E-6</v>
      </c>
      <c r="M352" s="10">
        <f t="shared" si="28"/>
        <v>1</v>
      </c>
      <c r="N352" s="5">
        <f t="shared" si="29"/>
        <v>1</v>
      </c>
    </row>
    <row r="353" spans="1:14" x14ac:dyDescent="0.3">
      <c r="A353">
        <v>352</v>
      </c>
      <c r="B353">
        <v>325</v>
      </c>
      <c r="C353">
        <v>110</v>
      </c>
      <c r="D353">
        <v>4</v>
      </c>
      <c r="E353">
        <v>3.5</v>
      </c>
      <c r="F353">
        <v>4</v>
      </c>
      <c r="G353">
        <v>8.67</v>
      </c>
      <c r="H353">
        <v>1</v>
      </c>
      <c r="I353">
        <v>0.73</v>
      </c>
      <c r="J353" s="7">
        <f t="shared" si="25"/>
        <v>1</v>
      </c>
      <c r="K353" s="8">
        <f t="shared" si="26"/>
        <v>0</v>
      </c>
      <c r="L353" s="9">
        <f t="shared" si="27"/>
        <v>5.9495741518573122E-6</v>
      </c>
      <c r="M353" s="10">
        <f t="shared" si="28"/>
        <v>1</v>
      </c>
      <c r="N353" s="5">
        <f t="shared" si="29"/>
        <v>1</v>
      </c>
    </row>
    <row r="354" spans="1:14" x14ac:dyDescent="0.3">
      <c r="A354">
        <v>353</v>
      </c>
      <c r="B354">
        <v>303</v>
      </c>
      <c r="C354">
        <v>100</v>
      </c>
      <c r="D354">
        <v>2</v>
      </c>
      <c r="E354">
        <v>3</v>
      </c>
      <c r="F354">
        <v>3.5</v>
      </c>
      <c r="G354">
        <v>8.06</v>
      </c>
      <c r="H354">
        <v>1</v>
      </c>
      <c r="I354">
        <v>0.64</v>
      </c>
      <c r="J354" s="7">
        <f t="shared" si="25"/>
        <v>1</v>
      </c>
      <c r="K354" s="8">
        <f t="shared" si="26"/>
        <v>6.01012683791286E-7</v>
      </c>
      <c r="L354" s="9">
        <f t="shared" si="27"/>
        <v>5.1030850632160438E-7</v>
      </c>
      <c r="M354" s="10">
        <f t="shared" si="28"/>
        <v>0</v>
      </c>
      <c r="N354" s="5">
        <f t="shared" si="29"/>
        <v>0</v>
      </c>
    </row>
    <row r="355" spans="1:14" x14ac:dyDescent="0.3">
      <c r="A355">
        <v>354</v>
      </c>
      <c r="B355">
        <v>300</v>
      </c>
      <c r="C355">
        <v>102</v>
      </c>
      <c r="D355">
        <v>3</v>
      </c>
      <c r="E355">
        <v>3.5</v>
      </c>
      <c r="F355">
        <v>2.5</v>
      </c>
      <c r="G355">
        <v>8.17</v>
      </c>
      <c r="H355">
        <v>0</v>
      </c>
      <c r="I355">
        <v>0.63</v>
      </c>
      <c r="J355" s="7">
        <f t="shared" si="25"/>
        <v>1</v>
      </c>
      <c r="K355" s="8">
        <f t="shared" si="26"/>
        <v>2.4310056737967711E-7</v>
      </c>
      <c r="L355" s="9">
        <f t="shared" si="27"/>
        <v>3.6396027315251699E-7</v>
      </c>
      <c r="M355" s="10">
        <f t="shared" si="28"/>
        <v>1</v>
      </c>
      <c r="N355" s="5">
        <f t="shared" si="29"/>
        <v>1</v>
      </c>
    </row>
    <row r="356" spans="1:14" x14ac:dyDescent="0.3">
      <c r="A356">
        <v>355</v>
      </c>
      <c r="B356">
        <v>297</v>
      </c>
      <c r="C356">
        <v>98</v>
      </c>
      <c r="D356">
        <v>2</v>
      </c>
      <c r="E356">
        <v>2.5</v>
      </c>
      <c r="F356">
        <v>3</v>
      </c>
      <c r="G356">
        <v>7.67</v>
      </c>
      <c r="H356">
        <v>0</v>
      </c>
      <c r="I356">
        <v>0.59</v>
      </c>
      <c r="J356" s="7">
        <f t="shared" si="25"/>
        <v>1</v>
      </c>
      <c r="K356" s="8">
        <f t="shared" si="26"/>
        <v>3.9486025485353173E-6</v>
      </c>
      <c r="L356" s="9">
        <f t="shared" si="27"/>
        <v>2.383006138900162E-8</v>
      </c>
      <c r="M356" s="10">
        <f t="shared" si="28"/>
        <v>0</v>
      </c>
      <c r="N356" s="5">
        <f t="shared" si="29"/>
        <v>0</v>
      </c>
    </row>
    <row r="357" spans="1:14" x14ac:dyDescent="0.3">
      <c r="A357">
        <v>356</v>
      </c>
      <c r="B357">
        <v>317</v>
      </c>
      <c r="C357">
        <v>106</v>
      </c>
      <c r="D357">
        <v>2</v>
      </c>
      <c r="E357">
        <v>2</v>
      </c>
      <c r="F357">
        <v>3.5</v>
      </c>
      <c r="G357">
        <v>8.1199999999999992</v>
      </c>
      <c r="H357">
        <v>0</v>
      </c>
      <c r="I357">
        <v>0.73</v>
      </c>
      <c r="J357" s="7">
        <f t="shared" si="25"/>
        <v>1</v>
      </c>
      <c r="K357" s="8">
        <f t="shared" si="26"/>
        <v>1.2054562193167579E-7</v>
      </c>
      <c r="L357" s="9">
        <f t="shared" si="27"/>
        <v>1.3258214079032473E-6</v>
      </c>
      <c r="M357" s="10">
        <f t="shared" si="28"/>
        <v>1</v>
      </c>
      <c r="N357" s="5">
        <f t="shared" si="29"/>
        <v>1</v>
      </c>
    </row>
    <row r="358" spans="1:14" x14ac:dyDescent="0.3">
      <c r="A358">
        <v>357</v>
      </c>
      <c r="B358">
        <v>327</v>
      </c>
      <c r="C358">
        <v>109</v>
      </c>
      <c r="D358">
        <v>3</v>
      </c>
      <c r="E358">
        <v>3.5</v>
      </c>
      <c r="F358">
        <v>4</v>
      </c>
      <c r="G358">
        <v>8.77</v>
      </c>
      <c r="H358">
        <v>1</v>
      </c>
      <c r="I358">
        <v>0.79</v>
      </c>
      <c r="J358" s="7">
        <f t="shared" si="25"/>
        <v>1</v>
      </c>
      <c r="K358" s="8">
        <f t="shared" si="26"/>
        <v>0</v>
      </c>
      <c r="L358" s="9">
        <f t="shared" si="27"/>
        <v>9.5138549238847053E-6</v>
      </c>
      <c r="M358" s="10">
        <f t="shared" si="28"/>
        <v>1</v>
      </c>
      <c r="N358" s="5">
        <f t="shared" si="29"/>
        <v>1</v>
      </c>
    </row>
    <row r="359" spans="1:14" x14ac:dyDescent="0.3">
      <c r="A359">
        <v>358</v>
      </c>
      <c r="B359">
        <v>301</v>
      </c>
      <c r="C359">
        <v>104</v>
      </c>
      <c r="D359">
        <v>2</v>
      </c>
      <c r="E359">
        <v>3.5</v>
      </c>
      <c r="F359">
        <v>3.5</v>
      </c>
      <c r="G359">
        <v>7.89</v>
      </c>
      <c r="H359">
        <v>1</v>
      </c>
      <c r="I359">
        <v>0.68</v>
      </c>
      <c r="J359" s="7">
        <f t="shared" si="25"/>
        <v>1</v>
      </c>
      <c r="K359" s="8">
        <f t="shared" si="26"/>
        <v>1.6408475339788466E-7</v>
      </c>
      <c r="L359" s="9">
        <f t="shared" si="27"/>
        <v>6.4645406907634235E-7</v>
      </c>
      <c r="M359" s="10">
        <f t="shared" si="28"/>
        <v>1</v>
      </c>
      <c r="N359" s="5">
        <f t="shared" si="29"/>
        <v>1</v>
      </c>
    </row>
    <row r="360" spans="1:14" x14ac:dyDescent="0.3">
      <c r="A360">
        <v>359</v>
      </c>
      <c r="B360">
        <v>314</v>
      </c>
      <c r="C360">
        <v>105</v>
      </c>
      <c r="D360">
        <v>2</v>
      </c>
      <c r="E360">
        <v>2.5</v>
      </c>
      <c r="F360">
        <v>2</v>
      </c>
      <c r="G360">
        <v>7.64</v>
      </c>
      <c r="H360">
        <v>0</v>
      </c>
      <c r="I360">
        <v>0.7</v>
      </c>
      <c r="J360" s="7">
        <f t="shared" si="25"/>
        <v>1</v>
      </c>
      <c r="K360" s="8">
        <f t="shared" si="26"/>
        <v>1.213394460722397E-6</v>
      </c>
      <c r="L360" s="9">
        <f t="shared" si="27"/>
        <v>1.8885226331267451E-7</v>
      </c>
      <c r="M360" s="10">
        <f t="shared" si="28"/>
        <v>0</v>
      </c>
      <c r="N360" s="5">
        <f t="shared" si="29"/>
        <v>0</v>
      </c>
    </row>
    <row r="361" spans="1:14" x14ac:dyDescent="0.3">
      <c r="A361">
        <v>360</v>
      </c>
      <c r="B361">
        <v>321</v>
      </c>
      <c r="C361">
        <v>107</v>
      </c>
      <c r="D361">
        <v>2</v>
      </c>
      <c r="E361">
        <v>2</v>
      </c>
      <c r="F361">
        <v>1.5</v>
      </c>
      <c r="G361">
        <v>8.44</v>
      </c>
      <c r="H361">
        <v>0</v>
      </c>
      <c r="I361">
        <v>0.81</v>
      </c>
      <c r="J361" s="7">
        <f t="shared" si="25"/>
        <v>1</v>
      </c>
      <c r="K361" s="8">
        <f t="shared" si="26"/>
        <v>3.4121855258936903E-9</v>
      </c>
      <c r="L361" s="9">
        <f t="shared" si="27"/>
        <v>1.5065739823101507E-7</v>
      </c>
      <c r="M361" s="10">
        <f t="shared" si="28"/>
        <v>1</v>
      </c>
      <c r="N361" s="5">
        <f t="shared" si="29"/>
        <v>1</v>
      </c>
    </row>
    <row r="362" spans="1:14" x14ac:dyDescent="0.3">
      <c r="A362">
        <v>361</v>
      </c>
      <c r="B362">
        <v>322</v>
      </c>
      <c r="C362">
        <v>110</v>
      </c>
      <c r="D362">
        <v>3</v>
      </c>
      <c r="E362">
        <v>4</v>
      </c>
      <c r="F362">
        <v>5</v>
      </c>
      <c r="G362">
        <v>8.64</v>
      </c>
      <c r="H362">
        <v>1</v>
      </c>
      <c r="I362">
        <v>0.85</v>
      </c>
      <c r="J362" s="7">
        <f t="shared" si="25"/>
        <v>1</v>
      </c>
      <c r="K362" s="8">
        <f t="shared" si="26"/>
        <v>0</v>
      </c>
      <c r="L362" s="9">
        <f t="shared" si="27"/>
        <v>5.3434281959109969E-6</v>
      </c>
      <c r="M362" s="10">
        <f t="shared" si="28"/>
        <v>1</v>
      </c>
      <c r="N362" s="5">
        <f t="shared" si="29"/>
        <v>1</v>
      </c>
    </row>
    <row r="363" spans="1:14" x14ac:dyDescent="0.3">
      <c r="A363">
        <v>362</v>
      </c>
      <c r="B363">
        <v>334</v>
      </c>
      <c r="C363">
        <v>116</v>
      </c>
      <c r="D363">
        <v>4</v>
      </c>
      <c r="E363">
        <v>4</v>
      </c>
      <c r="F363">
        <v>3.5</v>
      </c>
      <c r="G363">
        <v>9.5399999999999991</v>
      </c>
      <c r="H363">
        <v>1</v>
      </c>
      <c r="I363">
        <v>0.93</v>
      </c>
      <c r="J363" s="7">
        <f t="shared" si="25"/>
        <v>1</v>
      </c>
      <c r="K363" s="8">
        <f t="shared" si="26"/>
        <v>3.1110273591191829E-20</v>
      </c>
      <c r="L363" s="9">
        <f t="shared" si="27"/>
        <v>2.5130488806028681E-7</v>
      </c>
      <c r="M363" s="10">
        <f t="shared" si="28"/>
        <v>1</v>
      </c>
      <c r="N363" s="5">
        <f t="shared" si="29"/>
        <v>1</v>
      </c>
    </row>
    <row r="364" spans="1:14" x14ac:dyDescent="0.3">
      <c r="A364">
        <v>363</v>
      </c>
      <c r="B364">
        <v>338</v>
      </c>
      <c r="C364">
        <v>115</v>
      </c>
      <c r="D364">
        <v>5</v>
      </c>
      <c r="E364">
        <v>4.5</v>
      </c>
      <c r="F364">
        <v>5</v>
      </c>
      <c r="G364">
        <v>9.23</v>
      </c>
      <c r="H364">
        <v>1</v>
      </c>
      <c r="I364">
        <v>0.91</v>
      </c>
      <c r="J364" s="7">
        <f t="shared" si="25"/>
        <v>1</v>
      </c>
      <c r="K364" s="8">
        <f t="shared" si="26"/>
        <v>0</v>
      </c>
      <c r="L364" s="9">
        <f t="shared" si="27"/>
        <v>1.2113160582161907E-7</v>
      </c>
      <c r="M364" s="10">
        <f t="shared" si="28"/>
        <v>1</v>
      </c>
      <c r="N364" s="5">
        <f t="shared" si="29"/>
        <v>1</v>
      </c>
    </row>
    <row r="365" spans="1:14" x14ac:dyDescent="0.3">
      <c r="A365">
        <v>364</v>
      </c>
      <c r="B365">
        <v>306</v>
      </c>
      <c r="C365">
        <v>103</v>
      </c>
      <c r="D365">
        <v>2</v>
      </c>
      <c r="E365">
        <v>2.5</v>
      </c>
      <c r="F365">
        <v>3</v>
      </c>
      <c r="G365">
        <v>8.36</v>
      </c>
      <c r="H365">
        <v>0</v>
      </c>
      <c r="I365">
        <v>0.69</v>
      </c>
      <c r="J365" s="7">
        <f t="shared" si="25"/>
        <v>1</v>
      </c>
      <c r="K365" s="8">
        <f t="shared" si="26"/>
        <v>6.3728721800346387E-7</v>
      </c>
      <c r="L365" s="9">
        <f t="shared" si="27"/>
        <v>1.3014932958786998E-6</v>
      </c>
      <c r="M365" s="10">
        <f t="shared" si="28"/>
        <v>1</v>
      </c>
      <c r="N365" s="5">
        <f t="shared" si="29"/>
        <v>1</v>
      </c>
    </row>
    <row r="366" spans="1:14" x14ac:dyDescent="0.3">
      <c r="A366">
        <v>365</v>
      </c>
      <c r="B366">
        <v>313</v>
      </c>
      <c r="C366">
        <v>102</v>
      </c>
      <c r="D366">
        <v>3</v>
      </c>
      <c r="E366">
        <v>3.5</v>
      </c>
      <c r="F366">
        <v>4</v>
      </c>
      <c r="G366">
        <v>8.9</v>
      </c>
      <c r="H366">
        <v>1</v>
      </c>
      <c r="I366">
        <v>0.77</v>
      </c>
      <c r="J366" s="7">
        <f t="shared" si="25"/>
        <v>1</v>
      </c>
      <c r="K366" s="8">
        <f t="shared" si="26"/>
        <v>0</v>
      </c>
      <c r="L366" s="9">
        <f t="shared" si="27"/>
        <v>6.3072558816540315E-6</v>
      </c>
      <c r="M366" s="10">
        <f t="shared" si="28"/>
        <v>1</v>
      </c>
      <c r="N366" s="5">
        <f t="shared" si="29"/>
        <v>1</v>
      </c>
    </row>
    <row r="367" spans="1:14" x14ac:dyDescent="0.3">
      <c r="A367">
        <v>366</v>
      </c>
      <c r="B367">
        <v>330</v>
      </c>
      <c r="C367">
        <v>114</v>
      </c>
      <c r="D367">
        <v>4</v>
      </c>
      <c r="E367">
        <v>4.5</v>
      </c>
      <c r="F367">
        <v>3</v>
      </c>
      <c r="G367">
        <v>9.17</v>
      </c>
      <c r="H367">
        <v>1</v>
      </c>
      <c r="I367">
        <v>0.86</v>
      </c>
      <c r="J367" s="7">
        <f t="shared" si="25"/>
        <v>1</v>
      </c>
      <c r="K367" s="8">
        <f t="shared" si="26"/>
        <v>0</v>
      </c>
      <c r="L367" s="9">
        <f t="shared" si="27"/>
        <v>1.2999946054819631E-6</v>
      </c>
      <c r="M367" s="10">
        <f t="shared" si="28"/>
        <v>1</v>
      </c>
      <c r="N367" s="5">
        <f t="shared" si="29"/>
        <v>1</v>
      </c>
    </row>
    <row r="368" spans="1:14" x14ac:dyDescent="0.3">
      <c r="A368">
        <v>367</v>
      </c>
      <c r="B368">
        <v>320</v>
      </c>
      <c r="C368">
        <v>104</v>
      </c>
      <c r="D368">
        <v>3</v>
      </c>
      <c r="E368">
        <v>3.5</v>
      </c>
      <c r="F368">
        <v>4.5</v>
      </c>
      <c r="G368">
        <v>8.34</v>
      </c>
      <c r="H368">
        <v>1</v>
      </c>
      <c r="I368">
        <v>0.74</v>
      </c>
      <c r="J368" s="7">
        <f t="shared" si="25"/>
        <v>1</v>
      </c>
      <c r="K368" s="8">
        <f t="shared" si="26"/>
        <v>0</v>
      </c>
      <c r="L368" s="9">
        <f t="shared" si="27"/>
        <v>4.9890185814707449E-6</v>
      </c>
      <c r="M368" s="10">
        <f t="shared" si="28"/>
        <v>1</v>
      </c>
      <c r="N368" s="5">
        <f t="shared" si="29"/>
        <v>1</v>
      </c>
    </row>
    <row r="369" spans="1:14" x14ac:dyDescent="0.3">
      <c r="A369">
        <v>368</v>
      </c>
      <c r="B369">
        <v>311</v>
      </c>
      <c r="C369">
        <v>98</v>
      </c>
      <c r="D369">
        <v>1</v>
      </c>
      <c r="E369">
        <v>1</v>
      </c>
      <c r="F369">
        <v>2.5</v>
      </c>
      <c r="G369">
        <v>7.46</v>
      </c>
      <c r="H369">
        <v>0</v>
      </c>
      <c r="I369">
        <v>0.56999999999999995</v>
      </c>
      <c r="J369" s="7">
        <f t="shared" si="25"/>
        <v>1</v>
      </c>
      <c r="K369" s="8">
        <f t="shared" si="26"/>
        <v>1.880716945173444E-7</v>
      </c>
      <c r="L369" s="9">
        <f t="shared" si="27"/>
        <v>6.0914177108113142E-10</v>
      </c>
      <c r="M369" s="10">
        <f t="shared" si="28"/>
        <v>0</v>
      </c>
      <c r="N369" s="5">
        <f t="shared" si="29"/>
        <v>0</v>
      </c>
    </row>
    <row r="370" spans="1:14" x14ac:dyDescent="0.3">
      <c r="A370">
        <v>369</v>
      </c>
      <c r="B370">
        <v>298</v>
      </c>
      <c r="C370">
        <v>92</v>
      </c>
      <c r="D370">
        <v>1</v>
      </c>
      <c r="E370">
        <v>2</v>
      </c>
      <c r="F370">
        <v>2</v>
      </c>
      <c r="G370">
        <v>7.88</v>
      </c>
      <c r="H370">
        <v>0</v>
      </c>
      <c r="I370">
        <v>0.51</v>
      </c>
      <c r="J370" s="7">
        <f t="shared" si="25"/>
        <v>1</v>
      </c>
      <c r="K370" s="8">
        <f t="shared" si="26"/>
        <v>8.3217828611497663E-7</v>
      </c>
      <c r="L370" s="9">
        <f t="shared" si="27"/>
        <v>2.138665597397425E-10</v>
      </c>
      <c r="M370" s="10">
        <f t="shared" si="28"/>
        <v>0</v>
      </c>
      <c r="N370" s="5">
        <f t="shared" si="29"/>
        <v>0</v>
      </c>
    </row>
    <row r="371" spans="1:14" x14ac:dyDescent="0.3">
      <c r="A371">
        <v>370</v>
      </c>
      <c r="B371">
        <v>301</v>
      </c>
      <c r="C371">
        <v>98</v>
      </c>
      <c r="D371">
        <v>1</v>
      </c>
      <c r="E371">
        <v>2</v>
      </c>
      <c r="F371">
        <v>3</v>
      </c>
      <c r="G371">
        <v>8.0299999999999994</v>
      </c>
      <c r="H371">
        <v>1</v>
      </c>
      <c r="I371">
        <v>0.67</v>
      </c>
      <c r="J371" s="7">
        <f t="shared" si="25"/>
        <v>1</v>
      </c>
      <c r="K371" s="8">
        <f t="shared" si="26"/>
        <v>3.9649723759157254E-7</v>
      </c>
      <c r="L371" s="9">
        <f t="shared" si="27"/>
        <v>2.3481729989867823E-8</v>
      </c>
      <c r="M371" s="10">
        <f t="shared" si="28"/>
        <v>0</v>
      </c>
      <c r="N371" s="5">
        <f t="shared" si="29"/>
        <v>0</v>
      </c>
    </row>
    <row r="372" spans="1:14" x14ac:dyDescent="0.3">
      <c r="A372">
        <v>371</v>
      </c>
      <c r="B372">
        <v>310</v>
      </c>
      <c r="C372">
        <v>103</v>
      </c>
      <c r="D372">
        <v>2</v>
      </c>
      <c r="E372">
        <v>2.5</v>
      </c>
      <c r="F372">
        <v>2.5</v>
      </c>
      <c r="G372">
        <v>8.24</v>
      </c>
      <c r="H372">
        <v>0</v>
      </c>
      <c r="I372">
        <v>0.72</v>
      </c>
      <c r="J372" s="7">
        <f t="shared" si="25"/>
        <v>1</v>
      </c>
      <c r="K372" s="8">
        <f t="shared" si="26"/>
        <v>7.4883465652855403E-7</v>
      </c>
      <c r="L372" s="9">
        <f t="shared" si="27"/>
        <v>6.4847514101592088E-7</v>
      </c>
      <c r="M372" s="10">
        <f t="shared" si="28"/>
        <v>0</v>
      </c>
      <c r="N372" s="5">
        <f t="shared" si="29"/>
        <v>0</v>
      </c>
    </row>
    <row r="373" spans="1:14" x14ac:dyDescent="0.3">
      <c r="A373">
        <v>372</v>
      </c>
      <c r="B373">
        <v>324</v>
      </c>
      <c r="C373">
        <v>110</v>
      </c>
      <c r="D373">
        <v>3</v>
      </c>
      <c r="E373">
        <v>3.5</v>
      </c>
      <c r="F373">
        <v>3</v>
      </c>
      <c r="G373">
        <v>9.2200000000000006</v>
      </c>
      <c r="H373">
        <v>1</v>
      </c>
      <c r="I373">
        <v>0.89</v>
      </c>
      <c r="J373" s="7">
        <f t="shared" si="25"/>
        <v>1</v>
      </c>
      <c r="K373" s="8">
        <f t="shared" si="26"/>
        <v>2.5159761514985908E-14</v>
      </c>
      <c r="L373" s="9">
        <f t="shared" si="27"/>
        <v>6.9247019737090608E-6</v>
      </c>
      <c r="M373" s="10">
        <f t="shared" si="28"/>
        <v>1</v>
      </c>
      <c r="N373" s="5">
        <f t="shared" si="29"/>
        <v>1</v>
      </c>
    </row>
    <row r="374" spans="1:14" x14ac:dyDescent="0.3">
      <c r="A374">
        <v>373</v>
      </c>
      <c r="B374">
        <v>336</v>
      </c>
      <c r="C374">
        <v>119</v>
      </c>
      <c r="D374">
        <v>4</v>
      </c>
      <c r="E374">
        <v>4.5</v>
      </c>
      <c r="F374">
        <v>4</v>
      </c>
      <c r="G374">
        <v>9.6199999999999992</v>
      </c>
      <c r="H374">
        <v>1</v>
      </c>
      <c r="I374">
        <v>0.95</v>
      </c>
      <c r="J374" s="7">
        <f t="shared" si="25"/>
        <v>1</v>
      </c>
      <c r="K374" s="8">
        <f t="shared" si="26"/>
        <v>0</v>
      </c>
      <c r="L374" s="9">
        <f t="shared" si="27"/>
        <v>5.5535666146623886E-8</v>
      </c>
      <c r="M374" s="10">
        <f t="shared" si="28"/>
        <v>1</v>
      </c>
      <c r="N374" s="5">
        <f t="shared" si="29"/>
        <v>1</v>
      </c>
    </row>
    <row r="375" spans="1:14" x14ac:dyDescent="0.3">
      <c r="A375">
        <v>374</v>
      </c>
      <c r="B375">
        <v>321</v>
      </c>
      <c r="C375">
        <v>109</v>
      </c>
      <c r="D375">
        <v>3</v>
      </c>
      <c r="E375">
        <v>3</v>
      </c>
      <c r="F375">
        <v>3</v>
      </c>
      <c r="G375">
        <v>8.5399999999999991</v>
      </c>
      <c r="H375">
        <v>1</v>
      </c>
      <c r="I375">
        <v>0.79</v>
      </c>
      <c r="J375" s="7">
        <f t="shared" si="25"/>
        <v>1</v>
      </c>
      <c r="K375" s="8">
        <f t="shared" si="26"/>
        <v>1.5218283543235451E-10</v>
      </c>
      <c r="L375" s="9">
        <f t="shared" si="27"/>
        <v>1.0906638563219519E-5</v>
      </c>
      <c r="M375" s="10">
        <f t="shared" si="28"/>
        <v>1</v>
      </c>
      <c r="N375" s="5">
        <f t="shared" si="29"/>
        <v>1</v>
      </c>
    </row>
    <row r="376" spans="1:14" x14ac:dyDescent="0.3">
      <c r="A376">
        <v>375</v>
      </c>
      <c r="B376">
        <v>315</v>
      </c>
      <c r="C376">
        <v>105</v>
      </c>
      <c r="D376">
        <v>2</v>
      </c>
      <c r="E376">
        <v>2</v>
      </c>
      <c r="F376">
        <v>2.5</v>
      </c>
      <c r="G376">
        <v>7.65</v>
      </c>
      <c r="H376">
        <v>0</v>
      </c>
      <c r="I376">
        <v>0.39</v>
      </c>
      <c r="J376" s="7">
        <f t="shared" si="25"/>
        <v>0</v>
      </c>
      <c r="K376" s="8">
        <f t="shared" si="26"/>
        <v>8.7317059964212364E-7</v>
      </c>
      <c r="L376" s="9">
        <f t="shared" si="27"/>
        <v>1.5588790566384341E-7</v>
      </c>
      <c r="M376" s="10">
        <f t="shared" si="28"/>
        <v>0</v>
      </c>
      <c r="N376" s="5">
        <f t="shared" si="29"/>
        <v>1</v>
      </c>
    </row>
    <row r="377" spans="1:14" x14ac:dyDescent="0.3">
      <c r="A377">
        <v>376</v>
      </c>
      <c r="B377">
        <v>304</v>
      </c>
      <c r="C377">
        <v>101</v>
      </c>
      <c r="D377">
        <v>2</v>
      </c>
      <c r="E377">
        <v>2</v>
      </c>
      <c r="F377">
        <v>2.5</v>
      </c>
      <c r="G377">
        <v>7.66</v>
      </c>
      <c r="H377">
        <v>0</v>
      </c>
      <c r="I377">
        <v>0.38</v>
      </c>
      <c r="J377" s="7">
        <f t="shared" si="25"/>
        <v>0</v>
      </c>
      <c r="K377" s="8">
        <f t="shared" si="26"/>
        <v>7.0218305726824144E-6</v>
      </c>
      <c r="L377" s="9">
        <f t="shared" si="27"/>
        <v>3.7978903671508045E-8</v>
      </c>
      <c r="M377" s="10">
        <f t="shared" si="28"/>
        <v>0</v>
      </c>
      <c r="N377" s="5">
        <f t="shared" si="29"/>
        <v>1</v>
      </c>
    </row>
    <row r="378" spans="1:14" x14ac:dyDescent="0.3">
      <c r="A378">
        <v>377</v>
      </c>
      <c r="B378">
        <v>297</v>
      </c>
      <c r="C378">
        <v>96</v>
      </c>
      <c r="D378">
        <v>2</v>
      </c>
      <c r="E378">
        <v>2.5</v>
      </c>
      <c r="F378">
        <v>2</v>
      </c>
      <c r="G378">
        <v>7.43</v>
      </c>
      <c r="H378">
        <v>0</v>
      </c>
      <c r="I378">
        <v>0.34</v>
      </c>
      <c r="J378" s="7">
        <f t="shared" si="25"/>
        <v>0</v>
      </c>
      <c r="K378" s="8">
        <f t="shared" si="26"/>
        <v>3.8960548816514234E-6</v>
      </c>
      <c r="L378" s="9">
        <f t="shared" si="27"/>
        <v>1.607106669994934E-9</v>
      </c>
      <c r="M378" s="10">
        <f t="shared" si="28"/>
        <v>0</v>
      </c>
      <c r="N378" s="5">
        <f t="shared" si="29"/>
        <v>1</v>
      </c>
    </row>
    <row r="379" spans="1:14" x14ac:dyDescent="0.3">
      <c r="A379">
        <v>378</v>
      </c>
      <c r="B379">
        <v>290</v>
      </c>
      <c r="C379">
        <v>100</v>
      </c>
      <c r="D379">
        <v>1</v>
      </c>
      <c r="E379">
        <v>1.5</v>
      </c>
      <c r="F379">
        <v>2</v>
      </c>
      <c r="G379">
        <v>7.56</v>
      </c>
      <c r="H379">
        <v>0</v>
      </c>
      <c r="I379">
        <v>0.47</v>
      </c>
      <c r="J379" s="7">
        <f t="shared" si="25"/>
        <v>0</v>
      </c>
      <c r="K379" s="8">
        <f t="shared" si="26"/>
        <v>2.0937251096438639E-6</v>
      </c>
      <c r="L379" s="9">
        <f t="shared" si="27"/>
        <v>1.1867114303461752E-10</v>
      </c>
      <c r="M379" s="10">
        <f t="shared" si="28"/>
        <v>0</v>
      </c>
      <c r="N379" s="5">
        <f t="shared" si="29"/>
        <v>1</v>
      </c>
    </row>
    <row r="380" spans="1:14" x14ac:dyDescent="0.3">
      <c r="A380">
        <v>379</v>
      </c>
      <c r="B380">
        <v>303</v>
      </c>
      <c r="C380">
        <v>98</v>
      </c>
      <c r="D380">
        <v>1</v>
      </c>
      <c r="E380">
        <v>2</v>
      </c>
      <c r="F380">
        <v>2.5</v>
      </c>
      <c r="G380">
        <v>7.65</v>
      </c>
      <c r="H380">
        <v>0</v>
      </c>
      <c r="I380">
        <v>0.56000000000000005</v>
      </c>
      <c r="J380" s="7">
        <f t="shared" si="25"/>
        <v>1</v>
      </c>
      <c r="K380" s="8">
        <f t="shared" si="26"/>
        <v>2.6441449424307912E-6</v>
      </c>
      <c r="L380" s="9">
        <f t="shared" si="27"/>
        <v>3.1438962107176281E-9</v>
      </c>
      <c r="M380" s="10">
        <f t="shared" si="28"/>
        <v>0</v>
      </c>
      <c r="N380" s="5">
        <f t="shared" si="29"/>
        <v>0</v>
      </c>
    </row>
    <row r="381" spans="1:14" x14ac:dyDescent="0.3">
      <c r="A381">
        <v>380</v>
      </c>
      <c r="B381">
        <v>311</v>
      </c>
      <c r="C381">
        <v>99</v>
      </c>
      <c r="D381">
        <v>1</v>
      </c>
      <c r="E381">
        <v>2.5</v>
      </c>
      <c r="F381">
        <v>3</v>
      </c>
      <c r="G381">
        <v>8.43</v>
      </c>
      <c r="H381">
        <v>1</v>
      </c>
      <c r="I381">
        <v>0.71</v>
      </c>
      <c r="J381" s="7">
        <f t="shared" si="25"/>
        <v>1</v>
      </c>
      <c r="K381" s="8">
        <f t="shared" si="26"/>
        <v>2.9934514637728837E-8</v>
      </c>
      <c r="L381" s="9">
        <f t="shared" si="27"/>
        <v>2.6046794462868809E-7</v>
      </c>
      <c r="M381" s="10">
        <f t="shared" si="28"/>
        <v>1</v>
      </c>
      <c r="N381" s="5">
        <f t="shared" si="29"/>
        <v>1</v>
      </c>
    </row>
    <row r="382" spans="1:14" x14ac:dyDescent="0.3">
      <c r="A382">
        <v>381</v>
      </c>
      <c r="B382">
        <v>322</v>
      </c>
      <c r="C382">
        <v>104</v>
      </c>
      <c r="D382">
        <v>3</v>
      </c>
      <c r="E382">
        <v>3.5</v>
      </c>
      <c r="F382">
        <v>4</v>
      </c>
      <c r="G382">
        <v>8.84</v>
      </c>
      <c r="H382">
        <v>1</v>
      </c>
      <c r="I382">
        <v>0.78</v>
      </c>
      <c r="J382" s="7">
        <f t="shared" si="25"/>
        <v>1</v>
      </c>
      <c r="K382" s="8">
        <f t="shared" si="26"/>
        <v>0</v>
      </c>
      <c r="L382" s="9">
        <f t="shared" si="27"/>
        <v>9.4441507644770183E-6</v>
      </c>
      <c r="M382" s="10">
        <f t="shared" si="28"/>
        <v>1</v>
      </c>
      <c r="N382" s="5">
        <f t="shared" si="29"/>
        <v>1</v>
      </c>
    </row>
    <row r="383" spans="1:14" x14ac:dyDescent="0.3">
      <c r="A383">
        <v>382</v>
      </c>
      <c r="B383">
        <v>319</v>
      </c>
      <c r="C383">
        <v>105</v>
      </c>
      <c r="D383">
        <v>3</v>
      </c>
      <c r="E383">
        <v>3</v>
      </c>
      <c r="F383">
        <v>3.5</v>
      </c>
      <c r="G383">
        <v>8.67</v>
      </c>
      <c r="H383">
        <v>1</v>
      </c>
      <c r="I383">
        <v>0.73</v>
      </c>
      <c r="J383" s="7">
        <f t="shared" si="25"/>
        <v>1</v>
      </c>
      <c r="K383" s="8">
        <f t="shared" si="26"/>
        <v>3.2622504066308246E-10</v>
      </c>
      <c r="L383" s="9">
        <f t="shared" si="27"/>
        <v>8.9581336329169079E-6</v>
      </c>
      <c r="M383" s="10">
        <f t="shared" si="28"/>
        <v>1</v>
      </c>
      <c r="N383" s="5">
        <f t="shared" si="29"/>
        <v>1</v>
      </c>
    </row>
    <row r="384" spans="1:14" x14ac:dyDescent="0.3">
      <c r="A384">
        <v>383</v>
      </c>
      <c r="B384">
        <v>324</v>
      </c>
      <c r="C384">
        <v>110</v>
      </c>
      <c r="D384">
        <v>4</v>
      </c>
      <c r="E384">
        <v>4.5</v>
      </c>
      <c r="F384">
        <v>4</v>
      </c>
      <c r="G384">
        <v>9.15</v>
      </c>
      <c r="H384">
        <v>1</v>
      </c>
      <c r="I384">
        <v>0.82</v>
      </c>
      <c r="J384" s="7">
        <f t="shared" si="25"/>
        <v>1</v>
      </c>
      <c r="K384" s="8">
        <f t="shared" si="26"/>
        <v>0</v>
      </c>
      <c r="L384" s="9">
        <f t="shared" si="27"/>
        <v>3.375587426751299E-6</v>
      </c>
      <c r="M384" s="10">
        <f t="shared" si="28"/>
        <v>1</v>
      </c>
      <c r="N384" s="5">
        <f t="shared" si="29"/>
        <v>1</v>
      </c>
    </row>
    <row r="385" spans="1:14" x14ac:dyDescent="0.3">
      <c r="A385">
        <v>384</v>
      </c>
      <c r="B385">
        <v>300</v>
      </c>
      <c r="C385">
        <v>100</v>
      </c>
      <c r="D385">
        <v>3</v>
      </c>
      <c r="E385">
        <v>3</v>
      </c>
      <c r="F385">
        <v>3.5</v>
      </c>
      <c r="G385">
        <v>8.26</v>
      </c>
      <c r="H385">
        <v>0</v>
      </c>
      <c r="I385">
        <v>0.62</v>
      </c>
      <c r="J385" s="7">
        <f t="shared" si="25"/>
        <v>1</v>
      </c>
      <c r="K385" s="8">
        <f t="shared" si="26"/>
        <v>3.465322162321674E-7</v>
      </c>
      <c r="L385" s="9">
        <f t="shared" si="27"/>
        <v>4.9614960990470527E-7</v>
      </c>
      <c r="M385" s="10">
        <f t="shared" si="28"/>
        <v>1</v>
      </c>
      <c r="N385" s="5">
        <f t="shared" si="29"/>
        <v>1</v>
      </c>
    </row>
    <row r="386" spans="1:14" x14ac:dyDescent="0.3">
      <c r="A386">
        <v>385</v>
      </c>
      <c r="B386">
        <v>340</v>
      </c>
      <c r="C386">
        <v>113</v>
      </c>
      <c r="D386">
        <v>4</v>
      </c>
      <c r="E386">
        <v>5</v>
      </c>
      <c r="F386">
        <v>5</v>
      </c>
      <c r="G386">
        <v>9.74</v>
      </c>
      <c r="H386">
        <v>1</v>
      </c>
      <c r="I386">
        <v>0.96</v>
      </c>
      <c r="J386" s="7">
        <f t="shared" si="25"/>
        <v>1</v>
      </c>
      <c r="K386" s="8">
        <f t="shared" si="26"/>
        <v>0</v>
      </c>
      <c r="L386" s="9">
        <f t="shared" si="27"/>
        <v>2.4952078325425283E-8</v>
      </c>
      <c r="M386" s="10">
        <f t="shared" si="28"/>
        <v>1</v>
      </c>
      <c r="N386" s="5">
        <f t="shared" si="29"/>
        <v>1</v>
      </c>
    </row>
    <row r="387" spans="1:14" x14ac:dyDescent="0.3">
      <c r="A387">
        <v>386</v>
      </c>
      <c r="B387">
        <v>335</v>
      </c>
      <c r="C387">
        <v>117</v>
      </c>
      <c r="D387">
        <v>5</v>
      </c>
      <c r="E387">
        <v>5</v>
      </c>
      <c r="F387">
        <v>5</v>
      </c>
      <c r="G387">
        <v>9.82</v>
      </c>
      <c r="H387">
        <v>1</v>
      </c>
      <c r="I387">
        <v>0.96</v>
      </c>
      <c r="J387" s="7">
        <f t="shared" ref="J387:J401" si="30">IF(I387&lt;0.5,0,1)</f>
        <v>1</v>
      </c>
      <c r="K387" s="8">
        <f t="shared" ref="K387:K401" si="31">IF(D387=1,$W$24,IF(D387=2,$W$25,IF(D387=3,$W$26,IF(D387=4,$W$27,$W$28))))*IF(E387=1,$Z$24,IF(E387=1.5,$Z$25,IF(E387=2,$Z$26,IF(E387=2.5,$Z$27,IF(E387=3,$Z$28,IF(E387=3.5,$Z$29,IF(E387=4,$Z$30,IF(E387=4.5,$Z$31,$Z$32))))))))*IF(F387=1,$AC$24,IF(F387=1.5,$AC$25,IF(F387=2,$AC$26,IF(F387=2.5,$AC$27,IF(F387=3,$AC$28,IF(F387=3.5,$AC$29,IF(F387=4,$AC$30,IF(F387=4.5,$AC$31,$AC$32))))))))*IF(H387=0,$AF$24,$AF$25)*$T$2*_xlfn.NORM.DIST(B387,$AI$3,$AI$8,FALSE)*_xlfn.NORM.DIST(C387,$AJ$3,$AJ$8,FALSE)*_xlfn.NORM.DIST(G387,$AK$3,$AK$8,FALSE)</f>
        <v>0</v>
      </c>
      <c r="L387" s="9">
        <f t="shared" ref="L387:L401" si="32">IF(D387=1,$W$30,IF(D387=2,$W$31,IF(D387=3,$W$32,IF(D387=4,$W$33,$W$34))))*IF(E387=1,$Z$34,IF(E387=1.5,$Z$35,IF(E387=2,$Z$36,IF(E387=2.5,$Z$37,IF(E387=3,$Z$38,IF(E387=3.5,$Z$39,IF(E387=4,$Z$40,IF(E387=4.5,$Z$41,$Z$42))))))))*IF(F387=1,$AC$34,IF(F387=1.5,$AC$35,IF(F387=2,$AC$36,IF(F387=2.5,$AC$37,IF(F387=3,$AC$38,IF(F387=3.5,$AC$39,IF(F387=4,$AC$40,IF(F387=4.5,$AC$41,$AC$42))))))))*IF(H387=0,$AF$27,$AF$28)*$T$3*_xlfn.NORM.DIST(B387,$AI$4,$AI$9,FALSE)*_xlfn.NORM.DIST(C387,$AJ$4,$AJ$9,FALSE)*_xlfn.NORM.DIST(G387,$AK$4,$AK$9,FALSE)</f>
        <v>1.5163122622542413E-8</v>
      </c>
      <c r="M387" s="10">
        <f t="shared" ref="M387:M401" si="33">IF(K387&gt;L387,0,1)</f>
        <v>1</v>
      </c>
      <c r="N387" s="5">
        <f t="shared" ref="N387:N401" si="34">IF(J387=M387,1,0)</f>
        <v>1</v>
      </c>
    </row>
    <row r="388" spans="1:14" x14ac:dyDescent="0.3">
      <c r="A388">
        <v>387</v>
      </c>
      <c r="B388">
        <v>302</v>
      </c>
      <c r="C388">
        <v>101</v>
      </c>
      <c r="D388">
        <v>2</v>
      </c>
      <c r="E388">
        <v>2.5</v>
      </c>
      <c r="F388">
        <v>3.5</v>
      </c>
      <c r="G388">
        <v>7.96</v>
      </c>
      <c r="H388">
        <v>0</v>
      </c>
      <c r="I388">
        <v>0.46</v>
      </c>
      <c r="J388" s="7">
        <f t="shared" si="30"/>
        <v>0</v>
      </c>
      <c r="K388" s="8">
        <f t="shared" si="31"/>
        <v>2.167530105922049E-6</v>
      </c>
      <c r="L388" s="9">
        <f t="shared" si="32"/>
        <v>2.4175554006029602E-7</v>
      </c>
      <c r="M388" s="10">
        <f t="shared" si="33"/>
        <v>0</v>
      </c>
      <c r="N388" s="5">
        <f t="shared" si="34"/>
        <v>1</v>
      </c>
    </row>
    <row r="389" spans="1:14" x14ac:dyDescent="0.3">
      <c r="A389">
        <v>388</v>
      </c>
      <c r="B389">
        <v>307</v>
      </c>
      <c r="C389">
        <v>105</v>
      </c>
      <c r="D389">
        <v>2</v>
      </c>
      <c r="E389">
        <v>2</v>
      </c>
      <c r="F389">
        <v>3.5</v>
      </c>
      <c r="G389">
        <v>8.1</v>
      </c>
      <c r="H389">
        <v>0</v>
      </c>
      <c r="I389">
        <v>0.53</v>
      </c>
      <c r="J389" s="7">
        <f t="shared" si="30"/>
        <v>1</v>
      </c>
      <c r="K389" s="8">
        <f t="shared" si="31"/>
        <v>8.794558094827946E-7</v>
      </c>
      <c r="L389" s="9">
        <f t="shared" si="32"/>
        <v>6.9573884288837339E-7</v>
      </c>
      <c r="M389" s="10">
        <f t="shared" si="33"/>
        <v>0</v>
      </c>
      <c r="N389" s="5">
        <f t="shared" si="34"/>
        <v>0</v>
      </c>
    </row>
    <row r="390" spans="1:14" x14ac:dyDescent="0.3">
      <c r="A390">
        <v>389</v>
      </c>
      <c r="B390">
        <v>296</v>
      </c>
      <c r="C390">
        <v>97</v>
      </c>
      <c r="D390">
        <v>2</v>
      </c>
      <c r="E390">
        <v>1.5</v>
      </c>
      <c r="F390">
        <v>2</v>
      </c>
      <c r="G390">
        <v>7.8</v>
      </c>
      <c r="H390">
        <v>0</v>
      </c>
      <c r="I390">
        <v>0.49</v>
      </c>
      <c r="J390" s="7">
        <f t="shared" si="30"/>
        <v>0</v>
      </c>
      <c r="K390" s="8">
        <f t="shared" si="31"/>
        <v>1.2131267098636751E-5</v>
      </c>
      <c r="L390" s="9">
        <f t="shared" si="32"/>
        <v>1.8371225844363256E-9</v>
      </c>
      <c r="M390" s="10">
        <f t="shared" si="33"/>
        <v>0</v>
      </c>
      <c r="N390" s="5">
        <f t="shared" si="34"/>
        <v>1</v>
      </c>
    </row>
    <row r="391" spans="1:14" x14ac:dyDescent="0.3">
      <c r="A391">
        <v>390</v>
      </c>
      <c r="B391">
        <v>320</v>
      </c>
      <c r="C391">
        <v>108</v>
      </c>
      <c r="D391">
        <v>3</v>
      </c>
      <c r="E391">
        <v>3.5</v>
      </c>
      <c r="F391">
        <v>4</v>
      </c>
      <c r="G391">
        <v>8.44</v>
      </c>
      <c r="H391">
        <v>1</v>
      </c>
      <c r="I391">
        <v>0.76</v>
      </c>
      <c r="J391" s="7">
        <f t="shared" si="30"/>
        <v>1</v>
      </c>
      <c r="K391" s="8">
        <f t="shared" si="31"/>
        <v>0</v>
      </c>
      <c r="L391" s="9">
        <f t="shared" si="32"/>
        <v>1.2229236274863745E-5</v>
      </c>
      <c r="M391" s="10">
        <f t="shared" si="33"/>
        <v>1</v>
      </c>
      <c r="N391" s="5">
        <f t="shared" si="34"/>
        <v>1</v>
      </c>
    </row>
    <row r="392" spans="1:14" x14ac:dyDescent="0.3">
      <c r="A392">
        <v>391</v>
      </c>
      <c r="B392">
        <v>314</v>
      </c>
      <c r="C392">
        <v>102</v>
      </c>
      <c r="D392">
        <v>2</v>
      </c>
      <c r="E392">
        <v>2</v>
      </c>
      <c r="F392">
        <v>2.5</v>
      </c>
      <c r="G392">
        <v>8.24</v>
      </c>
      <c r="H392">
        <v>0</v>
      </c>
      <c r="I392">
        <v>0.64</v>
      </c>
      <c r="J392" s="7">
        <f t="shared" si="30"/>
        <v>1</v>
      </c>
      <c r="K392" s="8">
        <f t="shared" si="31"/>
        <v>6.9830001022514335E-7</v>
      </c>
      <c r="L392" s="9">
        <f t="shared" si="32"/>
        <v>4.2235338358907341E-7</v>
      </c>
      <c r="M392" s="10">
        <f t="shared" si="33"/>
        <v>0</v>
      </c>
      <c r="N392" s="5">
        <f t="shared" si="34"/>
        <v>0</v>
      </c>
    </row>
    <row r="393" spans="1:14" x14ac:dyDescent="0.3">
      <c r="A393">
        <v>392</v>
      </c>
      <c r="B393">
        <v>318</v>
      </c>
      <c r="C393">
        <v>106</v>
      </c>
      <c r="D393">
        <v>3</v>
      </c>
      <c r="E393">
        <v>2</v>
      </c>
      <c r="F393">
        <v>3</v>
      </c>
      <c r="G393">
        <v>8.65</v>
      </c>
      <c r="H393">
        <v>0</v>
      </c>
      <c r="I393">
        <v>0.71</v>
      </c>
      <c r="J393" s="7">
        <f t="shared" si="30"/>
        <v>1</v>
      </c>
      <c r="K393" s="8">
        <f t="shared" si="31"/>
        <v>2.7898337166875802E-9</v>
      </c>
      <c r="L393" s="9">
        <f t="shared" si="32"/>
        <v>3.7026566556658625E-6</v>
      </c>
      <c r="M393" s="10">
        <f t="shared" si="33"/>
        <v>1</v>
      </c>
      <c r="N393" s="5">
        <f t="shared" si="34"/>
        <v>1</v>
      </c>
    </row>
    <row r="394" spans="1:14" x14ac:dyDescent="0.3">
      <c r="A394">
        <v>393</v>
      </c>
      <c r="B394">
        <v>326</v>
      </c>
      <c r="C394">
        <v>112</v>
      </c>
      <c r="D394">
        <v>4</v>
      </c>
      <c r="E394">
        <v>4</v>
      </c>
      <c r="F394">
        <v>3.5</v>
      </c>
      <c r="G394">
        <v>9.1199999999999992</v>
      </c>
      <c r="H394">
        <v>1</v>
      </c>
      <c r="I394">
        <v>0.84</v>
      </c>
      <c r="J394" s="7">
        <f t="shared" si="30"/>
        <v>1</v>
      </c>
      <c r="K394" s="8">
        <f t="shared" si="31"/>
        <v>4.7884910786736981E-15</v>
      </c>
      <c r="L394" s="9">
        <f t="shared" si="32"/>
        <v>2.9352206964904177E-6</v>
      </c>
      <c r="M394" s="10">
        <f t="shared" si="33"/>
        <v>1</v>
      </c>
      <c r="N394" s="5">
        <f t="shared" si="34"/>
        <v>1</v>
      </c>
    </row>
    <row r="395" spans="1:14" x14ac:dyDescent="0.3">
      <c r="A395">
        <v>394</v>
      </c>
      <c r="B395">
        <v>317</v>
      </c>
      <c r="C395">
        <v>104</v>
      </c>
      <c r="D395">
        <v>2</v>
      </c>
      <c r="E395">
        <v>3</v>
      </c>
      <c r="F395">
        <v>3</v>
      </c>
      <c r="G395">
        <v>8.76</v>
      </c>
      <c r="H395">
        <v>0</v>
      </c>
      <c r="I395">
        <v>0.77</v>
      </c>
      <c r="J395" s="7">
        <f t="shared" si="30"/>
        <v>1</v>
      </c>
      <c r="K395" s="8">
        <f t="shared" si="31"/>
        <v>1.0723872354481485E-8</v>
      </c>
      <c r="L395" s="9">
        <f t="shared" si="32"/>
        <v>4.4423543113429331E-6</v>
      </c>
      <c r="M395" s="10">
        <f t="shared" si="33"/>
        <v>1</v>
      </c>
      <c r="N395" s="5">
        <f t="shared" si="34"/>
        <v>1</v>
      </c>
    </row>
    <row r="396" spans="1:14" x14ac:dyDescent="0.3">
      <c r="A396">
        <v>395</v>
      </c>
      <c r="B396">
        <v>329</v>
      </c>
      <c r="C396">
        <v>111</v>
      </c>
      <c r="D396">
        <v>4</v>
      </c>
      <c r="E396">
        <v>4.5</v>
      </c>
      <c r="F396">
        <v>4</v>
      </c>
      <c r="G396">
        <v>9.23</v>
      </c>
      <c r="H396">
        <v>1</v>
      </c>
      <c r="I396">
        <v>0.89</v>
      </c>
      <c r="J396" s="7">
        <f t="shared" si="30"/>
        <v>1</v>
      </c>
      <c r="K396" s="8">
        <f t="shared" si="31"/>
        <v>0</v>
      </c>
      <c r="L396" s="9">
        <f t="shared" si="32"/>
        <v>1.9105902758494724E-6</v>
      </c>
      <c r="M396" s="10">
        <f t="shared" si="33"/>
        <v>1</v>
      </c>
      <c r="N396" s="5">
        <f t="shared" si="34"/>
        <v>1</v>
      </c>
    </row>
    <row r="397" spans="1:14" x14ac:dyDescent="0.3">
      <c r="A397">
        <v>396</v>
      </c>
      <c r="B397">
        <v>324</v>
      </c>
      <c r="C397">
        <v>110</v>
      </c>
      <c r="D397">
        <v>3</v>
      </c>
      <c r="E397">
        <v>3.5</v>
      </c>
      <c r="F397">
        <v>3.5</v>
      </c>
      <c r="G397">
        <v>9.0399999999999991</v>
      </c>
      <c r="H397">
        <v>1</v>
      </c>
      <c r="I397">
        <v>0.82</v>
      </c>
      <c r="J397" s="7">
        <f t="shared" si="30"/>
        <v>1</v>
      </c>
      <c r="K397" s="8">
        <f t="shared" si="31"/>
        <v>1.0116183246026763E-13</v>
      </c>
      <c r="L397" s="9">
        <f t="shared" si="32"/>
        <v>8.0454932752642732E-6</v>
      </c>
      <c r="M397" s="10">
        <f t="shared" si="33"/>
        <v>1</v>
      </c>
      <c r="N397" s="5">
        <f t="shared" si="34"/>
        <v>1</v>
      </c>
    </row>
    <row r="398" spans="1:14" x14ac:dyDescent="0.3">
      <c r="A398">
        <v>397</v>
      </c>
      <c r="B398">
        <v>325</v>
      </c>
      <c r="C398">
        <v>107</v>
      </c>
      <c r="D398">
        <v>3</v>
      </c>
      <c r="E398">
        <v>3</v>
      </c>
      <c r="F398">
        <v>3.5</v>
      </c>
      <c r="G398">
        <v>9.11</v>
      </c>
      <c r="H398">
        <v>1</v>
      </c>
      <c r="I398">
        <v>0.84</v>
      </c>
      <c r="J398" s="7">
        <f t="shared" si="30"/>
        <v>1</v>
      </c>
      <c r="K398" s="8">
        <f t="shared" si="31"/>
        <v>4.4418918164722151E-13</v>
      </c>
      <c r="L398" s="9">
        <f t="shared" si="32"/>
        <v>6.1311341642807113E-6</v>
      </c>
      <c r="M398" s="10">
        <f t="shared" si="33"/>
        <v>1</v>
      </c>
      <c r="N398" s="5">
        <f t="shared" si="34"/>
        <v>1</v>
      </c>
    </row>
    <row r="399" spans="1:14" x14ac:dyDescent="0.3">
      <c r="A399">
        <v>398</v>
      </c>
      <c r="B399">
        <v>330</v>
      </c>
      <c r="C399">
        <v>116</v>
      </c>
      <c r="D399">
        <v>4</v>
      </c>
      <c r="E399">
        <v>5</v>
      </c>
      <c r="F399">
        <v>4.5</v>
      </c>
      <c r="G399">
        <v>9.4499999999999993</v>
      </c>
      <c r="H399">
        <v>1</v>
      </c>
      <c r="I399">
        <v>0.91</v>
      </c>
      <c r="J399" s="7">
        <f t="shared" si="30"/>
        <v>1</v>
      </c>
      <c r="K399" s="8">
        <f t="shared" si="31"/>
        <v>0</v>
      </c>
      <c r="L399" s="9">
        <f t="shared" si="32"/>
        <v>1.8402287595710017E-7</v>
      </c>
      <c r="M399" s="10">
        <f t="shared" si="33"/>
        <v>1</v>
      </c>
      <c r="N399" s="5">
        <f t="shared" si="34"/>
        <v>1</v>
      </c>
    </row>
    <row r="400" spans="1:14" x14ac:dyDescent="0.3">
      <c r="A400">
        <v>399</v>
      </c>
      <c r="B400">
        <v>312</v>
      </c>
      <c r="C400">
        <v>103</v>
      </c>
      <c r="D400">
        <v>3</v>
      </c>
      <c r="E400">
        <v>3.5</v>
      </c>
      <c r="F400">
        <v>4</v>
      </c>
      <c r="G400">
        <v>8.7799999999999994</v>
      </c>
      <c r="H400">
        <v>0</v>
      </c>
      <c r="I400">
        <v>0.67</v>
      </c>
      <c r="J400" s="7">
        <f t="shared" si="30"/>
        <v>1</v>
      </c>
      <c r="K400" s="8">
        <f t="shared" si="31"/>
        <v>0</v>
      </c>
      <c r="L400" s="9">
        <f t="shared" si="32"/>
        <v>5.5152659983798893E-6</v>
      </c>
      <c r="M400" s="10">
        <f t="shared" si="33"/>
        <v>1</v>
      </c>
      <c r="N400" s="5">
        <f t="shared" si="34"/>
        <v>1</v>
      </c>
    </row>
    <row r="401" spans="1:14" x14ac:dyDescent="0.3">
      <c r="A401">
        <v>400</v>
      </c>
      <c r="B401">
        <v>333</v>
      </c>
      <c r="C401">
        <v>117</v>
      </c>
      <c r="D401">
        <v>4</v>
      </c>
      <c r="E401">
        <v>5</v>
      </c>
      <c r="F401">
        <v>4</v>
      </c>
      <c r="G401">
        <v>9.66</v>
      </c>
      <c r="H401">
        <v>1</v>
      </c>
      <c r="I401">
        <v>0.95</v>
      </c>
      <c r="J401" s="7">
        <f t="shared" si="30"/>
        <v>1</v>
      </c>
      <c r="K401" s="8">
        <f t="shared" si="31"/>
        <v>0</v>
      </c>
      <c r="L401" s="9">
        <f t="shared" si="32"/>
        <v>9.2934161754994749E-8</v>
      </c>
      <c r="M401" s="10">
        <f t="shared" si="33"/>
        <v>1</v>
      </c>
      <c r="N401" s="5">
        <f t="shared" si="34"/>
        <v>1</v>
      </c>
    </row>
  </sheetData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Admission_Predict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2020-10-21T18:59:51Z</dcterms:created>
  <dcterms:modified xsi:type="dcterms:W3CDTF">2020-10-21T20:33:26Z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1dadfa90-6141-45fb-9d9d-21f9aaeb6237</vt:lpwstr>
  </property>
</Properties>
</file>