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EF65ED86-5579-46A4-B6E2-D276ED6D5A11}" xr6:coauthVersionLast="36" xr6:coauthVersionMax="36" xr10:uidLastSave="{00000000-0000-0000-0000-000000000000}"/>
  <bookViews>
    <workbookView xWindow="0" yWindow="0" windowWidth="38400" windowHeight="19515" xr2:uid="{28F4051F-9F04-445E-AC5E-10FD582EF43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DiagramSettings">Config!$H$37:$M$40</definedName>
    <definedName name="rngCircleGeometry">Config!$H$59:$K$68</definedName>
    <definedName name="rngConcreteMaterialParameters">Config!$H$27:$M$34</definedName>
    <definedName name="rngLoadCombinations">Config!$O$3:$U$23</definedName>
    <definedName name="rngLShapeGeometry">Config!$H$80:$P$102</definedName>
    <definedName name="rngNDMElementResults">Results!$A$32</definedName>
    <definedName name="rngNDMMaterialDiagrams">Results!$AX$32</definedName>
    <definedName name="rngNDMSectionAnnotations">Results!$AH$32</definedName>
    <definedName name="rngNDMSectionGeometry">Results!$I$32</definedName>
    <definedName name="rngNDMSectionProperties">Results!$Z$32</definedName>
    <definedName name="rngPlotAnnotationSettings">Config!$H$43:$M$56</definedName>
    <definedName name="rngRoundedRectangleGeometry">Config!$H$71:$K$77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BC10" i="1"/>
  <c r="Z11" i="1"/>
  <c r="BC11" i="1"/>
  <c r="Z12" i="1"/>
  <c r="BC12" i="1"/>
  <c r="Z13" i="1"/>
  <c r="BC13" i="1" s="1"/>
  <c r="Z14" i="1"/>
  <c r="BC14" i="1"/>
  <c r="Z15" i="1"/>
  <c r="BC15" i="1"/>
  <c r="Z16" i="1"/>
  <c r="BC16" i="1" s="1"/>
  <c r="Z17" i="1"/>
  <c r="BC17" i="1" s="1"/>
  <c r="Z18" i="1"/>
  <c r="BC18" i="1"/>
  <c r="Z19" i="1"/>
  <c r="BC19" i="1"/>
  <c r="Z20" i="1"/>
  <c r="BC20" i="1"/>
  <c r="Z21" i="1"/>
  <c r="BC21" i="1"/>
  <c r="Z22" i="1"/>
  <c r="BC22" i="1" s="1"/>
  <c r="Z23" i="1"/>
  <c r="BC23" i="1" s="1"/>
  <c r="Z24" i="1"/>
  <c r="BC24" i="1"/>
  <c r="Z25" i="1"/>
  <c r="BC25" i="1"/>
  <c r="Z26" i="1"/>
  <c r="BC26" i="1"/>
  <c r="Z27" i="1"/>
  <c r="BC27" i="1"/>
  <c r="Z28" i="1"/>
  <c r="BC28" i="1" s="1"/>
  <c r="Z29" i="1"/>
  <c r="BC29" i="1" s="1"/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2" i="4"/>
  <c r="O101" i="4"/>
  <c r="O100" i="4"/>
  <c r="O99" i="4"/>
  <c r="O98" i="4"/>
  <c r="O97" i="4"/>
  <c r="O96" i="4"/>
  <c r="O95" i="4"/>
  <c r="N92" i="4"/>
  <c r="N91" i="4"/>
  <c r="N90" i="4"/>
  <c r="N89" i="4"/>
  <c r="N88" i="4"/>
  <c r="N87" i="4"/>
  <c r="N86" i="4"/>
  <c r="N85" i="4"/>
  <c r="L81" i="4"/>
  <c r="J77" i="4"/>
  <c r="J76" i="4"/>
  <c r="J75" i="4"/>
  <c r="J74" i="4"/>
  <c r="J73" i="4"/>
  <c r="J72" i="4"/>
  <c r="J66" i="4"/>
  <c r="J65" i="4"/>
  <c r="J63" i="4"/>
  <c r="J61" i="4"/>
  <c r="J60" i="4"/>
  <c r="K52" i="4"/>
  <c r="K51" i="4"/>
  <c r="K31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<sst xmlns="http://schemas.openxmlformats.org/spreadsheetml/2006/main" count="3747" uniqueCount="1783">
  <si>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</si>
  <si>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</si>
  <si>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</si>
  <si>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</si>
  <si>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</si>
  <si>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</si>
  <si>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</si>
  <si>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</si>
  <si>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</si>
  <si>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</si>
  <si>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</si>
  <si>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</si>
  <si>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</si>
  <si>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</si>
  <si>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</si>
  <si>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</si>
  <si>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</si>
  <si>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</si>
  <si>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</si>
  <si>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</si>
  <si>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</si>
  <si>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</si>
  <si>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</si>
  <si>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</si>
  <si>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</si>
  <si>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</si>
  <si>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</si>
  <si>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</si>
  <si>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</si>
  <si>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</si>
  <si>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</si>
  <si>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</si>
  <si>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</si>
  <si>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</si>
  <si>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</si>
  <si>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</si>
  <si>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</si>
  <si>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</si>
  <si>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</si>
  <si>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</si>
  <si>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</si>
  <si>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</si>
  <si>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</si>
  <si>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</si>
  <si>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</si>
  <si>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</si>
  <si>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</si>
  <si>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</si>
  <si>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</si>
  <si>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</si>
  <si>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</si>
  <si>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</si>
  <si>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</si>
  <si>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</si>
  <si>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</si>
  <si>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</si>
  <si>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</si>
  <si>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</si>
  <si>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</si>
  <si>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</si>
  <si>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</si>
  <si>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</si>
  <si>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</si>
  <si>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</si>
  <si>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</si>
  <si>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</si>
  <si>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</si>
  <si>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</si>
  <si>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</si>
  <si>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</si>
  <si>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</si>
  <si>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</si>
  <si>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</si>
  <si>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</si>
  <si>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</si>
  <si>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</si>
  <si>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</si>
  <si>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</si>
  <si>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</si>
  <si>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</si>
  <si>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</si>
  <si>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</si>
  <si>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</si>
  <si>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</si>
  <si>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</si>
  <si>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</si>
  <si>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</si>
  <si>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</si>
  <si>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</si>
  <si>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</si>
  <si>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</si>
  <si>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</si>
  <si>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</si>
  <si>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</si>
  <si>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</si>
  <si>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</si>
  <si>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</si>
  <si>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</si>
  <si>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</si>
  <si>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</si>
  <si>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</si>
  <si>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</si>
  <si>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</si>
  <si>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</si>
  <si>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</si>
  <si>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</si>
  <si>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</si>
  <si>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</si>
  <si>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</si>
  <si>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</si>
  <si>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</si>
  <si>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</si>
  <si>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</si>
  <si>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</si>
  <si>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</si>
  <si>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</si>
  <si>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</si>
  <si>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</si>
  <si>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</si>
  <si>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</si>
  <si>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</si>
  <si>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</si>
  <si>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</si>
  <si>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</si>
  <si>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</si>
  <si>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</si>
  <si>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</si>
  <si>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</si>
  <si>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</si>
  <si>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</si>
  <si>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</si>
  <si>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</si>
  <si>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</si>
  <si>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</si>
  <si>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</si>
  <si>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</si>
  <si>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</si>
  <si>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</si>
  <si>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</si>
  <si>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</si>
  <si>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</si>
  <si>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</si>
  <si>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</si>
  <si>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</si>
  <si>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</si>
  <si>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</si>
  <si>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</si>
  <si>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</si>
  <si>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</si>
  <si>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</si>
  <si>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</si>
  <si>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</si>
  <si>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</si>
  <si>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</si>
  <si>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</si>
  <si>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</si>
  <si>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</si>
  <si>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</si>
  <si>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</si>
  <si>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</si>
  <si>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</si>
  <si>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</si>
  <si>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</si>
  <si>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</si>
  <si>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</si>
  <si>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</si>
  <si>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</si>
  <si>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</si>
  <si>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</si>
  <si>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</si>
  <si>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</si>
  <si>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</si>
  <si>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</si>
  <si>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</si>
  <si>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</si>
  <si>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</si>
  <si>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</si>
  <si>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</si>
  <si>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</si>
  <si>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</si>
  <si>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</si>
  <si>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</si>
  <si>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</si>
  <si>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</si>
  <si>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</si>
  <si>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</si>
  <si>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</si>
  <si>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</si>
  <si>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</si>
  <si>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</si>
  <si>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</si>
  <si>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</si>
  <si>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</si>
  <si>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</si>
  <si>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</si>
  <si>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</si>
  <si>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</si>
  <si>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</si>
  <si>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</si>
  <si>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</si>
  <si>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</si>
  <si>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</si>
  <si>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</si>
  <si>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</si>
  <si>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</si>
  <si>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</si>
  <si>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</si>
  <si>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</si>
  <si>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</si>
  <si>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</si>
  <si>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</si>
  <si>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</si>
  <si>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</si>
  <si>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</si>
  <si>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</si>
  <si>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</si>
  <si>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</si>
  <si>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</si>
  <si>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</si>
  <si>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</si>
  <si>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</si>
  <si>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</si>
  <si>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</si>
  <si>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</si>
  <si>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</si>
  <si>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</si>
  <si>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</si>
  <si>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</si>
  <si>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</si>
  <si>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</si>
  <si>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</si>
  <si>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</si>
  <si>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</si>
  <si>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</si>
  <si>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</si>
  <si>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</si>
  <si>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</si>
  <si>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</si>
  <si>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</si>
  <si>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</si>
  <si>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</si>
  <si>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</si>
  <si>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</si>
  <si>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</si>
  <si>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</si>
  <si>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</si>
  <si>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</si>
  <si>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</si>
  <si>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</si>
  <si>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</si>
  <si>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</si>
  <si>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</si>
  <si>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</si>
  <si>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</si>
  <si>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</si>
  <si>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</si>
  <si>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</si>
  <si>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</si>
  <si>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</si>
  <si>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</si>
  <si>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</si>
  <si>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</si>
  <si>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</si>
  <si>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</si>
  <si>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</si>
  <si>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</si>
  <si>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</si>
  <si>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</si>
  <si>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</si>
  <si>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</si>
  <si>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</si>
  <si>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</si>
  <si>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</si>
  <si>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</si>
  <si>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</si>
  <si>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</si>
  <si>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</si>
  <si>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</si>
  <si>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</si>
  <si>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</si>
  <si>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</si>
  <si>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</si>
  <si>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</si>
  <si>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</si>
  <si>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</si>
  <si>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</si>
  <si>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</si>
  <si>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</si>
  <si>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</si>
  <si>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</si>
  <si>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</si>
  <si>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</si>
  <si>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</si>
  <si>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</si>
  <si>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</si>
  <si>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</si>
  <si>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</si>
  <si>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</si>
  <si>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</si>
  <si>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</si>
  <si>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</si>
  <si>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</si>
  <si>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</si>
  <si>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</si>
  <si>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</si>
  <si>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</si>
  <si>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</si>
  <si>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</si>
  <si>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</si>
  <si>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</si>
  <si>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</si>
  <si>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</si>
  <si>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</si>
  <si>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</si>
  <si>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</si>
  <si>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</si>
  <si>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</si>
  <si>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</si>
  <si>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</si>
  <si>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</si>
  <si>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</si>
  <si>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</si>
  <si>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</si>
  <si>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</si>
  <si>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</si>
  <si>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</si>
  <si>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</si>
  <si>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</si>
  <si>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</si>
  <si>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</si>
  <si>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</si>
  <si>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</si>
  <si>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</si>
  <si>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</si>
  <si>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</si>
  <si>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</si>
  <si>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</si>
  <si>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</si>
  <si>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</si>
  <si>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</si>
  <si>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</si>
  <si>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</si>
  <si>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</si>
  <si>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</si>
  <si>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</si>
  <si>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</si>
  <si>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</si>
  <si>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</si>
  <si>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</si>
  <si>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</si>
  <si>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</si>
  <si>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</si>
  <si>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</si>
  <si>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</si>
  <si>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</si>
  <si>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</si>
  <si>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</si>
  <si>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</si>
  <si>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</si>
  <si>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</si>
  <si>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</si>
  <si>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</si>
  <si>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</si>
  <si>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</si>
  <si>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</si>
  <si>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</si>
  <si>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</si>
  <si>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</si>
  <si>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</si>
  <si>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</si>
  <si>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</si>
  <si>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</si>
  <si>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</si>
  <si>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</si>
  <si>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</si>
  <si>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</si>
  <si>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</si>
  <si>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</si>
  <si>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</si>
  <si>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</si>
  <si>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</si>
  <si>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</si>
  <si>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</si>
  <si>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</si>
  <si>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</si>
  <si>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</si>
  <si>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</si>
  <si>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</si>
  <si>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</si>
  <si>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</si>
  <si>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</si>
  <si>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</si>
  <si>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</si>
  <si>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</si>
  <si>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</si>
  <si>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</si>
  <si>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</si>
  <si>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</si>
  <si>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</si>
  <si>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</si>
  <si>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</si>
  <si>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</si>
  <si>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</si>
  <si>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</si>
  <si>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</si>
  <si>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</si>
  <si>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</si>
  <si>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</si>
  <si>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</si>
  <si>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</si>
  <si>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</si>
  <si>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</si>
  <si>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</si>
  <si>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</si>
  <si>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</si>
  <si>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</si>
  <si>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</si>
  <si>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</si>
  <si>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</si>
  <si>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CapacityOnly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</si>
  <si>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</si>
  <si>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</si>
  <si>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</si>
  <si>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</si>
  <si>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</si>
  <si>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</si>
  <si>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</si>
  <si>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</si>
  <si>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</si>
  <si>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</si>
  <si>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</si>
  <si>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</si>
  <si>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</si>
  <si>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</si>
  <si>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</si>
  <si>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</si>
  <si>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</si>
  <si>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</si>
  <si>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</si>
  <si>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</si>
  <si>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</si>
  <si>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</si>
  <si>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</si>
  <si>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для Group2 сравнивает σ_c,max с</t>
  </si>
  <si>
    <t>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</si>
  <si>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</si>
  <si>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</si>
  <si>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</si>
  <si>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</si>
  <si>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</si>
  <si>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</si>
  <si>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</si>
  <si>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</si>
  <si>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</si>
  <si>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</si>
  <si>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</si>
  <si>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</si>
  <si>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</si>
  <si>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</si>
  <si>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</si>
  <si>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</si>
  <si>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</si>
  <si>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</si>
  <si>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</si>
  <si>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</si>
  <si>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</si>
  <si>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</si>
  <si>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</si>
  <si>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</si>
  <si>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</si>
  <si>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</si>
  <si>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</si>
  <si>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</si>
  <si>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</si>
  <si>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</si>
  <si>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</si>
  <si>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</si>
  <si>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</si>
  <si>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</si>
  <si>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</si>
  <si>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</si>
  <si>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</si>
  <si>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</si>
  <si>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</si>
  <si>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</si>
  <si>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</si>
  <si>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</si>
  <si>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</si>
  <si>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</si>
  <si>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</si>
  <si>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</si>
  <si>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</si>
  <si>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</si>
  <si>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</si>
  <si>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</si>
  <si>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</si>
  <si>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</si>
  <si>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</si>
  <si>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</si>
  <si>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</si>
  <si>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</si>
  <si>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</si>
  <si>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</si>
  <si>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</si>
  <si>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</si>
  <si>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</si>
  <si>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</si>
  <si>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</si>
  <si>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</si>
  <si>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</si>
  <si>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</si>
  <si>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</si>
  <si>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</si>
  <si>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</si>
  <si>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</si>
  <si>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</si>
  <si>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</si>
  <si>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</si>
  <si>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</si>
  <si>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</si>
  <si>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</si>
  <si>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</si>
  <si>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</si>
  <si>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</si>
  <si>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</si>
  <si>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</si>
  <si>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</si>
  <si>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</si>
  <si>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</si>
  <si>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</si>
  <si>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</si>
  <si>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</si>
  <si>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</si>
  <si>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</si>
  <si>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</si>
  <si>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</si>
  <si>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</si>
  <si>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</si>
  <si>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</si>
  <si>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</si>
  <si>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</si>
  <si>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</si>
  <si>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</si>
  <si>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</si>
  <si>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</si>
  <si>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</si>
  <si>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</si>
  <si>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</si>
  <si>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</si>
  <si>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</si>
  <si>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</si>
  <si>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</si>
  <si>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</si>
  <si>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</si>
  <si>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</si>
  <si>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для сочетаний</t>
  </si>
  <si>
    <t>Group2. Для Group1 в Results выводится LongitudinalCrackStatus = N/A.</t>
  </si>
  <si>
    <t>Программа просматривает бетонные элементы текущего Group2 LC,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</si>
  <si>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</si>
  <si>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</si>
  <si>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</si>
  <si>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</si>
  <si>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</si>
  <si>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</si>
  <si>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</si>
  <si>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</si>
  <si>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</si>
  <si>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</si>
  <si>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</si>
  <si>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</si>
  <si>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</si>
  <si>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</si>
  <si>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</si>
  <si>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</si>
  <si>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</si>
  <si>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</si>
  <si>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</si>
  <si>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</si>
  <si>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</si>
  <si>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</si>
  <si>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</si>
  <si>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</si>
  <si>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</si>
  <si>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</si>
  <si>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</si>
  <si>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</si>
  <si>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</si>
  <si>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</si>
  <si>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</si>
  <si>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</si>
  <si>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</si>
  <si>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</si>
  <si>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</si>
  <si>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</si>
  <si>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</si>
  <si>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</si>
  <si>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</si>
  <si>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</si>
  <si>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</si>
  <si>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</si>
  <si>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</si>
  <si>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</si>
  <si>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</si>
  <si>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</si>
  <si>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</si>
  <si>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</si>
  <si>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</si>
  <si>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</si>
  <si>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</si>
  <si>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</si>
  <si>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</si>
  <si>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</si>
  <si>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</si>
  <si>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</si>
  <si>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</si>
  <si>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</si>
  <si>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</si>
  <si>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</si>
  <si>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</si>
  <si>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</si>
  <si>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</si>
  <si>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</si>
  <si>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</si>
  <si>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</si>
  <si>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</si>
  <si>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</si>
  <si>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</si>
  <si>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</si>
  <si>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</si>
  <si>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</si>
  <si>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</si>
  <si>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</si>
  <si>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</si>
  <si>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</si>
  <si>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</si>
  <si>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</si>
  <si>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</si>
  <si>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</si>
  <si>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</si>
  <si>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</si>
  <si>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</si>
  <si>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</si>
  <si>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</si>
  <si>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</si>
  <si>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</si>
  <si>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</si>
  <si>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</si>
  <si>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</si>
  <si>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</si>
  <si>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</si>
  <si>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</si>
  <si>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</si>
  <si>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</si>
  <si>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</si>
  <si>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</si>
  <si>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</si>
  <si>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</si>
  <si>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</si>
  <si>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</si>
  <si>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</si>
  <si>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</si>
  <si>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</si>
  <si>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</si>
  <si>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</si>
  <si>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</si>
  <si>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</si>
  <si>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</si>
  <si>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</si>
  <si>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</si>
  <si>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</si>
  <si>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</si>
  <si>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</si>
  <si>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</si>
  <si>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</si>
  <si>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</si>
  <si>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</si>
  <si>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</si>
  <si>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</si>
  <si>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</si>
  <si>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</si>
  <si>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</si>
  <si>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</si>
  <si>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</si>
  <si>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</si>
  <si>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</si>
  <si>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</si>
  <si>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</si>
  <si>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</si>
  <si>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</si>
  <si>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</si>
  <si>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</si>
  <si>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</si>
  <si>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</si>
  <si>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</si>
  <si>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</si>
  <si>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</si>
  <si>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</si>
  <si>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</si>
  <si>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</si>
  <si>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</si>
  <si>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</si>
  <si>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</si>
  <si>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</si>
  <si>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</si>
  <si>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</si>
  <si>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</si>
  <si>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</si>
  <si>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</si>
  <si>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</si>
  <si>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</si>
  <si>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</si>
  <si>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</si>
  <si>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</si>
  <si>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</si>
  <si>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</si>
  <si>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</si>
  <si>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</si>
  <si>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</si>
  <si>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</si>
  <si>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</si>
  <si>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</si>
  <si>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</si>
  <si>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</si>
  <si>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</si>
  <si>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</si>
  <si>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</si>
  <si>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</si>
  <si>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</si>
  <si>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</si>
  <si>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</si>
  <si>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</si>
  <si>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</si>
  <si>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</si>
  <si>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</si>
  <si>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</si>
  <si>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</si>
  <si>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</si>
  <si>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</si>
  <si>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</si>
  <si>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</si>
  <si>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</si>
  <si>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</si>
  <si>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</si>
  <si>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</si>
  <si>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</si>
  <si>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</si>
  <si>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</si>
  <si>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</si>
  <si>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</si>
  <si>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</si>
  <si>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</si>
  <si>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</si>
  <si>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</si>
  <si>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</si>
  <si>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</si>
  <si>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</si>
  <si>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</si>
  <si>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</si>
  <si>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</si>
  <si>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</si>
  <si>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</si>
  <si>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</si>
  <si>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</si>
  <si>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</si>
  <si>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</si>
  <si>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</si>
  <si>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</si>
  <si>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</si>
  <si>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</si>
  <si>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</si>
  <si>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</si>
  <si>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</si>
  <si>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</si>
  <si>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только для Group2, когда прямое НДС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</si>
  <si>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</si>
  <si>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</si>
  <si>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Для Group1 или при отсутствии сжатого бетона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</si>
  <si>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</si>
  <si>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</si>
  <si>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</si>
  <si>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</si>
  <si>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</si>
  <si>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</si>
  <si>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</si>
  <si>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</si>
  <si>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</si>
  <si>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</si>
  <si>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</si>
  <si>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</si>
  <si>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</si>
  <si>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</si>
  <si>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</si>
  <si>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</si>
  <si>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</si>
  <si>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</si>
  <si>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</si>
  <si>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</si>
  <si>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</si>
  <si>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</si>
  <si>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</si>
  <si>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</si>
  <si>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</si>
  <si>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</si>
  <si>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</si>
  <si>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</si>
  <si>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</si>
  <si>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</si>
  <si>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</si>
  <si>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</si>
  <si>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</si>
  <si>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</si>
  <si>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</si>
  <si>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</si>
  <si>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</si>
  <si>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</si>
  <si>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</si>
  <si>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</si>
  <si>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</si>
  <si>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</si>
  <si>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</si>
  <si>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</si>
  <si>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</si>
  <si>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</si>
  <si>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</si>
  <si>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</si>
  <si>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</si>
  <si>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</si>
  <si>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</si>
  <si>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</si>
  <si>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</si>
  <si>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</si>
  <si>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</si>
  <si>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</si>
  <si>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</si>
  <si>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</si>
  <si>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</si>
  <si>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</si>
  <si>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</si>
  <si>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</si>
  <si>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</si>
  <si>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</si>
  <si>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</si>
  <si>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</si>
  <si>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</si>
  <si>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</si>
  <si>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</si>
  <si>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</si>
  <si>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</si>
  <si>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</si>
  <si>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</si>
  <si>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</si>
  <si>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</si>
  <si>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</si>
  <si>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</si>
  <si>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</si>
  <si>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</si>
  <si>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</si>
  <si>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</si>
  <si>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</si>
  <si>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</si>
  <si>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</si>
  <si>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</si>
  <si>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</si>
  <si>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</si>
  <si>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</si>
  <si>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</si>
  <si>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</si>
  <si>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</si>
  <si>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</si>
  <si>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</si>
  <si>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</si>
  <si>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</si>
  <si>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</si>
  <si>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</si>
  <si>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</si>
  <si>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</si>
  <si>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</si>
  <si>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</si>
  <si>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</si>
  <si>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</si>
  <si>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</si>
  <si>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</si>
  <si>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</si>
  <si>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</si>
  <si>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</si>
  <si>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</si>
  <si>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</si>
  <si>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</si>
  <si>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</si>
  <si>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</si>
  <si>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</si>
  <si>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</si>
  <si>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</si>
  <si>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CapacityOnly: выполняется только расчет предельной несущей способности по выбранной lambda-траектории. Прямое НДС заданного LC не решается, поэтому поэлементные Stress/Strain, нейтральная линия и расчет трещин недоступны.</t>
  </si>
  <si>
    <t>В CapacityOnly лист Results сохраняет геометрию и результаты Capacity. Excel-схема и AutoCAD export показывают геометрию и включенные не-НДС ориентиры, например главные оси и точку нагрузки, но не выводят Stress/Strain, легенду и нейтральную линию.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</si>
  <si>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</si>
  <si>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</si>
  <si>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</si>
  <si>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</si>
  <si>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</si>
  <si>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</si>
  <si>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</si>
  <si>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</si>
  <si>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</si>
  <si>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</si>
  <si>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</si>
  <si>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</si>
  <si>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</si>
  <si>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</si>
  <si>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</si>
  <si>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</si>
  <si>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</si>
  <si>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</si>
  <si>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</si>
  <si>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</si>
  <si>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</si>
  <si>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</si>
  <si>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</si>
  <si>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</si>
  <si>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</si>
  <si>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</si>
  <si>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</si>
  <si>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</si>
  <si>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</si>
  <si>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</si>
  <si>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</si>
  <si>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</si>
  <si>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</si>
  <si>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</si>
  <si>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</si>
  <si>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</si>
  <si>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</si>
  <si>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</si>
  <si>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</si>
  <si>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</si>
  <si>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</si>
  <si>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</si>
  <si>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</si>
  <si>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</si>
  <si>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</si>
  <si>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</si>
  <si>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</si>
  <si>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</si>
  <si>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</si>
  <si>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</si>
  <si>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</si>
  <si>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</si>
  <si>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</si>
  <si>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</si>
  <si>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</si>
  <si>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</si>
  <si>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</si>
  <si>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</si>
  <si>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</si>
  <si>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</si>
  <si>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</si>
  <si>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</si>
  <si>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</si>
  <si>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</si>
  <si>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</si>
  <si>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</si>
  <si>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</si>
  <si>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</si>
  <si>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</si>
  <si>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</si>
  <si>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</si>
  <si>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</si>
  <si>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</si>
  <si>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</si>
  <si>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</si>
  <si>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</si>
  <si>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</si>
  <si>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</si>
  <si>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</si>
  <si>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</si>
  <si>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</si>
  <si>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</si>
  <si>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</si>
  <si>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</si>
  <si>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</si>
  <si>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</si>
  <si>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</si>
  <si>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</si>
  <si>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</si>
  <si>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</si>
  <si>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</si>
  <si>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</si>
  <si>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</si>
  <si>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</si>
  <si>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</si>
  <si>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</si>
  <si>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</si>
  <si>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</si>
  <si>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</si>
  <si>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</si>
  <si>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</si>
  <si>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</si>
  <si>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</si>
  <si>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</si>
  <si>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</si>
  <si>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</si>
  <si>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</si>
  <si>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</si>
  <si>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</si>
  <si>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</si>
  <si>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</si>
  <si>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</si>
  <si>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</si>
  <si>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</si>
  <si>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</si>
  <si>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</si>
  <si>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</si>
  <si>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</si>
  <si>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</si>
  <si>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</si>
  <si>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</si>
  <si>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</si>
  <si>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</si>
  <si>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</si>
  <si>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</si>
  <si>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</si>
  <si>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</si>
  <si>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</si>
  <si>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</si>
  <si>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</si>
  <si>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</si>
  <si>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</si>
  <si>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</si>
  <si>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</si>
  <si>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</si>
  <si>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</si>
  <si>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</si>
  <si>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</si>
  <si>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</si>
  <si>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</si>
  <si>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</si>
  <si>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</si>
  <si>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</si>
  <si>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</si>
  <si>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</si>
  <si>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</si>
  <si>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</si>
  <si>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</si>
  <si>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</si>
  <si>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</si>
  <si>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</si>
  <si>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</si>
  <si>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</si>
  <si>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</si>
  <si>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</si>
  <si>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</si>
  <si>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</si>
  <si>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</si>
  <si>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</si>
  <si>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</si>
  <si>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</si>
  <si>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</si>
  <si>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</si>
  <si>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</si>
  <si>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</si>
  <si>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</si>
  <si>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</si>
  <si>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</si>
  <si>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</si>
  <si>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</si>
  <si>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</si>
  <si>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</si>
  <si>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</si>
  <si>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</si>
  <si>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</si>
  <si>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</si>
  <si>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</si>
  <si>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</si>
  <si>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</si>
  <si>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</si>
  <si>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</si>
  <si>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</si>
  <si>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</si>
  <si>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</si>
  <si>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</si>
  <si>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</si>
  <si>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</si>
  <si>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</si>
  <si>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</si>
  <si>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</si>
  <si>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</si>
  <si>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</si>
  <si>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</si>
  <si>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</si>
  <si>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</si>
  <si>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</si>
  <si>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</si>
  <si>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</si>
  <si>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</si>
  <si>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</si>
  <si>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</si>
  <si>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</si>
  <si>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</si>
  <si>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</si>
  <si>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</si>
  <si>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</si>
  <si>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</si>
  <si>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</si>
  <si>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</si>
  <si>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</si>
  <si>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</si>
  <si>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</si>
  <si>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</si>
  <si>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</si>
  <si>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</si>
  <si>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</si>
  <si>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</si>
  <si>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</si>
  <si>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</si>
  <si>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</si>
  <si>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</si>
  <si>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</si>
  <si>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</si>
  <si>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</si>
  <si>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</si>
  <si>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</si>
  <si>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</si>
  <si>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</si>
  <si>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</si>
  <si>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</si>
  <si>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</si>
  <si>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</si>
  <si>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</si>
  <si>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</si>
  <si>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</si>
  <si>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</si>
  <si>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</si>
  <si>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</si>
  <si>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</si>
  <si>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</si>
  <si>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</si>
  <si>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</si>
  <si>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</si>
  <si>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</si>
  <si>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</si>
  <si>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</si>
  <si>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</si>
  <si>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</si>
  <si>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</si>
  <si>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</si>
  <si>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</si>
  <si>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</si>
  <si>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</si>
  <si>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</si>
  <si>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</si>
  <si>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</si>
  <si>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</si>
  <si>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</si>
  <si>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</si>
  <si>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</si>
  <si>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</si>
  <si>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</si>
  <si>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только для сочетаний Group2,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</si>
  <si>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Group2 программа берет максимальное по модулю сжимающее напряжение бетонных элементов sigma_c,max из уже найденного прямого НДС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</si>
  <si>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</si>
  <si>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</si>
  <si>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</si>
  <si>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</si>
  <si>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</si>
  <si>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</si>
  <si>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</si>
  <si>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</si>
  <si>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</si>
  <si>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</si>
  <si>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</si>
  <si>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</si>
  <si>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</si>
  <si>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</si>
  <si>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</si>
  <si>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</si>
  <si>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</si>
  <si>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</si>
  <si>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</si>
  <si>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</si>
  <si>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</si>
  <si>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</si>
  <si>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</si>
  <si>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</si>
  <si>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</si>
  <si>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</si>
  <si>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</si>
  <si>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</si>
  <si>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</si>
  <si>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</si>
  <si>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</si>
  <si>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</si>
  <si>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</si>
  <si>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</si>
  <si>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</si>
  <si>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</si>
  <si>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</si>
  <si>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</si>
  <si>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</si>
  <si>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</si>
  <si>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</si>
  <si>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</si>
  <si>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</si>
  <si>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</si>
  <si>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</si>
  <si>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</si>
  <si>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</si>
  <si>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</si>
  <si>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</si>
  <si>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</si>
  <si>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</si>
  <si>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</si>
  <si>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</si>
  <si>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</si>
  <si>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</si>
  <si>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</si>
  <si>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</si>
  <si>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</si>
  <si>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</si>
  <si>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</si>
  <si>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</si>
  <si>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</si>
  <si>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</si>
  <si>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</si>
  <si>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</si>
  <si>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</si>
  <si>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</si>
  <si>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</si>
  <si>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</si>
  <si>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</si>
  <si>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</si>
  <si>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</si>
  <si>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</si>
  <si>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</si>
  <si>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</si>
  <si>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</si>
  <si>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</si>
  <si>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</si>
  <si>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</si>
  <si>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</si>
  <si>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</si>
  <si>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</si>
  <si>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</si>
  <si>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</si>
  <si>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</si>
  <si>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</si>
  <si>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</si>
  <si>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</si>
  <si>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</si>
  <si>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</si>
  <si>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</si>
  <si>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</si>
  <si>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</si>
  <si>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</si>
  <si>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</si>
  <si>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</si>
  <si>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</si>
  <si>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</si>
  <si>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</si>
  <si>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</si>
  <si>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</si>
  <si>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Определяющее сочетание по прочности</t>
  </si>
  <si>
    <t>Комментарий определяющего сочетания</t>
  </si>
  <si>
    <t>Определяющее сочетание по трещинам</t>
  </si>
  <si>
    <t>Время расчета, с</t>
  </si>
  <si>
    <t>Точка приложения нагрузки (относительно центра тяжести бетонного сечения)</t>
  </si>
  <si>
    <t>X=0 mm</t>
  </si>
  <si>
    <t>Y=0 mm</t>
  </si>
  <si>
    <t>Прямое состояние НДС и физические пределы</t>
  </si>
  <si>
    <t>Расчет предельной несущей способности по выбранной λ-траектории</t>
  </si>
  <si>
    <t>Расчет ширины раскрытия нормальных трещин</t>
  </si>
  <si>
    <t>Продольные трещины</t>
  </si>
  <si>
    <t>Минимальный запас</t>
  </si>
  <si>
    <t>Сочетание</t>
  </si>
  <si>
    <t>Фактическое НДС от LC</t>
  </si>
  <si>
    <t>Предельные деформации</t>
  </si>
  <si>
    <t>Статус, путь и метод</t>
  </si>
  <si>
    <t>Множитель</t>
  </si>
  <si>
    <t>Предельные компоненты</t>
  </si>
  <si>
    <t>Геометрия при λult</t>
  </si>
  <si>
    <t>Запас</t>
  </si>
  <si>
    <t>Арматура и бетон</t>
  </si>
  <si>
    <t>Расстояние между трещинами</t>
  </si>
  <si>
    <t>Коэффициенты phi</t>
  </si>
  <si>
    <t>Расчет psi_s</t>
  </si>
  <si>
    <t>Модуль арматуры</t>
  </si>
  <si>
    <t>Проверка a_crc</t>
  </si>
  <si>
    <t>Проверка сжатого бетона</t>
  </si>
  <si>
    <t>Итог</t>
  </si>
  <si>
    <t>OverallStatus (итог)</t>
  </si>
  <si>
    <t>CombinationID (сочетание)</t>
  </si>
  <si>
    <t>Comment (комментарий)</t>
  </si>
  <si>
    <t>CalculationType (группа)</t>
  </si>
  <si>
    <t>DirectStateStatus (НДС)</t>
  </si>
  <si>
    <t>eps_c,min (бетон сжатие)</t>
  </si>
  <si>
    <t>eps_c,max (бетон растяжение)</t>
  </si>
  <si>
    <t>eps_s,min (арматура сжатие)</t>
  </si>
  <si>
    <t>eps_s,max (арматура растяжение)</t>
  </si>
  <si>
    <t>h, mm (высота текущего НДС)</t>
  </si>
  <si>
    <t>x, mm (сжатая зона текущего НДС)</t>
  </si>
  <si>
    <t>eps_cu,comp (предел бетона сжатие)</t>
  </si>
  <si>
    <t>eps_cu,tens (предел бетона растяжение)</t>
  </si>
  <si>
    <t>eps_su,comp (предел арматуры сжатие)</t>
  </si>
  <si>
    <t>eps_su,tens (предел арматуры растяжение)</t>
  </si>
  <si>
    <t>CapacityStatus (прочность)</t>
  </si>
  <si>
    <t>CapacityLimitState (предельное состояние)</t>
  </si>
  <si>
    <t>CapacityLoadPath (что масштабируется)</t>
  </si>
  <si>
    <t>CapacitySolutionMethod (фактический метод)</t>
  </si>
  <si>
    <t>lambdaUltimate (множитель)</t>
  </si>
  <si>
    <t>Nult, tf (предельная N)</t>
  </si>
  <si>
    <t>Mxult, tf*m (предельный Mx)</t>
  </si>
  <si>
    <t>Myult, tf*m (предельный My)</t>
  </si>
  <si>
    <t>h, mm (высота при lambdaUltimate)</t>
  </si>
  <si>
    <t>x, mm (сжатая зона при lambdaUltimate)</t>
  </si>
  <si>
    <t>CapacitySafetyFactor (запас по λ)</t>
  </si>
  <si>
    <t>CrackStatus (статус трещин)</t>
  </si>
  <si>
    <t>CrackFormed (трещина есть)</t>
  </si>
  <si>
    <t>h, mm (высота сечения)</t>
  </si>
  <si>
    <t>a, mm (от края до стержня)</t>
  </si>
  <si>
    <t>TensionZoneDepth, mm (растянутая зона)</t>
  </si>
  <si>
    <t>EffectiveZoneDepth, mm (эффективная зона)</t>
  </si>
  <si>
    <t>As, mm2 (растянутая арматура)</t>
  </si>
  <si>
    <t>Abt, mm2 (растянутый бетон)</t>
  </si>
  <si>
    <t>ds_eq, mm (экв. диаметр)</t>
  </si>
  <si>
    <t>TensionRebarCount (стержней в зоне)</t>
  </si>
  <si>
    <t>ls_raw, mm (шаг до ограничений)</t>
  </si>
  <si>
    <t>ls, mm (принятый шаг)</t>
  </si>
  <si>
    <t>phi1 (длительность)</t>
  </si>
  <si>
    <t>phi2 (профиль арматуры)</t>
  </si>
  <si>
    <t>phi3 (характер нагрузки)</t>
  </si>
  <si>
    <t>Ncrc, tf (усилие образования трещин при центральном растяжении)</t>
  </si>
  <si>
    <t>lambda_crc (множитель трещины)</t>
  </si>
  <si>
    <t>sigma_s, MPa (напряжение арматуры)</t>
  </si>
  <si>
    <t>sigma_s,crc, MPa (при образовании трещины)</t>
  </si>
  <si>
    <t>psi_s (работа растянутого бетона)</t>
  </si>
  <si>
    <t>Es, MPa (модуль арматуры)</t>
  </si>
  <si>
    <t>a_crc, mm (ширина трещины)</t>
  </si>
  <si>
    <t>a_crc,ult, mm (допустимая ширина)</t>
  </si>
  <si>
    <t>CrackSafetyFactor (запас по трещинам)</t>
  </si>
  <si>
    <t>LongitudinalCrackStatus (продольные трещины)</t>
  </si>
  <si>
    <t>sigma_c,max, MPa (сжатие бетона)</t>
  </si>
  <si>
    <t>Rb,mc2, MPa (допустимое сжатие)</t>
  </si>
  <si>
    <t>LongitudinalCrackSafetyFactor (запас)</t>
  </si>
  <si>
    <t>MinSafetyFactor (общий запас)</t>
  </si>
  <si>
    <t>ConcreteStrainLimit</t>
  </si>
  <si>
    <t>NotCalcul.</t>
  </si>
  <si>
    <r>
      <t>Сводка пакетного расчета</t>
    </r>
    <r>
      <rPr>
        <b/>
        <u/>
        <sz val="9"/>
        <color theme="10"/>
        <rFont val="Arial"/>
        <family val="2"/>
        <charset val="204"/>
      </rPr>
      <t xml:space="preserve"> </t>
    </r>
    <r>
      <rPr>
        <b/>
        <u/>
        <sz val="9"/>
        <color rgb="FF0000FF"/>
        <rFont val="Arial"/>
        <family val="2"/>
        <charset val="204"/>
      </rPr>
      <t>(Подробнее)</t>
    </r>
  </si>
  <si>
    <t>Статус</t>
  </si>
  <si>
    <t>Расшифровка</t>
  </si>
  <si>
    <t>RunID</t>
  </si>
  <si>
    <t>ElementID</t>
  </si>
  <si>
    <t>MaterialType</t>
  </si>
  <si>
    <t>X, mm</t>
  </si>
  <si>
    <t>Y, mm</t>
  </si>
  <si>
    <t>Area, mm2</t>
  </si>
  <si>
    <t>ShapeType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</si>
  <si>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</si>
  <si>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</si>
  <si>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</si>
  <si>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</si>
  <si>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</si>
  <si>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</si>
  <si>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</si>
  <si>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</si>
  <si>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</si>
  <si>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</si>
  <si>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</si>
  <si>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</si>
  <si>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</si>
  <si>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</si>
  <si>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</si>
  <si>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</si>
  <si>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</si>
  <si>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</si>
  <si>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</si>
  <si>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</si>
  <si>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</si>
  <si>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</si>
  <si>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</si>
  <si>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</si>
  <si>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</si>
  <si>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</si>
  <si>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</si>
  <si>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</si>
  <si>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</si>
  <si>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</si>
  <si>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</si>
  <si>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</si>
  <si>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</si>
  <si>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</si>
  <si>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</si>
  <si>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</si>
  <si>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</si>
  <si>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</si>
  <si>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</si>
  <si>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</si>
  <si>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</si>
  <si>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</si>
  <si>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</si>
  <si>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</si>
  <si>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</si>
  <si>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</si>
  <si>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</si>
  <si>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</si>
  <si>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</si>
  <si>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</si>
  <si>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</si>
  <si>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</si>
  <si>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</si>
  <si>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</si>
  <si>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</si>
  <si>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</si>
  <si>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</si>
  <si>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</si>
  <si>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</si>
  <si>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</si>
  <si>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</si>
  <si>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</si>
  <si>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</si>
  <si>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</si>
  <si>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</si>
  <si>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</si>
  <si>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</si>
  <si>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</si>
  <si>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</si>
  <si>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</si>
  <si>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</si>
  <si>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</si>
  <si>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</si>
  <si>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</si>
  <si>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</si>
  <si>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</si>
  <si>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</si>
  <si>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</si>
  <si>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</si>
  <si>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</si>
  <si>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</si>
  <si>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</si>
  <si>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</si>
  <si>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</si>
  <si>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</si>
  <si>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</si>
  <si>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</si>
  <si>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</si>
  <si>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</si>
  <si>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</si>
  <si>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</si>
  <si>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</si>
  <si>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</si>
  <si>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</si>
  <si>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</si>
  <si>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</si>
  <si>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</si>
  <si>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</si>
  <si>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</si>
  <si>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</si>
  <si>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</si>
  <si>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</si>
  <si>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</si>
  <si>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</si>
  <si>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</si>
  <si>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</si>
  <si>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</si>
  <si>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</si>
  <si>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</si>
  <si>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</si>
  <si>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</si>
  <si>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</si>
  <si>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</si>
  <si>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</si>
  <si>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</si>
  <si>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</si>
  <si>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</si>
  <si>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</si>
  <si>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</si>
  <si>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</si>
  <si>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</si>
  <si>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</si>
  <si>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R1</t>
  </si>
  <si>
    <t>Rebar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</si>
  <si>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</si>
  <si>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</si>
  <si>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</si>
  <si>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</si>
  <si>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</si>
  <si>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</si>
  <si>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</si>
  <si>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</si>
  <si>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</si>
  <si>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</si>
  <si>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</si>
  <si>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</si>
  <si>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</si>
  <si>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</si>
  <si>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</si>
  <si>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</si>
  <si>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</si>
  <si>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</si>
  <si>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</si>
  <si>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</si>
  <si>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</si>
  <si>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</si>
  <si>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</si>
  <si>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</si>
  <si>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</si>
  <si>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</si>
  <si>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</si>
  <si>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Расчетная геометрия элементов</t>
  </si>
  <si>
    <t>LoadCase</t>
  </si>
  <si>
    <t>Stress, MPa</t>
  </si>
  <si>
    <t>PhysicalState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</si>
  <si>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</si>
  <si>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</si>
  <si>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</si>
  <si>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</si>
  <si>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</si>
  <si>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</si>
  <si>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</si>
  <si>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</si>
  <si>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</si>
  <si>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</si>
  <si>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</si>
  <si>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</si>
  <si>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</si>
  <si>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Источник геометрии расчетной модели.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</si>
  <si>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</si>
  <si>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</si>
  <si>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</si>
  <si>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сечения; от этой точки задается Load.ReferenceOffsetX.</t>
  </si>
  <si>
    <t>Concrete.CentroidY</t>
  </si>
  <si>
    <t>Y центра тяжести бетонного сечения; от этой точки задается Load.ReferenceOffsetY.</t>
  </si>
  <si>
    <t>Concrete.Ix</t>
  </si>
  <si>
    <t>mm4</t>
  </si>
  <si>
    <t>Момент инерции бетонного сечения относительно исходной оси X.</t>
  </si>
  <si>
    <t>Concrete.Iy</t>
  </si>
  <si>
    <t>Момент инерции бетонного сечения относительно исходной оси Y.</t>
  </si>
  <si>
    <t>Concrete.Ixy</t>
  </si>
  <si>
    <t>Центробежный момент бетонного сечения относительно исходных осей.</t>
  </si>
  <si>
    <t>Concrete.Ixc</t>
  </si>
  <si>
    <t>Центральный момент инерции бетонного сечения относительно оси X.</t>
  </si>
  <si>
    <t>Concrete.Iyc</t>
  </si>
  <si>
    <t>Центральный момент инерции бетонного сечения относительно оси Y.</t>
  </si>
  <si>
    <t>Concrete.Ixyc</t>
  </si>
  <si>
    <t>Центральный центробежный момент бетонного сечения.</t>
  </si>
  <si>
    <t>Concrete.PrincipalAngle</t>
  </si>
  <si>
    <t>rad</t>
  </si>
  <si>
    <t>Угол главных центральных осей бетонного сечения.</t>
  </si>
  <si>
    <t>Concrete.PrincipalI1</t>
  </si>
  <si>
    <t>Больший главный момент инерции бетонного сечения.</t>
  </si>
  <si>
    <t>Concrete.PrincipalI2</t>
  </si>
  <si>
    <t>Меньший главный момент инерции бетонного сечения.</t>
  </si>
  <si>
    <t>Concrete.RadiusX</t>
  </si>
  <si>
    <t>Радиус инерции бетонного сечения относительно центральной оси X.</t>
  </si>
  <si>
    <t>Concrete.RadiusY</t>
  </si>
  <si>
    <t>Радиус инерции бетонного сечения относительно центральной оси Y.</t>
  </si>
  <si>
    <t>Concrete.PrincipalRadius1</t>
  </si>
  <si>
    <t>Радиус инерции бетонного сечения по главной оси I1.</t>
  </si>
  <si>
    <t>Concrete.PrincipalRadius2</t>
  </si>
  <si>
    <t>Радиус инерции бетонного сечения по главной оси I2.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</si>
  <si>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</si>
  <si>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</si>
  <si>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</si>
  <si>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</si>
  <si>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</si>
  <si>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Output.AreaUnit</t>
  </si>
  <si>
    <t>Output.StressUnit</t>
  </si>
  <si>
    <t>Output.CurvatureUnit</t>
  </si>
  <si>
    <t>Свойства всего сечения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</si>
  <si>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</si>
  <si>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</si>
  <si>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</si>
  <si>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</si>
  <si>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</si>
  <si>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</si>
  <si>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</si>
  <si>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</si>
  <si>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</si>
  <si>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DIMENSION</t>
  </si>
  <si>
    <t>EquivalentRectangle</t>
  </si>
  <si>
    <t>AutoCAD Region: эквивалентный прямоугольник для схемы и экспорта.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</si>
  <si>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</si>
  <si>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</si>
  <si>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</si>
  <si>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</si>
  <si>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</si>
  <si>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</si>
  <si>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</si>
  <si>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</si>
  <si>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</si>
  <si>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</si>
  <si>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</si>
  <si>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</si>
  <si>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</si>
  <si>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</si>
  <si>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</si>
  <si>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</si>
  <si>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</si>
  <si>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</si>
  <si>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</si>
  <si>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</si>
  <si>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</si>
  <si>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</si>
  <si>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</si>
  <si>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</si>
  <si>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</si>
  <si>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</si>
  <si>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</si>
  <si>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</si>
  <si>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</si>
  <si>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</si>
  <si>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</si>
  <si>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</si>
  <si>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</si>
  <si>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</si>
  <si>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</si>
  <si>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</si>
  <si>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</si>
  <si>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</si>
  <si>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</si>
  <si>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</si>
  <si>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</si>
  <si>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</si>
  <si>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</si>
  <si>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</si>
  <si>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</si>
  <si>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</si>
  <si>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</si>
  <si>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</si>
  <si>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</si>
  <si>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</si>
  <si>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</si>
  <si>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</si>
  <si>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</si>
  <si>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</si>
  <si>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</si>
  <si>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</si>
  <si>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</si>
  <si>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</si>
  <si>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</si>
  <si>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</si>
  <si>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</si>
  <si>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</si>
  <si>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</si>
  <si>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</si>
  <si>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</si>
  <si>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</si>
  <si>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</si>
  <si>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</si>
  <si>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</si>
  <si>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</si>
  <si>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</si>
  <si>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</si>
  <si>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</si>
  <si>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</si>
  <si>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</si>
  <si>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</si>
  <si>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</si>
  <si>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</si>
  <si>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</si>
  <si>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</si>
  <si>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</si>
  <si>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</si>
  <si>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</si>
  <si>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</si>
  <si>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</si>
  <si>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</si>
  <si>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</si>
  <si>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</si>
  <si>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</si>
  <si>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</si>
  <si>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</si>
  <si>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</si>
  <si>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</si>
  <si>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</si>
  <si>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</si>
  <si>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</si>
  <si>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</si>
  <si>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</si>
  <si>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</si>
  <si>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</si>
  <si>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</si>
  <si>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</si>
  <si>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</si>
  <si>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</si>
  <si>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</si>
  <si>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</si>
  <si>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</si>
  <si>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</si>
  <si>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</si>
  <si>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</si>
  <si>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</si>
  <si>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</si>
  <si>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</si>
  <si>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</si>
  <si>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</si>
  <si>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AutoCAD Region: импортированный стержень арматуры.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</si>
  <si>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</si>
  <si>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</si>
  <si>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</si>
  <si>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</si>
  <si>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</si>
  <si>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</si>
  <si>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</si>
  <si>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</si>
  <si>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</si>
  <si>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</si>
  <si>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</si>
  <si>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</si>
  <si>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</si>
  <si>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</si>
  <si>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</si>
  <si>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</si>
  <si>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</si>
  <si>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</si>
  <si>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</si>
  <si>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</si>
  <si>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</si>
  <si>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</si>
  <si>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</si>
  <si>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</si>
  <si>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</si>
  <si>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</si>
  <si>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</si>
  <si>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</si>
  <si>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AutoCADImport</t>
  </si>
  <si>
    <t>Единица вывода длины на момент импорта.</t>
  </si>
  <si>
    <t>Единица вывода площади на момент импорта.</t>
  </si>
  <si>
    <t>Единица вывода напряжения на момент импорта.</t>
  </si>
  <si>
    <t>Единица вывода кривизны на момент импорта.</t>
  </si>
  <si>
    <t>DIM_AUTO_BOUNDS_B</t>
  </si>
  <si>
    <t>≈ 600 mm</t>
  </si>
  <si>
    <t>Приблизительная общая ширина по Bounds импортированного бетона.</t>
  </si>
  <si>
    <t>DIM_AUTO_BOUNDS_H</t>
  </si>
  <si>
    <t>≈ 905.847 mm</t>
  </si>
  <si>
    <t>Приблизительная общая высота по Bounds импортированного бетона.</t>
  </si>
  <si>
    <t>[Общее]</t>
  </si>
  <si>
    <t>Описание</t>
  </si>
  <si>
    <t>НДС по прочности</t>
  </si>
  <si>
    <t>Несущая способность</t>
  </si>
  <si>
    <t>Раскрытие трещин</t>
  </si>
  <si>
    <t>[Модель прочности]</t>
  </si>
  <si>
    <t>Характеристики материалов</t>
  </si>
  <si>
    <t>[Модель Mcrc]</t>
  </si>
  <si>
    <t>[Модель НДС с трещинами]</t>
  </si>
  <si>
    <t>Выводимая величина</t>
  </si>
  <si>
    <t>Выводимое состояние</t>
  </si>
  <si>
    <t>Не выводить</t>
  </si>
  <si>
    <t>Предельное НДС</t>
  </si>
  <si>
    <t>НДС при Mcrc</t>
  </si>
  <si>
    <t>примечания (для chatgpt)</t>
  </si>
  <si>
    <t>Настройки выводимого состояния</t>
  </si>
  <si>
    <t>Настройки выводимой величины</t>
  </si>
  <si>
    <t>Напряжения</t>
  </si>
  <si>
    <t>Деформации</t>
  </si>
  <si>
    <t>НДС при трещинах</t>
  </si>
  <si>
    <t>Имя профиля</t>
  </si>
  <si>
    <t>PR1</t>
  </si>
  <si>
    <t>PR2</t>
  </si>
  <si>
    <t>PR3</t>
  </si>
  <si>
    <t>PR4</t>
  </si>
  <si>
    <t>Настройка расчетных профилей (Подробнее)</t>
  </si>
  <si>
    <t>Calculation.Crack</t>
  </si>
  <si>
    <t>Calculation.Strength.DirectState</t>
  </si>
  <si>
    <t>Calculation.Strength.Capacity</t>
  </si>
  <si>
    <t>[Запрашиваемые расчеты]</t>
  </si>
  <si>
    <t>[Настройки визуализации]</t>
  </si>
  <si>
    <t>ProfileId</t>
  </si>
  <si>
    <t>Profile.DisplayName</t>
  </si>
  <si>
    <t>Profile.Description</t>
  </si>
  <si>
    <t>MaterialModel.Strength.ValueSet</t>
  </si>
  <si>
    <t>MaterialModel.Strength.ConcreteDiagram</t>
  </si>
  <si>
    <t>MaterialModel.Strength.ConcreteTension</t>
  </si>
  <si>
    <t>MaterialModel.Strength.SteelDiagram</t>
  </si>
  <si>
    <t>MaterialModel.CrackInitiation.ValueSet</t>
  </si>
  <si>
    <t>MaterialModel.CrackInitiation.ConcreteDiagram</t>
  </si>
  <si>
    <t>MaterialModel.CrackInitiation.ConcreteTension</t>
  </si>
  <si>
    <t>MaterialModel.CrackInitiation.SteelDiagram</t>
  </si>
  <si>
    <t>MaterialModel.CrackedState.ValueSet</t>
  </si>
  <si>
    <t>MaterialModel.CrackedState.ConcreteDiagram</t>
  </si>
  <si>
    <t>MaterialModel.CrackedState.ConcreteTension</t>
  </si>
  <si>
    <t>MaterialModel.CrackedState.SteelDiagram</t>
  </si>
  <si>
    <t>Visualization.State</t>
  </si>
  <si>
    <t>Visualization.Quantity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</si>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</sst>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2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u/>
      <sz val="9"/>
      <color theme="10"/>
      <name val="Arial"/>
      <family val="2"/>
      <charset val="204"/>
    </font>
    <font>
      <b/>
      <u/>
      <sz val="9"/>
      <color rgb="FF0000FF"/>
      <name val="Arial"/>
      <family val="2"/>
      <charset val="204"/>
    </font>
    <font>
      <i/>
      <sz val="9"/>
      <color theme="1"/>
      <name val="Arial"/>
      <family val="2"/>
      <charset val="204"/>
    </font>
    <font>
      <i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14" fillId="3" borderId="0" xfId="1" applyFont="1" applyFill="1"/>
    <xf numFmtId="0" fontId="2" fillId="0" borderId="0" xfId="0" applyFont="1"/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right" vertical="center"/>
    </xf>
    <xf numFmtId="0" fontId="2" fillId="5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49" fontId="17" fillId="2" borderId="0" xfId="1" applyNumberFormat="1" applyFont="1" applyFill="1" applyBorder="1" applyAlignment="1">
      <alignment horizontal="left" vertical="center"/>
    </xf>
    <xf numFmtId="49" fontId="4" fillId="2" borderId="0" xfId="0" applyNumberFormat="1" applyFont="1" applyFill="1" applyBorder="1" applyAlignment="1">
      <alignment horizontal="left" vertical="center"/>
    </xf>
    <xf numFmtId="0" fontId="0" fillId="0" borderId="0" xfId="0" applyAlignment="1"/>
    <xf numFmtId="0" fontId="1" fillId="2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4" fontId="2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right" vertical="center"/>
    </xf>
    <xf numFmtId="0" fontId="20" fillId="0" borderId="0" xfId="0" applyFont="1"/>
    <xf numFmtId="0" fontId="21" fillId="0" borderId="0" xfId="0" applyFont="1"/>
    <xf numFmtId="0" fontId="2" fillId="0" borderId="7" xfId="0" applyFont="1" applyBorder="1"/>
    <xf numFmtId="0" fontId="2" fillId="0" borderId="7" xfId="0" applyFont="1" applyBorder="1" applyAlignment="1">
      <alignment horizontal="left" vertical="center"/>
    </xf>
    <xf numFmtId="0" fontId="1" fillId="7" borderId="8" xfId="0" applyFont="1" applyFill="1" applyBorder="1" applyAlignment="1">
      <alignment horizontal="left" vertical="center"/>
    </xf>
    <xf numFmtId="0" fontId="1" fillId="7" borderId="9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left" vertical="center"/>
    </xf>
    <xf numFmtId="0" fontId="0" fillId="7" borderId="7" xfId="0" applyFill="1" applyBorder="1"/>
    <xf numFmtId="0" fontId="2" fillId="7" borderId="7" xfId="0" applyFont="1" applyFill="1" applyBorder="1"/>
    <xf numFmtId="0" fontId="2" fillId="0" borderId="7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F-4221-9B7F-A5F430A11C5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F-4221-9B7F-A5F430A11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45776"/>
        <c:axId val="181746760"/>
      </c:scatterChart>
      <c:valAx>
        <c:axId val="181745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746760"/>
        <c:crossesAt val="0"/>
        <c:crossBetween val="midCat"/>
      </c:valAx>
      <c:valAx>
        <c:axId val="1817467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745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E-4949-936C-0E93534D5CE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E-4949-936C-0E93534D5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174328"/>
        <c:axId val="281168424"/>
      </c:scatterChart>
      <c:valAx>
        <c:axId val="2811743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68424"/>
        <c:crossesAt val="0"/>
        <c:crossBetween val="midCat"/>
      </c:valAx>
      <c:valAx>
        <c:axId val="2811684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1743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Импортированная геометрия </a:t>
            </a:r>
            <a:r>
              <a:rPr lang="en-US"/>
              <a:t>AutoCAD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ser>
          <c:idx val="0"/>
          <c:order val="0"/>
          <c:tx>
            <c:v>Concrete NearZero</c:v>
          </c:tx>
          <c:spPr>
            <a:ln w="19050">
              <a:noFill/>
            </a:ln>
          </c:spPr>
          <c:marker>
            <c:symbol val="square"/>
            <c:size val="14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Lit>
              <c:formatCode>General</c:formatCode>
              <c:ptCount val="228"/>
              <c:pt idx="0">
                <c:v>25.000000000007503</c:v>
              </c:pt>
              <c:pt idx="1">
                <c:v>75.00000000000739</c:v>
              </c:pt>
              <c:pt idx="2">
                <c:v>125.00000000000739</c:v>
              </c:pt>
              <c:pt idx="3">
                <c:v>175.00000000000739</c:v>
              </c:pt>
              <c:pt idx="4">
                <c:v>225.00000000000742</c:v>
              </c:pt>
              <c:pt idx="5">
                <c:v>275.00000000000739</c:v>
              </c:pt>
              <c:pt idx="6">
                <c:v>325.00000000000739</c:v>
              </c:pt>
              <c:pt idx="7">
                <c:v>375.00000000000739</c:v>
              </c:pt>
              <c:pt idx="8">
                <c:v>425.00000000000733</c:v>
              </c:pt>
              <c:pt idx="9">
                <c:v>475.00000000000739</c:v>
              </c:pt>
              <c:pt idx="10">
                <c:v>525.00000000000739</c:v>
              </c:pt>
              <c:pt idx="11">
                <c:v>575.00000000000739</c:v>
              </c:pt>
              <c:pt idx="12">
                <c:v>25</c:v>
              </c:pt>
              <c:pt idx="13">
                <c:v>75</c:v>
              </c:pt>
              <c:pt idx="14">
                <c:v>125.00000000000003</c:v>
              </c:pt>
              <c:pt idx="15">
                <c:v>175</c:v>
              </c:pt>
              <c:pt idx="16">
                <c:v>224.99999999999997</c:v>
              </c:pt>
              <c:pt idx="17">
                <c:v>275</c:v>
              </c:pt>
              <c:pt idx="18">
                <c:v>325</c:v>
              </c:pt>
              <c:pt idx="19">
                <c:v>375</c:v>
              </c:pt>
              <c:pt idx="20">
                <c:v>425.00000000000011</c:v>
              </c:pt>
              <c:pt idx="21">
                <c:v>475.00000000000006</c:v>
              </c:pt>
              <c:pt idx="22">
                <c:v>525</c:v>
              </c:pt>
              <c:pt idx="23">
                <c:v>575</c:v>
              </c:pt>
              <c:pt idx="24">
                <c:v>25</c:v>
              </c:pt>
              <c:pt idx="25">
                <c:v>75</c:v>
              </c:pt>
              <c:pt idx="26">
                <c:v>124.99999999999997</c:v>
              </c:pt>
              <c:pt idx="27">
                <c:v>175</c:v>
              </c:pt>
              <c:pt idx="28">
                <c:v>225.00000000000006</c:v>
              </c:pt>
              <c:pt idx="29">
                <c:v>275</c:v>
              </c:pt>
              <c:pt idx="30">
                <c:v>325</c:v>
              </c:pt>
              <c:pt idx="31">
                <c:v>375</c:v>
              </c:pt>
              <c:pt idx="32">
                <c:v>425</c:v>
              </c:pt>
              <c:pt idx="33">
                <c:v>474.99999999999994</c:v>
              </c:pt>
              <c:pt idx="34">
                <c:v>525</c:v>
              </c:pt>
              <c:pt idx="35">
                <c:v>575</c:v>
              </c:pt>
              <c:pt idx="36">
                <c:v>25</c:v>
              </c:pt>
              <c:pt idx="37">
                <c:v>75</c:v>
              </c:pt>
              <c:pt idx="38">
                <c:v>125.00000000000001</c:v>
              </c:pt>
              <c:pt idx="39">
                <c:v>175</c:v>
              </c:pt>
              <c:pt idx="40">
                <c:v>225</c:v>
              </c:pt>
              <c:pt idx="41">
                <c:v>275</c:v>
              </c:pt>
              <c:pt idx="42">
                <c:v>325</c:v>
              </c:pt>
              <c:pt idx="43">
                <c:v>375</c:v>
              </c:pt>
              <c:pt idx="44">
                <c:v>425</c:v>
              </c:pt>
              <c:pt idx="45">
                <c:v>475</c:v>
              </c:pt>
              <c:pt idx="46">
                <c:v>525</c:v>
              </c:pt>
              <c:pt idx="47">
                <c:v>575</c:v>
              </c:pt>
              <c:pt idx="48">
                <c:v>25</c:v>
              </c:pt>
              <c:pt idx="49">
                <c:v>75</c:v>
              </c:pt>
              <c:pt idx="50">
                <c:v>125.00000000000003</c:v>
              </c:pt>
              <c:pt idx="51">
                <c:v>175</c:v>
              </c:pt>
              <c:pt idx="52">
                <c:v>225</c:v>
              </c:pt>
              <c:pt idx="53">
                <c:v>275</c:v>
              </c:pt>
              <c:pt idx="54">
                <c:v>325</c:v>
              </c:pt>
              <c:pt idx="55">
                <c:v>375</c:v>
              </c:pt>
              <c:pt idx="56">
                <c:v>425</c:v>
              </c:pt>
              <c:pt idx="57">
                <c:v>475</c:v>
              </c:pt>
              <c:pt idx="58">
                <c:v>525</c:v>
              </c:pt>
              <c:pt idx="59">
                <c:v>575</c:v>
              </c:pt>
              <c:pt idx="60">
                <c:v>25</c:v>
              </c:pt>
              <c:pt idx="61">
                <c:v>75</c:v>
              </c:pt>
              <c:pt idx="62">
                <c:v>125</c:v>
              </c:pt>
              <c:pt idx="63">
                <c:v>175</c:v>
              </c:pt>
              <c:pt idx="64">
                <c:v>225</c:v>
              </c:pt>
              <c:pt idx="65">
                <c:v>25</c:v>
              </c:pt>
              <c:pt idx="66">
                <c:v>75</c:v>
              </c:pt>
              <c:pt idx="67">
                <c:v>125.00000000000001</c:v>
              </c:pt>
              <c:pt idx="68">
                <c:v>175</c:v>
              </c:pt>
              <c:pt idx="69">
                <c:v>225.00000000000003</c:v>
              </c:pt>
              <c:pt idx="70">
                <c:v>25</c:v>
              </c:pt>
              <c:pt idx="71">
                <c:v>75</c:v>
              </c:pt>
              <c:pt idx="72">
                <c:v>125</c:v>
              </c:pt>
              <c:pt idx="73">
                <c:v>175</c:v>
              </c:pt>
              <c:pt idx="74">
                <c:v>225.00000000000006</c:v>
              </c:pt>
              <c:pt idx="75">
                <c:v>25</c:v>
              </c:pt>
              <c:pt idx="76">
                <c:v>75</c:v>
              </c:pt>
              <c:pt idx="77">
                <c:v>125</c:v>
              </c:pt>
              <c:pt idx="78">
                <c:v>175</c:v>
              </c:pt>
              <c:pt idx="79">
                <c:v>225.00000000000006</c:v>
              </c:pt>
              <c:pt idx="80">
                <c:v>25</c:v>
              </c:pt>
              <c:pt idx="81">
                <c:v>75</c:v>
              </c:pt>
              <c:pt idx="82">
                <c:v>124.99999999999999</c:v>
              </c:pt>
              <c:pt idx="83">
                <c:v>175</c:v>
              </c:pt>
              <c:pt idx="84">
                <c:v>225</c:v>
              </c:pt>
              <c:pt idx="85">
                <c:v>25</c:v>
              </c:pt>
              <c:pt idx="86">
                <c:v>75</c:v>
              </c:pt>
              <c:pt idx="87">
                <c:v>125</c:v>
              </c:pt>
              <c:pt idx="88">
                <c:v>175</c:v>
              </c:pt>
              <c:pt idx="89">
                <c:v>225</c:v>
              </c:pt>
              <c:pt idx="90">
                <c:v>25</c:v>
              </c:pt>
              <c:pt idx="91">
                <c:v>75</c:v>
              </c:pt>
              <c:pt idx="92">
                <c:v>125</c:v>
              </c:pt>
              <c:pt idx="93">
                <c:v>175</c:v>
              </c:pt>
              <c:pt idx="94">
                <c:v>225</c:v>
              </c:pt>
              <c:pt idx="95">
                <c:v>25</c:v>
              </c:pt>
              <c:pt idx="96">
                <c:v>75</c:v>
              </c:pt>
              <c:pt idx="97">
                <c:v>125</c:v>
              </c:pt>
              <c:pt idx="98">
                <c:v>175</c:v>
              </c:pt>
              <c:pt idx="99">
                <c:v>224.99999999999994</c:v>
              </c:pt>
              <c:pt idx="100">
                <c:v>25</c:v>
              </c:pt>
              <c:pt idx="101">
                <c:v>75</c:v>
              </c:pt>
              <c:pt idx="102">
                <c:v>125.00000000000001</c:v>
              </c:pt>
              <c:pt idx="103">
                <c:v>175</c:v>
              </c:pt>
              <c:pt idx="104">
                <c:v>224.99999999999997</c:v>
              </c:pt>
              <c:pt idx="105">
                <c:v>25</c:v>
              </c:pt>
              <c:pt idx="106">
                <c:v>75</c:v>
              </c:pt>
              <c:pt idx="107">
                <c:v>125.00000000000003</c:v>
              </c:pt>
              <c:pt idx="108">
                <c:v>175</c:v>
              </c:pt>
              <c:pt idx="109">
                <c:v>224.99999999999994</c:v>
              </c:pt>
              <c:pt idx="110">
                <c:v>25</c:v>
              </c:pt>
              <c:pt idx="111">
                <c:v>75</c:v>
              </c:pt>
              <c:pt idx="112">
                <c:v>125.00000000000001</c:v>
              </c:pt>
              <c:pt idx="113">
                <c:v>175</c:v>
              </c:pt>
              <c:pt idx="114">
                <c:v>25.000000000007503</c:v>
              </c:pt>
              <c:pt idx="115">
                <c:v>75.00000000000739</c:v>
              </c:pt>
              <c:pt idx="116">
                <c:v>125.0000000000074</c:v>
              </c:pt>
              <c:pt idx="117">
                <c:v>175.00000000000739</c:v>
              </c:pt>
              <c:pt idx="118">
                <c:v>225.00000000000742</c:v>
              </c:pt>
              <c:pt idx="119">
                <c:v>275.00000000000739</c:v>
              </c:pt>
              <c:pt idx="120">
                <c:v>325.00000000000739</c:v>
              </c:pt>
              <c:pt idx="121">
                <c:v>375.00000000000739</c:v>
              </c:pt>
              <c:pt idx="122">
                <c:v>425.00000000000733</c:v>
              </c:pt>
              <c:pt idx="123">
                <c:v>475.00000000000745</c:v>
              </c:pt>
              <c:pt idx="124">
                <c:v>525.00000000000739</c:v>
              </c:pt>
              <c:pt idx="125">
                <c:v>575.00000000000739</c:v>
              </c:pt>
              <c:pt idx="126">
                <c:v>25</c:v>
              </c:pt>
              <c:pt idx="127">
                <c:v>75</c:v>
              </c:pt>
              <c:pt idx="128">
                <c:v>125.00000000000004</c:v>
              </c:pt>
              <c:pt idx="129">
                <c:v>175</c:v>
              </c:pt>
              <c:pt idx="130">
                <c:v>224.99999999999997</c:v>
              </c:pt>
              <c:pt idx="131">
                <c:v>275</c:v>
              </c:pt>
              <c:pt idx="132">
                <c:v>325</c:v>
              </c:pt>
              <c:pt idx="133">
                <c:v>375</c:v>
              </c:pt>
              <c:pt idx="134">
                <c:v>425.00000000000017</c:v>
              </c:pt>
              <c:pt idx="135">
                <c:v>475.00000000000006</c:v>
              </c:pt>
              <c:pt idx="136">
                <c:v>525</c:v>
              </c:pt>
              <c:pt idx="137">
                <c:v>575</c:v>
              </c:pt>
              <c:pt idx="138">
                <c:v>25</c:v>
              </c:pt>
              <c:pt idx="139">
                <c:v>75</c:v>
              </c:pt>
              <c:pt idx="140">
                <c:v>124.99999999999997</c:v>
              </c:pt>
              <c:pt idx="141">
                <c:v>175</c:v>
              </c:pt>
              <c:pt idx="142">
                <c:v>225.00000000000006</c:v>
              </c:pt>
              <c:pt idx="143">
                <c:v>275</c:v>
              </c:pt>
              <c:pt idx="144">
                <c:v>325</c:v>
              </c:pt>
              <c:pt idx="145">
                <c:v>375</c:v>
              </c:pt>
              <c:pt idx="146">
                <c:v>425</c:v>
              </c:pt>
              <c:pt idx="147">
                <c:v>474.99999999999994</c:v>
              </c:pt>
              <c:pt idx="148">
                <c:v>525</c:v>
              </c:pt>
              <c:pt idx="149">
                <c:v>575</c:v>
              </c:pt>
              <c:pt idx="150">
                <c:v>25</c:v>
              </c:pt>
              <c:pt idx="151">
                <c:v>75</c:v>
              </c:pt>
              <c:pt idx="152">
                <c:v>125.00000000000001</c:v>
              </c:pt>
              <c:pt idx="153">
                <c:v>175</c:v>
              </c:pt>
              <c:pt idx="154">
                <c:v>225</c:v>
              </c:pt>
              <c:pt idx="155">
                <c:v>275</c:v>
              </c:pt>
              <c:pt idx="156">
                <c:v>325</c:v>
              </c:pt>
              <c:pt idx="157">
                <c:v>375</c:v>
              </c:pt>
              <c:pt idx="158">
                <c:v>425</c:v>
              </c:pt>
              <c:pt idx="159">
                <c:v>475</c:v>
              </c:pt>
              <c:pt idx="160">
                <c:v>525</c:v>
              </c:pt>
              <c:pt idx="161">
                <c:v>575</c:v>
              </c:pt>
              <c:pt idx="162">
                <c:v>25</c:v>
              </c:pt>
              <c:pt idx="163">
                <c:v>75</c:v>
              </c:pt>
              <c:pt idx="164">
                <c:v>125.00000000000003</c:v>
              </c:pt>
              <c:pt idx="165">
                <c:v>175</c:v>
              </c:pt>
              <c:pt idx="166">
                <c:v>225</c:v>
              </c:pt>
              <c:pt idx="167">
                <c:v>275</c:v>
              </c:pt>
              <c:pt idx="168">
                <c:v>325</c:v>
              </c:pt>
              <c:pt idx="169">
                <c:v>375</c:v>
              </c:pt>
              <c:pt idx="170">
                <c:v>425</c:v>
              </c:pt>
              <c:pt idx="171">
                <c:v>475</c:v>
              </c:pt>
              <c:pt idx="172">
                <c:v>525</c:v>
              </c:pt>
              <c:pt idx="173">
                <c:v>575</c:v>
              </c:pt>
              <c:pt idx="174">
                <c:v>25</c:v>
              </c:pt>
              <c:pt idx="175">
                <c:v>75</c:v>
              </c:pt>
              <c:pt idx="176">
                <c:v>125</c:v>
              </c:pt>
              <c:pt idx="177">
                <c:v>175</c:v>
              </c:pt>
              <c:pt idx="178">
                <c:v>225.00000000000003</c:v>
              </c:pt>
              <c:pt idx="179">
                <c:v>25</c:v>
              </c:pt>
              <c:pt idx="180">
                <c:v>75</c:v>
              </c:pt>
              <c:pt idx="181">
                <c:v>125</c:v>
              </c:pt>
              <c:pt idx="182">
                <c:v>175</c:v>
              </c:pt>
              <c:pt idx="183">
                <c:v>225.00000000000003</c:v>
              </c:pt>
              <c:pt idx="184">
                <c:v>25</c:v>
              </c:pt>
              <c:pt idx="185">
                <c:v>75</c:v>
              </c:pt>
              <c:pt idx="186">
                <c:v>125</c:v>
              </c:pt>
              <c:pt idx="187">
                <c:v>175</c:v>
              </c:pt>
              <c:pt idx="188">
                <c:v>225.00000000000006</c:v>
              </c:pt>
              <c:pt idx="189">
                <c:v>25</c:v>
              </c:pt>
              <c:pt idx="190">
                <c:v>75</c:v>
              </c:pt>
              <c:pt idx="191">
                <c:v>125</c:v>
              </c:pt>
              <c:pt idx="192">
                <c:v>175</c:v>
              </c:pt>
              <c:pt idx="193">
                <c:v>225.00000000000006</c:v>
              </c:pt>
              <c:pt idx="194">
                <c:v>25</c:v>
              </c:pt>
              <c:pt idx="195">
                <c:v>75</c:v>
              </c:pt>
              <c:pt idx="196">
                <c:v>125</c:v>
              </c:pt>
              <c:pt idx="197">
                <c:v>175</c:v>
              </c:pt>
              <c:pt idx="198">
                <c:v>225</c:v>
              </c:pt>
              <c:pt idx="199">
                <c:v>25</c:v>
              </c:pt>
              <c:pt idx="200">
                <c:v>75</c:v>
              </c:pt>
              <c:pt idx="201">
                <c:v>125</c:v>
              </c:pt>
              <c:pt idx="202">
                <c:v>175</c:v>
              </c:pt>
              <c:pt idx="203">
                <c:v>224.99999999999997</c:v>
              </c:pt>
              <c:pt idx="204">
                <c:v>25</c:v>
              </c:pt>
              <c:pt idx="205">
                <c:v>75</c:v>
              </c:pt>
              <c:pt idx="206">
                <c:v>125</c:v>
              </c:pt>
              <c:pt idx="207">
                <c:v>175</c:v>
              </c:pt>
              <c:pt idx="208">
                <c:v>224.99999999999997</c:v>
              </c:pt>
              <c:pt idx="209">
                <c:v>25</c:v>
              </c:pt>
              <c:pt idx="210">
                <c:v>75</c:v>
              </c:pt>
              <c:pt idx="211">
                <c:v>125</c:v>
              </c:pt>
              <c:pt idx="212">
                <c:v>175</c:v>
              </c:pt>
              <c:pt idx="213">
                <c:v>224.99999999999997</c:v>
              </c:pt>
              <c:pt idx="214">
                <c:v>25</c:v>
              </c:pt>
              <c:pt idx="215">
                <c:v>75</c:v>
              </c:pt>
              <c:pt idx="216">
                <c:v>125.00000000000001</c:v>
              </c:pt>
              <c:pt idx="217">
                <c:v>175</c:v>
              </c:pt>
              <c:pt idx="218">
                <c:v>224.99999999999994</c:v>
              </c:pt>
              <c:pt idx="219">
                <c:v>25</c:v>
              </c:pt>
              <c:pt idx="220">
                <c:v>75</c:v>
              </c:pt>
              <c:pt idx="221">
                <c:v>125.00000000000004</c:v>
              </c:pt>
              <c:pt idx="222">
                <c:v>175</c:v>
              </c:pt>
              <c:pt idx="223">
                <c:v>224.99999999999994</c:v>
              </c:pt>
              <c:pt idx="224">
                <c:v>25</c:v>
              </c:pt>
              <c:pt idx="225">
                <c:v>75</c:v>
              </c:pt>
              <c:pt idx="226">
                <c:v>125.00000000000001</c:v>
              </c:pt>
              <c:pt idx="227">
                <c:v>175</c:v>
              </c:pt>
            </c:numLit>
          </c:xVal>
          <c:yVal>
            <c:numLit>
              <c:formatCode>General</c:formatCode>
              <c:ptCount val="228"/>
              <c:pt idx="0">
                <c:v>25.000000000003869</c:v>
              </c:pt>
              <c:pt idx="1">
                <c:v>25.000000000003865</c:v>
              </c:pt>
              <c:pt idx="2">
                <c:v>25.000000000003862</c:v>
              </c:pt>
              <c:pt idx="3">
                <c:v>25.000000000003865</c:v>
              </c:pt>
              <c:pt idx="4">
                <c:v>25.000000000003862</c:v>
              </c:pt>
              <c:pt idx="5">
                <c:v>25.000000000003865</c:v>
              </c:pt>
              <c:pt idx="6">
                <c:v>25.000000000003862</c:v>
              </c:pt>
              <c:pt idx="7">
                <c:v>25.000000000003865</c:v>
              </c:pt>
              <c:pt idx="8">
                <c:v>25.000000000003865</c:v>
              </c:pt>
              <c:pt idx="9">
                <c:v>25.000000000003865</c:v>
              </c:pt>
              <c:pt idx="10">
                <c:v>25.000000000003865</c:v>
              </c:pt>
              <c:pt idx="11">
                <c:v>25.000000000003869</c:v>
              </c:pt>
              <c:pt idx="12">
                <c:v>75</c:v>
              </c:pt>
              <c:pt idx="13">
                <c:v>75</c:v>
              </c:pt>
              <c:pt idx="14">
                <c:v>75</c:v>
              </c:pt>
              <c:pt idx="15">
                <c:v>75</c:v>
              </c:pt>
              <c:pt idx="16">
                <c:v>75</c:v>
              </c:pt>
              <c:pt idx="17">
                <c:v>75</c:v>
              </c:pt>
              <c:pt idx="18">
                <c:v>75</c:v>
              </c:pt>
              <c:pt idx="19">
                <c:v>75</c:v>
              </c:pt>
              <c:pt idx="20">
                <c:v>75</c:v>
              </c:pt>
              <c:pt idx="21">
                <c:v>75</c:v>
              </c:pt>
              <c:pt idx="22">
                <c:v>75</c:v>
              </c:pt>
              <c:pt idx="23">
                <c:v>75</c:v>
              </c:pt>
              <c:pt idx="24">
                <c:v>125</c:v>
              </c:pt>
              <c:pt idx="25">
                <c:v>125.00000000000003</c:v>
              </c:pt>
              <c:pt idx="26">
                <c:v>124.99999999999997</c:v>
              </c:pt>
              <c:pt idx="27">
                <c:v>125.00000000000001</c:v>
              </c:pt>
              <c:pt idx="28">
                <c:v>125.00000000000004</c:v>
              </c:pt>
              <c:pt idx="29">
                <c:v>125</c:v>
              </c:pt>
              <c:pt idx="30">
                <c:v>125.00000000000001</c:v>
              </c:pt>
              <c:pt idx="31">
                <c:v>124.99999999999999</c:v>
              </c:pt>
              <c:pt idx="32">
                <c:v>125</c:v>
              </c:pt>
              <c:pt idx="33">
                <c:v>125</c:v>
              </c:pt>
              <c:pt idx="34">
                <c:v>125</c:v>
              </c:pt>
              <c:pt idx="35">
                <c:v>125</c:v>
              </c:pt>
              <c:pt idx="36">
                <c:v>175</c:v>
              </c:pt>
              <c:pt idx="37">
                <c:v>175</c:v>
              </c:pt>
              <c:pt idx="38">
                <c:v>175</c:v>
              </c:pt>
              <c:pt idx="39">
                <c:v>175</c:v>
              </c:pt>
              <c:pt idx="40">
                <c:v>175</c:v>
              </c:pt>
              <c:pt idx="41">
                <c:v>175</c:v>
              </c:pt>
              <c:pt idx="42">
                <c:v>175</c:v>
              </c:pt>
              <c:pt idx="43">
                <c:v>175</c:v>
              </c:pt>
              <c:pt idx="44">
                <c:v>175</c:v>
              </c:pt>
              <c:pt idx="45">
                <c:v>175</c:v>
              </c:pt>
              <c:pt idx="46">
                <c:v>175</c:v>
              </c:pt>
              <c:pt idx="47">
                <c:v>175</c:v>
              </c:pt>
              <c:pt idx="48">
                <c:v>224.99999999999997</c:v>
              </c:pt>
              <c:pt idx="49">
                <c:v>224.99999999999997</c:v>
              </c:pt>
              <c:pt idx="50">
                <c:v>225.00000000000006</c:v>
              </c:pt>
              <c:pt idx="51">
                <c:v>225</c:v>
              </c:pt>
              <c:pt idx="52">
                <c:v>225</c:v>
              </c:pt>
              <c:pt idx="53">
                <c:v>225</c:v>
              </c:pt>
              <c:pt idx="54">
                <c:v>225.00000000000003</c:v>
              </c:pt>
              <c:pt idx="55">
                <c:v>225.00000000000006</c:v>
              </c:pt>
              <c:pt idx="56">
                <c:v>225.00000000000006</c:v>
              </c:pt>
              <c:pt idx="57">
                <c:v>225</c:v>
              </c:pt>
              <c:pt idx="58">
                <c:v>225</c:v>
              </c:pt>
              <c:pt idx="59">
                <c:v>225</c:v>
              </c:pt>
              <c:pt idx="60">
                <c:v>275</c:v>
              </c:pt>
              <c:pt idx="61">
                <c:v>275</c:v>
              </c:pt>
              <c:pt idx="62">
                <c:v>275</c:v>
              </c:pt>
              <c:pt idx="63">
                <c:v>275</c:v>
              </c:pt>
              <c:pt idx="64">
                <c:v>275</c:v>
              </c:pt>
              <c:pt idx="65">
                <c:v>325</c:v>
              </c:pt>
              <c:pt idx="66">
                <c:v>325</c:v>
              </c:pt>
              <c:pt idx="67">
                <c:v>325</c:v>
              </c:pt>
              <c:pt idx="68">
                <c:v>325</c:v>
              </c:pt>
              <c:pt idx="69">
                <c:v>325</c:v>
              </c:pt>
              <c:pt idx="70">
                <c:v>375</c:v>
              </c:pt>
              <c:pt idx="71">
                <c:v>375</c:v>
              </c:pt>
              <c:pt idx="72">
                <c:v>375</c:v>
              </c:pt>
              <c:pt idx="73">
                <c:v>375</c:v>
              </c:pt>
              <c:pt idx="74">
                <c:v>375</c:v>
              </c:pt>
              <c:pt idx="75">
                <c:v>425.00000000000011</c:v>
              </c:pt>
              <c:pt idx="76">
                <c:v>425.00000000000011</c:v>
              </c:pt>
              <c:pt idx="77">
                <c:v>425</c:v>
              </c:pt>
              <c:pt idx="78">
                <c:v>425</c:v>
              </c:pt>
              <c:pt idx="79">
                <c:v>425</c:v>
              </c:pt>
              <c:pt idx="80">
                <c:v>475.00000000000006</c:v>
              </c:pt>
              <c:pt idx="81">
                <c:v>475.00000000000006</c:v>
              </c:pt>
              <c:pt idx="82">
                <c:v>474.99999999999994</c:v>
              </c:pt>
              <c:pt idx="83">
                <c:v>475</c:v>
              </c:pt>
              <c:pt idx="84">
                <c:v>475</c:v>
              </c:pt>
              <c:pt idx="85">
                <c:v>525</c:v>
              </c:pt>
              <c:pt idx="86">
                <c:v>525</c:v>
              </c:pt>
              <c:pt idx="87">
                <c:v>525</c:v>
              </c:pt>
              <c:pt idx="88">
                <c:v>525</c:v>
              </c:pt>
              <c:pt idx="89">
                <c:v>525</c:v>
              </c:pt>
              <c:pt idx="90">
                <c:v>575</c:v>
              </c:pt>
              <c:pt idx="91">
                <c:v>575</c:v>
              </c:pt>
              <c:pt idx="92">
                <c:v>575</c:v>
              </c:pt>
              <c:pt idx="93">
                <c:v>575</c:v>
              </c:pt>
              <c:pt idx="94">
                <c:v>575</c:v>
              </c:pt>
              <c:pt idx="95">
                <c:v>625</c:v>
              </c:pt>
              <c:pt idx="96">
                <c:v>625</c:v>
              </c:pt>
              <c:pt idx="97">
                <c:v>625</c:v>
              </c:pt>
              <c:pt idx="98">
                <c:v>625</c:v>
              </c:pt>
              <c:pt idx="99">
                <c:v>625</c:v>
              </c:pt>
              <c:pt idx="100">
                <c:v>675</c:v>
              </c:pt>
              <c:pt idx="101">
                <c:v>675</c:v>
              </c:pt>
              <c:pt idx="102">
                <c:v>675</c:v>
              </c:pt>
              <c:pt idx="103">
                <c:v>675</c:v>
              </c:pt>
              <c:pt idx="104">
                <c:v>675</c:v>
              </c:pt>
              <c:pt idx="105">
                <c:v>725</c:v>
              </c:pt>
              <c:pt idx="106">
                <c:v>725</c:v>
              </c:pt>
              <c:pt idx="107">
                <c:v>725</c:v>
              </c:pt>
              <c:pt idx="108">
                <c:v>725</c:v>
              </c:pt>
              <c:pt idx="109">
                <c:v>725</c:v>
              </c:pt>
              <c:pt idx="110">
                <c:v>775</c:v>
              </c:pt>
              <c:pt idx="111">
                <c:v>775</c:v>
              </c:pt>
              <c:pt idx="112">
                <c:v>775</c:v>
              </c:pt>
              <c:pt idx="113">
                <c:v>775</c:v>
              </c:pt>
              <c:pt idx="114">
                <c:v>25.000000000003869</c:v>
              </c:pt>
              <c:pt idx="115">
                <c:v>25.000000000003865</c:v>
              </c:pt>
              <c:pt idx="116">
                <c:v>25.000000000003862</c:v>
              </c:pt>
              <c:pt idx="117">
                <c:v>25.000000000003865</c:v>
              </c:pt>
              <c:pt idx="118">
                <c:v>25.000000000003862</c:v>
              </c:pt>
              <c:pt idx="119">
                <c:v>25.000000000003865</c:v>
              </c:pt>
              <c:pt idx="120">
                <c:v>25.000000000003862</c:v>
              </c:pt>
              <c:pt idx="121">
                <c:v>25.000000000003865</c:v>
              </c:pt>
              <c:pt idx="122">
                <c:v>25.000000000003865</c:v>
              </c:pt>
              <c:pt idx="123">
                <c:v>25.000000000003865</c:v>
              </c:pt>
              <c:pt idx="124">
                <c:v>25.000000000003865</c:v>
              </c:pt>
              <c:pt idx="125">
                <c:v>25.000000000003869</c:v>
              </c:pt>
              <c:pt idx="126">
                <c:v>75</c:v>
              </c:pt>
              <c:pt idx="127">
                <c:v>75</c:v>
              </c:pt>
              <c:pt idx="128">
                <c:v>75</c:v>
              </c:pt>
              <c:pt idx="129">
                <c:v>75</c:v>
              </c:pt>
              <c:pt idx="130">
                <c:v>75</c:v>
              </c:pt>
              <c:pt idx="131">
                <c:v>75</c:v>
              </c:pt>
              <c:pt idx="132">
                <c:v>75</c:v>
              </c:pt>
              <c:pt idx="133">
                <c:v>75</c:v>
              </c:pt>
              <c:pt idx="134">
                <c:v>75</c:v>
              </c:pt>
              <c:pt idx="135">
                <c:v>75</c:v>
              </c:pt>
              <c:pt idx="136">
                <c:v>75</c:v>
              </c:pt>
              <c:pt idx="137">
                <c:v>75</c:v>
              </c:pt>
              <c:pt idx="138">
                <c:v>125</c:v>
              </c:pt>
              <c:pt idx="139">
                <c:v>125.00000000000004</c:v>
              </c:pt>
              <c:pt idx="140">
                <c:v>124.99999999999997</c:v>
              </c:pt>
              <c:pt idx="141">
                <c:v>125.00000000000001</c:v>
              </c:pt>
              <c:pt idx="142">
                <c:v>125.00000000000006</c:v>
              </c:pt>
              <c:pt idx="143">
                <c:v>125</c:v>
              </c:pt>
              <c:pt idx="144">
                <c:v>125</c:v>
              </c:pt>
              <c:pt idx="145">
                <c:v>124.99999999999999</c:v>
              </c:pt>
              <c:pt idx="146">
                <c:v>125</c:v>
              </c:pt>
              <c:pt idx="147">
                <c:v>125</c:v>
              </c:pt>
              <c:pt idx="148">
                <c:v>125</c:v>
              </c:pt>
              <c:pt idx="149">
                <c:v>125</c:v>
              </c:pt>
              <c:pt idx="150">
                <c:v>175</c:v>
              </c:pt>
              <c:pt idx="151">
                <c:v>175</c:v>
              </c:pt>
              <c:pt idx="152">
                <c:v>175</c:v>
              </c:pt>
              <c:pt idx="153">
                <c:v>175</c:v>
              </c:pt>
              <c:pt idx="154">
                <c:v>175</c:v>
              </c:pt>
              <c:pt idx="155">
                <c:v>175</c:v>
              </c:pt>
              <c:pt idx="156">
                <c:v>175</c:v>
              </c:pt>
              <c:pt idx="157">
                <c:v>175</c:v>
              </c:pt>
              <c:pt idx="158">
                <c:v>175</c:v>
              </c:pt>
              <c:pt idx="159">
                <c:v>175</c:v>
              </c:pt>
              <c:pt idx="160">
                <c:v>175</c:v>
              </c:pt>
              <c:pt idx="161">
                <c:v>175</c:v>
              </c:pt>
              <c:pt idx="162">
                <c:v>224.99999999999997</c:v>
              </c:pt>
              <c:pt idx="163">
                <c:v>224.99999999999997</c:v>
              </c:pt>
              <c:pt idx="164">
                <c:v>225.00000000000003</c:v>
              </c:pt>
              <c:pt idx="165">
                <c:v>225</c:v>
              </c:pt>
              <c:pt idx="166">
                <c:v>225</c:v>
              </c:pt>
              <c:pt idx="167">
                <c:v>225.00000000000003</c:v>
              </c:pt>
              <c:pt idx="168">
                <c:v>225.00000000000003</c:v>
              </c:pt>
              <c:pt idx="169">
                <c:v>225.00000000000006</c:v>
              </c:pt>
              <c:pt idx="170">
                <c:v>225.00000000000006</c:v>
              </c:pt>
              <c:pt idx="171">
                <c:v>225</c:v>
              </c:pt>
              <c:pt idx="172">
                <c:v>224.99999999999997</c:v>
              </c:pt>
              <c:pt idx="173">
                <c:v>224.99999999999997</c:v>
              </c:pt>
              <c:pt idx="174">
                <c:v>275</c:v>
              </c:pt>
              <c:pt idx="175">
                <c:v>275</c:v>
              </c:pt>
              <c:pt idx="176">
                <c:v>275</c:v>
              </c:pt>
              <c:pt idx="177">
                <c:v>275</c:v>
              </c:pt>
              <c:pt idx="178">
                <c:v>275</c:v>
              </c:pt>
              <c:pt idx="179">
                <c:v>325</c:v>
              </c:pt>
              <c:pt idx="180">
                <c:v>325</c:v>
              </c:pt>
              <c:pt idx="181">
                <c:v>325</c:v>
              </c:pt>
              <c:pt idx="182">
                <c:v>325</c:v>
              </c:pt>
              <c:pt idx="183">
                <c:v>325</c:v>
              </c:pt>
              <c:pt idx="184">
                <c:v>375</c:v>
              </c:pt>
              <c:pt idx="185">
                <c:v>375</c:v>
              </c:pt>
              <c:pt idx="186">
                <c:v>375</c:v>
              </c:pt>
              <c:pt idx="187">
                <c:v>375</c:v>
              </c:pt>
              <c:pt idx="188">
                <c:v>375</c:v>
              </c:pt>
              <c:pt idx="189">
                <c:v>425.00000000000017</c:v>
              </c:pt>
              <c:pt idx="190">
                <c:v>425.00000000000017</c:v>
              </c:pt>
              <c:pt idx="191">
                <c:v>425</c:v>
              </c:pt>
              <c:pt idx="192">
                <c:v>425</c:v>
              </c:pt>
              <c:pt idx="193">
                <c:v>425</c:v>
              </c:pt>
              <c:pt idx="194">
                <c:v>475.00000000000006</c:v>
              </c:pt>
              <c:pt idx="195">
                <c:v>475.00000000000006</c:v>
              </c:pt>
              <c:pt idx="196">
                <c:v>475</c:v>
              </c:pt>
              <c:pt idx="197">
                <c:v>475</c:v>
              </c:pt>
              <c:pt idx="198">
                <c:v>475</c:v>
              </c:pt>
              <c:pt idx="199">
                <c:v>525</c:v>
              </c:pt>
              <c:pt idx="200">
                <c:v>525</c:v>
              </c:pt>
              <c:pt idx="201">
                <c:v>525</c:v>
              </c:pt>
              <c:pt idx="202">
                <c:v>525</c:v>
              </c:pt>
              <c:pt idx="203">
                <c:v>525</c:v>
              </c:pt>
              <c:pt idx="204">
                <c:v>575</c:v>
              </c:pt>
              <c:pt idx="205">
                <c:v>575</c:v>
              </c:pt>
              <c:pt idx="206">
                <c:v>575</c:v>
              </c:pt>
              <c:pt idx="207">
                <c:v>575</c:v>
              </c:pt>
              <c:pt idx="208">
                <c:v>575</c:v>
              </c:pt>
              <c:pt idx="209">
                <c:v>625</c:v>
              </c:pt>
              <c:pt idx="210">
                <c:v>625</c:v>
              </c:pt>
              <c:pt idx="211">
                <c:v>625</c:v>
              </c:pt>
              <c:pt idx="212">
                <c:v>625</c:v>
              </c:pt>
              <c:pt idx="213">
                <c:v>625</c:v>
              </c:pt>
              <c:pt idx="214">
                <c:v>675</c:v>
              </c:pt>
              <c:pt idx="215">
                <c:v>675</c:v>
              </c:pt>
              <c:pt idx="216">
                <c:v>675</c:v>
              </c:pt>
              <c:pt idx="217">
                <c:v>675</c:v>
              </c:pt>
              <c:pt idx="218">
                <c:v>675</c:v>
              </c:pt>
              <c:pt idx="219">
                <c:v>725</c:v>
              </c:pt>
              <c:pt idx="220">
                <c:v>725</c:v>
              </c:pt>
              <c:pt idx="221">
                <c:v>725</c:v>
              </c:pt>
              <c:pt idx="222">
                <c:v>725</c:v>
              </c:pt>
              <c:pt idx="223">
                <c:v>725</c:v>
              </c:pt>
              <c:pt idx="224">
                <c:v>775</c:v>
              </c:pt>
              <c:pt idx="225">
                <c:v>775</c:v>
              </c:pt>
              <c:pt idx="226">
                <c:v>775</c:v>
              </c:pt>
              <c:pt idx="227">
                <c:v>775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C-FA2C-40C6-8F43-A2870BFC27A4}"/>
            </c:ext>
          </c:extLst>
        </c:ser>
        <c:ser>
          <c:idx val="1"/>
          <c:order val="1"/>
          <c:tx>
            <c:v>Concrete NearZero</c:v>
          </c:tx>
          <c:spPr>
            <a:ln w="19050">
              <a:noFill/>
            </a:ln>
          </c:spPr>
          <c:marker>
            <c:symbol val="square"/>
            <c:size val="15"/>
            <c:spPr>
              <a:solidFill>
                <a:srgbClr val="969696"/>
              </a:solidFill>
              <a:ln>
                <a:solidFill>
                  <a:srgbClr val="969696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277.15773974439071</c:v>
              </c:pt>
              <c:pt idx="1">
                <c:v>277.15773974439071</c:v>
              </c:pt>
            </c:numLit>
          </c:xVal>
          <c:yVal>
            <c:numLit>
              <c:formatCode>General</c:formatCode>
              <c:ptCount val="2"/>
              <c:pt idx="0">
                <c:v>847.95839412061116</c:v>
              </c:pt>
              <c:pt idx="1">
                <c:v>847.95839412061116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D-FA2C-40C6-8F43-A2870BFC27A4}"/>
            </c:ext>
          </c:extLst>
        </c:ser>
        <c:ser>
          <c:idx val="2"/>
          <c:order val="2"/>
          <c:tx>
            <c:v>Rebar NearZero</c:v>
          </c:tx>
          <c:spPr>
            <a:ln w="19050">
              <a:noFill/>
            </a:ln>
          </c:spPr>
          <c:marker>
            <c:symbol val="circle"/>
            <c:size val="13"/>
            <c:spPr>
              <a:solidFill>
                <a:srgbClr val="96969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56"/>
              <c:pt idx="0">
                <c:v>40</c:v>
              </c:pt>
              <c:pt idx="1">
                <c:v>40</c:v>
              </c:pt>
              <c:pt idx="2">
                <c:v>40</c:v>
              </c:pt>
              <c:pt idx="3">
                <c:v>40</c:v>
              </c:pt>
              <c:pt idx="4">
                <c:v>40</c:v>
              </c:pt>
              <c:pt idx="5">
                <c:v>210</c:v>
              </c:pt>
              <c:pt idx="6">
                <c:v>210</c:v>
              </c:pt>
              <c:pt idx="7">
                <c:v>210</c:v>
              </c:pt>
              <c:pt idx="8">
                <c:v>210</c:v>
              </c:pt>
              <c:pt idx="9">
                <c:v>210</c:v>
              </c:pt>
              <c:pt idx="10">
                <c:v>80</c:v>
              </c:pt>
              <c:pt idx="11">
                <c:v>170</c:v>
              </c:pt>
              <c:pt idx="12">
                <c:v>170</c:v>
              </c:pt>
              <c:pt idx="13">
                <c:v>79.999999999999986</c:v>
              </c:pt>
              <c:pt idx="14">
                <c:v>40</c:v>
              </c:pt>
              <c:pt idx="15">
                <c:v>40</c:v>
              </c:pt>
              <c:pt idx="16">
                <c:v>560</c:v>
              </c:pt>
              <c:pt idx="17">
                <c:v>560</c:v>
              </c:pt>
              <c:pt idx="18">
                <c:v>300</c:v>
              </c:pt>
              <c:pt idx="19">
                <c:v>190</c:v>
              </c:pt>
              <c:pt idx="20">
                <c:v>410</c:v>
              </c:pt>
              <c:pt idx="21">
                <c:v>80</c:v>
              </c:pt>
              <c:pt idx="22">
                <c:v>520</c:v>
              </c:pt>
              <c:pt idx="23">
                <c:v>300</c:v>
              </c:pt>
              <c:pt idx="24">
                <c:v>410</c:v>
              </c:pt>
              <c:pt idx="25">
                <c:v>190</c:v>
              </c:pt>
              <c:pt idx="26">
                <c:v>520</c:v>
              </c:pt>
              <c:pt idx="27">
                <c:v>79.999999999999986</c:v>
              </c:pt>
              <c:pt idx="28">
                <c:v>40</c:v>
              </c:pt>
              <c:pt idx="29">
                <c:v>40</c:v>
              </c:pt>
              <c:pt idx="30">
                <c:v>40</c:v>
              </c:pt>
              <c:pt idx="31">
                <c:v>40</c:v>
              </c:pt>
              <c:pt idx="32">
                <c:v>40</c:v>
              </c:pt>
              <c:pt idx="33">
                <c:v>210</c:v>
              </c:pt>
              <c:pt idx="34">
                <c:v>210</c:v>
              </c:pt>
              <c:pt idx="35">
                <c:v>210</c:v>
              </c:pt>
              <c:pt idx="36">
                <c:v>210</c:v>
              </c:pt>
              <c:pt idx="37">
                <c:v>210</c:v>
              </c:pt>
              <c:pt idx="38">
                <c:v>80</c:v>
              </c:pt>
              <c:pt idx="39">
                <c:v>170</c:v>
              </c:pt>
              <c:pt idx="40">
                <c:v>170</c:v>
              </c:pt>
              <c:pt idx="41">
                <c:v>79.999999999999986</c:v>
              </c:pt>
              <c:pt idx="42">
                <c:v>40</c:v>
              </c:pt>
              <c:pt idx="43">
                <c:v>40</c:v>
              </c:pt>
              <c:pt idx="44">
                <c:v>560</c:v>
              </c:pt>
              <c:pt idx="45">
                <c:v>560</c:v>
              </c:pt>
              <c:pt idx="46">
                <c:v>300</c:v>
              </c:pt>
              <c:pt idx="47">
                <c:v>190</c:v>
              </c:pt>
              <c:pt idx="48">
                <c:v>410</c:v>
              </c:pt>
              <c:pt idx="49">
                <c:v>80</c:v>
              </c:pt>
              <c:pt idx="50">
                <c:v>520</c:v>
              </c:pt>
              <c:pt idx="51">
                <c:v>300</c:v>
              </c:pt>
              <c:pt idx="52">
                <c:v>410</c:v>
              </c:pt>
              <c:pt idx="53">
                <c:v>190</c:v>
              </c:pt>
              <c:pt idx="54">
                <c:v>520</c:v>
              </c:pt>
              <c:pt idx="55">
                <c:v>79.999999999999986</c:v>
              </c:pt>
            </c:numLit>
          </c:xVal>
          <c:yVal>
            <c:numLit>
              <c:formatCode>General</c:formatCode>
              <c:ptCount val="56"/>
              <c:pt idx="0">
                <c:v>525</c:v>
              </c:pt>
              <c:pt idx="1">
                <c:v>427.5</c:v>
              </c:pt>
              <c:pt idx="2">
                <c:v>622.5</c:v>
              </c:pt>
              <c:pt idx="3">
                <c:v>329.99999999999994</c:v>
              </c:pt>
              <c:pt idx="4">
                <c:v>720</c:v>
              </c:pt>
              <c:pt idx="5">
                <c:v>525</c:v>
              </c:pt>
              <c:pt idx="6">
                <c:v>622.5</c:v>
              </c:pt>
              <c:pt idx="7">
                <c:v>427.5</c:v>
              </c:pt>
              <c:pt idx="8">
                <c:v>720</c:v>
              </c:pt>
              <c:pt idx="9">
                <c:v>329.99999999999994</c:v>
              </c:pt>
              <c:pt idx="10">
                <c:v>760</c:v>
              </c:pt>
              <c:pt idx="11">
                <c:v>760</c:v>
              </c:pt>
              <c:pt idx="12">
                <c:v>290</c:v>
              </c:pt>
              <c:pt idx="13">
                <c:v>290</c:v>
              </c:pt>
              <c:pt idx="14">
                <c:v>80</c:v>
              </c:pt>
              <c:pt idx="15">
                <c:v>170</c:v>
              </c:pt>
              <c:pt idx="16">
                <c:v>170</c:v>
              </c:pt>
              <c:pt idx="17">
                <c:v>79.999999999999986</c:v>
              </c:pt>
              <c:pt idx="18">
                <c:v>210</c:v>
              </c:pt>
              <c:pt idx="19">
                <c:v>210</c:v>
              </c:pt>
              <c:pt idx="20">
                <c:v>210</c:v>
              </c:pt>
              <c:pt idx="21">
                <c:v>210</c:v>
              </c:pt>
              <c:pt idx="22">
                <c:v>210</c:v>
              </c:pt>
              <c:pt idx="23">
                <c:v>40</c:v>
              </c:pt>
              <c:pt idx="24">
                <c:v>40</c:v>
              </c:pt>
              <c:pt idx="25">
                <c:v>40</c:v>
              </c:pt>
              <c:pt idx="26">
                <c:v>40</c:v>
              </c:pt>
              <c:pt idx="27">
                <c:v>40</c:v>
              </c:pt>
              <c:pt idx="28">
                <c:v>525</c:v>
              </c:pt>
              <c:pt idx="29">
                <c:v>427.5</c:v>
              </c:pt>
              <c:pt idx="30">
                <c:v>622.5</c:v>
              </c:pt>
              <c:pt idx="31">
                <c:v>329.99999999999994</c:v>
              </c:pt>
              <c:pt idx="32">
                <c:v>720</c:v>
              </c:pt>
              <c:pt idx="33">
                <c:v>525</c:v>
              </c:pt>
              <c:pt idx="34">
                <c:v>622.5</c:v>
              </c:pt>
              <c:pt idx="35">
                <c:v>427.5</c:v>
              </c:pt>
              <c:pt idx="36">
                <c:v>720</c:v>
              </c:pt>
              <c:pt idx="37">
                <c:v>329.99999999999994</c:v>
              </c:pt>
              <c:pt idx="38">
                <c:v>760</c:v>
              </c:pt>
              <c:pt idx="39">
                <c:v>760</c:v>
              </c:pt>
              <c:pt idx="40">
                <c:v>290</c:v>
              </c:pt>
              <c:pt idx="41">
                <c:v>290</c:v>
              </c:pt>
              <c:pt idx="42">
                <c:v>80</c:v>
              </c:pt>
              <c:pt idx="43">
                <c:v>170</c:v>
              </c:pt>
              <c:pt idx="44">
                <c:v>170</c:v>
              </c:pt>
              <c:pt idx="45">
                <c:v>79.999999999999986</c:v>
              </c:pt>
              <c:pt idx="46">
                <c:v>210</c:v>
              </c:pt>
              <c:pt idx="47">
                <c:v>210</c:v>
              </c:pt>
              <c:pt idx="48">
                <c:v>210</c:v>
              </c:pt>
              <c:pt idx="49">
                <c:v>210</c:v>
              </c:pt>
              <c:pt idx="50">
                <c:v>210</c:v>
              </c:pt>
              <c:pt idx="51">
                <c:v>40</c:v>
              </c:pt>
              <c:pt idx="52">
                <c:v>40</c:v>
              </c:pt>
              <c:pt idx="53">
                <c:v>40</c:v>
              </c:pt>
              <c:pt idx="54">
                <c:v>40</c:v>
              </c:pt>
              <c:pt idx="55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FE-FA2C-40C6-8F43-A2870BFC2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359952"/>
        <c:axId val="753355032"/>
      </c:scatterChart>
      <c:valAx>
        <c:axId val="753359952"/>
        <c:scaling>
          <c:orientation val="minMax"/>
          <c:max val="1130.6815844075236"/>
          <c:min val="-529.26414749263108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753355032"/>
        <c:crosses val="autoZero"/>
        <c:crossBetween val="midCat"/>
      </c:valAx>
      <c:valAx>
        <c:axId val="753355032"/>
        <c:scaling>
          <c:orientation val="minMax"/>
          <c:max val="1050.7828112569409"/>
          <c:min val="-163.052505195047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75335995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E53F131-E839-49BF-8EE6-91158FFC8B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31C901D-4A5D-41D5-9083-7BE139CE5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44C3161-004D-4301-8671-FDB433458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E74BD42-7074-4CBF-A322-BA2F54F73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26</xdr:row>
      <xdr:rowOff>50800</xdr:rowOff>
    </xdr:from>
    <xdr:to>
      <xdr:col>1</xdr:col>
      <xdr:colOff>6765925</xdr:colOff>
      <xdr:row>26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FBBC0D17-2C79-4CF3-A75A-F72DF373E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241925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857F7F3-A875-4334-8E9A-29EED95C0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8540307-368F-404E-9D26-1923EC1B1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47</xdr:row>
      <xdr:rowOff>47625</xdr:rowOff>
    </xdr:from>
    <xdr:to>
      <xdr:col>1</xdr:col>
      <xdr:colOff>7385050</xdr:colOff>
      <xdr:row>47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C780A69-36DD-4F93-9A2D-1ED7D1FA6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010602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48</xdr:row>
      <xdr:rowOff>50800</xdr:rowOff>
    </xdr:from>
    <xdr:to>
      <xdr:col>1</xdr:col>
      <xdr:colOff>6629400</xdr:colOff>
      <xdr:row>48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9E0DDB2-0B28-4064-9E00-FFA419BD4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64260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23F52D2-8B77-453F-A204-70A15BBDA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3064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A616A6A-B466-40B8-B9BE-39C1BBE5B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8398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69</xdr:row>
      <xdr:rowOff>47625</xdr:rowOff>
    </xdr:from>
    <xdr:to>
      <xdr:col>1</xdr:col>
      <xdr:colOff>6692900</xdr:colOff>
      <xdr:row>69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1B28D12A-B8F3-4FD9-AEF1-DDD761BAF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5543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70</xdr:row>
      <xdr:rowOff>47625</xdr:rowOff>
    </xdr:from>
    <xdr:to>
      <xdr:col>1</xdr:col>
      <xdr:colOff>6546850</xdr:colOff>
      <xdr:row>70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8D2C818-8EFF-48D6-B978-06D7569CB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0877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77</xdr:row>
      <xdr:rowOff>47625</xdr:rowOff>
    </xdr:from>
    <xdr:to>
      <xdr:col>1</xdr:col>
      <xdr:colOff>6746875</xdr:colOff>
      <xdr:row>77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323FC54-9ABF-403A-AF75-47953AF893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6403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82</xdr:row>
      <xdr:rowOff>47625</xdr:rowOff>
    </xdr:from>
    <xdr:to>
      <xdr:col>1</xdr:col>
      <xdr:colOff>7388225</xdr:colOff>
      <xdr:row>82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1F383B3-BF54-49F0-80FD-C044409CA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8214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95</xdr:row>
      <xdr:rowOff>50800</xdr:rowOff>
    </xdr:from>
    <xdr:to>
      <xdr:col>1</xdr:col>
      <xdr:colOff>6943725</xdr:colOff>
      <xdr:row>95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A3764D4-546C-44FA-B27A-41AEE4223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3487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103</xdr:row>
      <xdr:rowOff>50800</xdr:rowOff>
    </xdr:from>
    <xdr:to>
      <xdr:col>1</xdr:col>
      <xdr:colOff>6937375</xdr:colOff>
      <xdr:row>103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8AC05F6-569B-42DA-9D1D-12133DC77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3680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110</xdr:row>
      <xdr:rowOff>50800</xdr:rowOff>
    </xdr:from>
    <xdr:to>
      <xdr:col>1</xdr:col>
      <xdr:colOff>7734300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BA637B8-14B6-44E5-A5D1-679D9E811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2253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111</xdr:row>
      <xdr:rowOff>47625</xdr:rowOff>
    </xdr:from>
    <xdr:to>
      <xdr:col>1</xdr:col>
      <xdr:colOff>7845425</xdr:colOff>
      <xdr:row>111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B7E36B7-19EA-415E-A1F0-D2FB00ED4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60604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112</xdr:row>
      <xdr:rowOff>47625</xdr:rowOff>
    </xdr:from>
    <xdr:to>
      <xdr:col>1</xdr:col>
      <xdr:colOff>7778750</xdr:colOff>
      <xdr:row>112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74C29ED-75DF-43D4-9817-B047D3B0E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5938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119</xdr:row>
      <xdr:rowOff>50800</xdr:rowOff>
    </xdr:from>
    <xdr:to>
      <xdr:col>2</xdr:col>
      <xdr:colOff>165100</xdr:colOff>
      <xdr:row>119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CEC4B0D-C028-43A4-A0AC-9C0B640AA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81495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133</xdr:row>
      <xdr:rowOff>50800</xdr:rowOff>
    </xdr:from>
    <xdr:to>
      <xdr:col>1</xdr:col>
      <xdr:colOff>7137400</xdr:colOff>
      <xdr:row>133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9EF1097-DF67-410A-8E8F-D3B18BFC5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10927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139</xdr:row>
      <xdr:rowOff>50800</xdr:rowOff>
    </xdr:from>
    <xdr:to>
      <xdr:col>1</xdr:col>
      <xdr:colOff>7689850</xdr:colOff>
      <xdr:row>139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63DF273-DC5E-4A15-BE34-614CF934A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7406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145</xdr:row>
      <xdr:rowOff>47625</xdr:rowOff>
    </xdr:from>
    <xdr:to>
      <xdr:col>1</xdr:col>
      <xdr:colOff>7235825</xdr:colOff>
      <xdr:row>145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F194548-B5A5-45BC-91A9-FA3E52211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4328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146</xdr:row>
      <xdr:rowOff>50800</xdr:rowOff>
    </xdr:from>
    <xdr:to>
      <xdr:col>1</xdr:col>
      <xdr:colOff>6753225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9C613E5-9B1D-4DE7-B75C-A2FE9FE29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9694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158</xdr:row>
      <xdr:rowOff>47625</xdr:rowOff>
    </xdr:from>
    <xdr:to>
      <xdr:col>1</xdr:col>
      <xdr:colOff>6689725</xdr:colOff>
      <xdr:row>158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271E06E-2B6E-4D3E-9635-C4239F553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76332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159</xdr:row>
      <xdr:rowOff>50800</xdr:rowOff>
    </xdr:from>
    <xdr:to>
      <xdr:col>1</xdr:col>
      <xdr:colOff>6800850</xdr:colOff>
      <xdr:row>159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606FF59-B734-4AE8-BE19-A6344FA98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81698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CEA0BEF-86BD-434D-A00B-DB9D597AC96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F982233-6F45-4E90-A075-3B707517FBD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BB89991-C641-4CB0-931F-84EFE784FD2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C3AD2D4-3DBC-4E90-AE1F-57055A2EABF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A225350-DF80-410D-BC92-C18C686EE55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DAAAB43E-1A83-4986-859C-A147CFE9EB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0.28788</cdr:x>
      <cdr:y>0.82432</cdr:y>
    </cdr:from>
    <cdr:to>
      <cdr:x>0.28788</cdr:x>
      <cdr:y>0.89572</cdr:y>
    </cdr:to>
    <cdr:cxnSp macro="">
      <cdr:nvCxnSpPr>
        <cdr:cNvPr id="298" name="NDMPlot_AnnotationLine1">
          <a:extLst xmlns:a="http://schemas.openxmlformats.org/drawingml/2006/main">
            <a:ext uri="{FF2B5EF4-FFF2-40B4-BE49-F238E27FC236}">
              <a16:creationId xmlns:a16="http://schemas.microsoft.com/office/drawing/2014/main" id="{6751E5B8-9E20-440B-917E-5C234895E0EA}"/>
            </a:ext>
          </a:extLst>
        </cdr:cNvPr>
        <cdr:cNvCxnSpPr/>
      </cdr:nvCxnSpPr>
      <cdr:spPr>
        <a:xfrm xmlns:a="http://schemas.openxmlformats.org/drawingml/2006/main">
          <a:off x="2997966" y="5653206"/>
          <a:ext cx="0" cy="48965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0.56999</cdr:x>
      <cdr:y>0.82432</cdr:y>
    </cdr:from>
    <cdr:to>
      <cdr:x>0.56999</cdr:x>
      <cdr:y>0.89572</cdr:y>
    </cdr:to>
    <cdr:cxnSp macro="">
      <cdr:nvCxnSpPr>
        <cdr:cNvPr id="299" name="NDMPlot_AnnotationLine2">
          <a:extLst xmlns:a="http://schemas.openxmlformats.org/drawingml/2006/main">
            <a:ext uri="{FF2B5EF4-FFF2-40B4-BE49-F238E27FC236}">
              <a16:creationId xmlns:a16="http://schemas.microsoft.com/office/drawing/2014/main" id="{E3C4D528-5078-49E0-88EE-6905866BA6A3}"/>
            </a:ext>
          </a:extLst>
        </cdr:cNvPr>
        <cdr:cNvCxnSpPr/>
      </cdr:nvCxnSpPr>
      <cdr:spPr>
        <a:xfrm xmlns:a="http://schemas.openxmlformats.org/drawingml/2006/main">
          <a:off x="5935893" y="5653206"/>
          <a:ext cx="0" cy="48965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0.28788</cdr:x>
      <cdr:y>0.89572</cdr:y>
    </cdr:from>
    <cdr:to>
      <cdr:x>0.56999</cdr:x>
      <cdr:y>0.89572</cdr:y>
    </cdr:to>
    <cdr:cxnSp macro="">
      <cdr:nvCxnSpPr>
        <cdr:cNvPr id="300" name="NDMPlot_AnnotationLine3">
          <a:extLst xmlns:a="http://schemas.openxmlformats.org/drawingml/2006/main">
            <a:ext uri="{FF2B5EF4-FFF2-40B4-BE49-F238E27FC236}">
              <a16:creationId xmlns:a16="http://schemas.microsoft.com/office/drawing/2014/main" id="{84A8B83C-B771-4C0B-9837-CA7E1CAA91A2}"/>
            </a:ext>
          </a:extLst>
        </cdr:cNvPr>
        <cdr:cNvCxnSpPr/>
      </cdr:nvCxnSpPr>
      <cdr:spPr>
        <a:xfrm xmlns:a="http://schemas.openxmlformats.org/drawingml/2006/main">
          <a:off x="2997966" y="6142861"/>
          <a:ext cx="293792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0.33747</cdr:x>
      <cdr:y>0.89253</cdr:y>
    </cdr:from>
    <cdr:to>
      <cdr:x>0.5204</cdr:x>
      <cdr:y>0.93225</cdr:y>
    </cdr:to>
    <cdr:sp macro="" textlink="">
      <cdr:nvSpPr>
        <cdr:cNvPr id="301" name="NDMPlot_Text4">
          <a:extLst xmlns:a="http://schemas.openxmlformats.org/drawingml/2006/main">
            <a:ext uri="{FF2B5EF4-FFF2-40B4-BE49-F238E27FC236}">
              <a16:creationId xmlns:a16="http://schemas.microsoft.com/office/drawing/2014/main" id="{96387340-7259-4472-82B5-71A6EC7ADB26}"/>
            </a:ext>
          </a:extLst>
        </cdr:cNvPr>
        <cdr:cNvSpPr txBox="1"/>
      </cdr:nvSpPr>
      <cdr:spPr>
        <a:xfrm xmlns:a="http://schemas.openxmlformats.org/drawingml/2006/main">
          <a:off x="3514430" y="6120953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600 mm</a:t>
          </a:r>
          <a:endParaRPr lang="ru-RU" sz="1300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0.24086</cdr:x>
      <cdr:y>0.82432</cdr:y>
    </cdr:from>
    <cdr:to>
      <cdr:x>0.28788</cdr:x>
      <cdr:y>0.82432</cdr:y>
    </cdr:to>
    <cdr:cxnSp macro="">
      <cdr:nvCxnSpPr>
        <cdr:cNvPr id="302" name="NDMPlot_AnnotationLine5">
          <a:extLst xmlns:a="http://schemas.openxmlformats.org/drawingml/2006/main">
            <a:ext uri="{FF2B5EF4-FFF2-40B4-BE49-F238E27FC236}">
              <a16:creationId xmlns:a16="http://schemas.microsoft.com/office/drawing/2014/main" id="{00909D85-76FD-48FA-818F-C61FB882E0D7}"/>
            </a:ext>
          </a:extLst>
        </cdr:cNvPr>
        <cdr:cNvCxnSpPr/>
      </cdr:nvCxnSpPr>
      <cdr:spPr>
        <a:xfrm xmlns:a="http://schemas.openxmlformats.org/drawingml/2006/main" flipH="1">
          <a:off x="2508311" y="5653206"/>
          <a:ext cx="489655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0.17756</cdr:y>
    </cdr:from>
    <cdr:to>
      <cdr:x>0.28788</cdr:x>
      <cdr:y>0.17756</cdr:y>
    </cdr:to>
    <cdr:cxnSp macro="">
      <cdr:nvCxnSpPr>
        <cdr:cNvPr id="303" name="NDMPlot_AnnotationLine6">
          <a:extLst xmlns:a="http://schemas.openxmlformats.org/drawingml/2006/main">
            <a:ext uri="{FF2B5EF4-FFF2-40B4-BE49-F238E27FC236}">
              <a16:creationId xmlns:a16="http://schemas.microsoft.com/office/drawing/2014/main" id="{09B112F6-333D-4B97-AD5A-99AF8F6EF81B}"/>
            </a:ext>
          </a:extLst>
        </cdr:cNvPr>
        <cdr:cNvCxnSpPr/>
      </cdr:nvCxnSpPr>
      <cdr:spPr>
        <a:xfrm xmlns:a="http://schemas.openxmlformats.org/drawingml/2006/main" flipH="1">
          <a:off x="2508311" y="1217684"/>
          <a:ext cx="489655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0.17756</cdr:y>
    </cdr:from>
    <cdr:to>
      <cdr:x>0.24086</cdr:x>
      <cdr:y>0.82432</cdr:y>
    </cdr:to>
    <cdr:cxnSp macro="">
      <cdr:nvCxnSpPr>
        <cdr:cNvPr id="304" name="NDMPlot_AnnotationLine7">
          <a:extLst xmlns:a="http://schemas.openxmlformats.org/drawingml/2006/main">
            <a:ext uri="{FF2B5EF4-FFF2-40B4-BE49-F238E27FC236}">
              <a16:creationId xmlns:a16="http://schemas.microsoft.com/office/drawing/2014/main" id="{5CFB6AAE-4185-44C6-9F24-0C5FEA91805A}"/>
            </a:ext>
          </a:extLst>
        </cdr:cNvPr>
        <cdr:cNvCxnSpPr/>
      </cdr:nvCxnSpPr>
      <cdr:spPr>
        <a:xfrm xmlns:a="http://schemas.openxmlformats.org/drawingml/2006/main" flipV="1">
          <a:off x="2508311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0.2168</cdr:x>
      <cdr:y>0.36205</cdr:y>
    </cdr:from>
    <cdr:to>
      <cdr:x>0.24296</cdr:x>
      <cdr:y>0.63983</cdr:y>
    </cdr:to>
    <cdr:sp macro="" textlink="">
      <cdr:nvSpPr>
        <cdr:cNvPr id="305" name="NDMPlot_Text8">
          <a:extLst xmlns:a="http://schemas.openxmlformats.org/drawingml/2006/main">
            <a:ext uri="{FF2B5EF4-FFF2-40B4-BE49-F238E27FC236}">
              <a16:creationId xmlns:a16="http://schemas.microsoft.com/office/drawing/2014/main" id="{13580386-4DC1-4105-A1D1-37E18F5DFF16}"/>
            </a:ext>
          </a:extLst>
        </cdr:cNvPr>
        <cdr:cNvSpPr txBox="1"/>
      </cdr:nvSpPr>
      <cdr:spPr>
        <a:xfrm xmlns:a="http://schemas.openxmlformats.org/drawingml/2006/main" rot="5400000">
          <a:off x="1441512" y="329923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905.847 mm</a:t>
          </a:r>
          <a:endParaRPr lang="ru-RU" sz="1300" b="1">
            <a:solidFill>
              <a:srgbClr val="141E5A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5ECDF-8C8B-4F36-A073-60AF814565BA}">
  <sheetPr codeName="Лист1"/>
  <dimension ref="A1:EF255"/>
  <sheetViews>
    <sheetView tabSelected="1" zoomScaleNormal="100" workbookViewId="0">
      <selection activeCell="H37" sqref="H37:M40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9" width="14.85546875" customWidth="1"/>
    <col min="10" max="13" width="17.7109375" customWidth="1"/>
    <col min="14" max="14" width="13.4257812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38" t="s">
        <v>1249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353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416</v>
      </c>
      <c r="CE1" s="1" t="s">
        <v>418</v>
      </c>
      <c r="CF1" s="1" t="s">
        <v>30</v>
      </c>
      <c r="CG1" s="1" t="s">
        <v>37</v>
      </c>
      <c r="CH1" s="1" t="s">
        <v>421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427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295</v>
      </c>
      <c r="DI1" s="1" t="s">
        <v>37</v>
      </c>
      <c r="DJ1" s="1" t="s">
        <v>309</v>
      </c>
      <c r="DK1" s="1" t="s">
        <v>327</v>
      </c>
      <c r="DL1" s="1" t="s">
        <v>430</v>
      </c>
      <c r="DM1" s="1" t="s">
        <v>216</v>
      </c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353</v>
      </c>
      <c r="EA1" s="1" t="s">
        <v>405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0" t="s">
        <v>1250</v>
      </c>
      <c r="I2" s="41"/>
      <c r="J2" s="41"/>
      <c r="K2" s="41"/>
      <c r="L2" s="1"/>
      <c r="M2" s="1"/>
      <c r="N2" s="1"/>
      <c r="O2" s="40" t="s">
        <v>1251</v>
      </c>
      <c r="P2" s="41"/>
      <c r="Q2" s="41"/>
      <c r="R2" s="41"/>
      <c r="S2" s="41"/>
      <c r="T2" s="41"/>
      <c r="U2" s="4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196</v>
      </c>
      <c r="AJ2" s="5" t="s">
        <v>197</v>
      </c>
      <c r="AK2" s="5" t="s">
        <v>198</v>
      </c>
      <c r="AL2" s="5" t="s">
        <v>199</v>
      </c>
      <c r="AM2" s="5" t="s">
        <v>200</v>
      </c>
      <c r="AN2" s="5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357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415</v>
      </c>
      <c r="CC2" s="1" t="s">
        <v>8</v>
      </c>
      <c r="CD2" s="1" t="s">
        <v>417</v>
      </c>
      <c r="CE2" s="1" t="s">
        <v>62</v>
      </c>
      <c r="CF2" s="1" t="s">
        <v>420</v>
      </c>
      <c r="CG2" s="1" t="s">
        <v>8</v>
      </c>
      <c r="CH2" s="1" t="s">
        <v>65</v>
      </c>
      <c r="CI2" s="1" t="s">
        <v>422</v>
      </c>
      <c r="CJ2" s="1" t="s">
        <v>424</v>
      </c>
      <c r="CK2" s="1" t="s">
        <v>8</v>
      </c>
      <c r="CL2" s="1" t="s">
        <v>8</v>
      </c>
      <c r="CM2" s="1" t="s">
        <v>68</v>
      </c>
      <c r="CN2" s="1" t="s">
        <v>425</v>
      </c>
      <c r="CO2" s="1" t="s">
        <v>426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426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428</v>
      </c>
      <c r="DE2" s="1">
        <f>IF(INDEX(rngLoadCombinations,2,1)="","",INDEX(rngLoadCombinations,2,1))</f>
        <v>1</v>
      </c>
      <c r="DF2" s="1" t="s">
        <v>429</v>
      </c>
      <c r="DG2" s="1" t="s">
        <v>207</v>
      </c>
      <c r="DH2" s="1" t="s">
        <v>298</v>
      </c>
      <c r="DI2" s="1" t="s">
        <v>8</v>
      </c>
      <c r="DJ2" s="1" t="s">
        <v>432</v>
      </c>
      <c r="DK2" s="1" t="s">
        <v>433</v>
      </c>
      <c r="DL2" s="1" t="s">
        <v>330</v>
      </c>
      <c r="DM2" s="1" t="s">
        <v>316</v>
      </c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357</v>
      </c>
      <c r="EA2" s="1" t="s">
        <v>414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211</v>
      </c>
      <c r="I3" s="7" t="s">
        <v>212</v>
      </c>
      <c r="J3" s="8" t="s">
        <v>213</v>
      </c>
      <c r="K3" s="7" t="s">
        <v>214</v>
      </c>
      <c r="L3" s="1"/>
      <c r="M3" s="1"/>
      <c r="N3" s="1"/>
      <c r="O3" s="7" t="s">
        <v>240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241</v>
      </c>
      <c r="T3" s="7" t="s">
        <v>242</v>
      </c>
      <c r="U3" s="9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117</v>
      </c>
      <c r="AJ3" s="6" t="s">
        <v>202</v>
      </c>
      <c r="AK3" s="6" t="s">
        <v>203</v>
      </c>
      <c r="AL3" s="6" t="s">
        <v>204</v>
      </c>
      <c r="AM3" s="6">
        <f>-INDEX(rngConcreteMaterialParameters,MATCH("Concrete.TwoThreeLine.Eb2",INDEX(rngConcreteMaterialParameters,,1),0),2)</f>
        <v>-3.5000000000000001E-3</v>
      </c>
      <c r="AN3" s="6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 t="s">
        <v>419</v>
      </c>
      <c r="CF3" s="1"/>
      <c r="CG3" s="1"/>
      <c r="CH3" s="1"/>
      <c r="CI3" s="1" t="s">
        <v>423</v>
      </c>
      <c r="CJ3" s="1" t="s">
        <v>420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>
        <f>IF(INDEX(rngLoadCombinations,3,1)="","",INDEX(rngLoadCombinations,3,1))</f>
        <v>2</v>
      </c>
      <c r="DF3" s="1"/>
      <c r="DG3" s="1"/>
      <c r="DH3" s="1"/>
      <c r="DI3" s="1"/>
      <c r="DJ3" s="1"/>
      <c r="DK3" s="1" t="s">
        <v>434</v>
      </c>
      <c r="DL3" s="1" t="s">
        <v>431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7" t="s">
        <v>6</v>
      </c>
      <c r="B4" s="8"/>
      <c r="C4" s="8"/>
      <c r="D4" s="9"/>
      <c r="E4" s="8"/>
      <c r="F4" s="1"/>
      <c r="G4" s="1"/>
      <c r="H4" s="10" t="s">
        <v>215</v>
      </c>
      <c r="I4" s="11" t="s">
        <v>216</v>
      </c>
      <c r="J4" s="16" t="s">
        <v>216</v>
      </c>
      <c r="K4" s="11" t="s">
        <v>216</v>
      </c>
      <c r="L4" s="1"/>
      <c r="M4" s="1"/>
      <c r="N4" s="1"/>
      <c r="O4" s="11">
        <v>1</v>
      </c>
      <c r="P4" s="11">
        <v>100</v>
      </c>
      <c r="Q4" s="11"/>
      <c r="R4" s="11"/>
      <c r="S4" s="11" t="s">
        <v>244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117</v>
      </c>
      <c r="AJ4" s="6" t="s">
        <v>202</v>
      </c>
      <c r="AK4" s="6" t="s">
        <v>203</v>
      </c>
      <c r="AL4" s="6" t="s">
        <v>204</v>
      </c>
      <c r="AM4" s="6">
        <f>-INDEX(rngConcreteMaterialParameters,MATCH("Concrete.TwoLine.Eb1Red",INDEX(rngConcreteMaterialParameters,,1),0),2)</f>
        <v>-1.5E-3</v>
      </c>
      <c r="AN4" s="6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>
        <f>IF(INDEX(rngLoadCombinations,4,1)="","",INDEX(rngLoadCombinations,4,1))</f>
        <v>3</v>
      </c>
      <c r="DF4" s="1"/>
      <c r="DG4" s="1"/>
      <c r="DH4" s="1"/>
      <c r="DI4" s="1"/>
      <c r="DJ4" s="1"/>
      <c r="DK4" s="1" t="s">
        <v>435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0" t="s">
        <v>7</v>
      </c>
      <c r="B5" s="11" t="s">
        <v>8</v>
      </c>
      <c r="C5" s="11" t="s">
        <v>9</v>
      </c>
      <c r="D5" s="12" t="s">
        <v>10</v>
      </c>
      <c r="E5" s="39" t="s">
        <v>1248</v>
      </c>
      <c r="F5" s="1"/>
      <c r="G5" s="1"/>
      <c r="H5" s="10" t="s">
        <v>217</v>
      </c>
      <c r="I5" s="11" t="s">
        <v>218</v>
      </c>
      <c r="J5" s="16" t="s">
        <v>218</v>
      </c>
      <c r="K5" s="11" t="s">
        <v>218</v>
      </c>
      <c r="L5" s="1"/>
      <c r="M5" s="1"/>
      <c r="N5" s="1"/>
      <c r="O5" s="11">
        <v>2</v>
      </c>
      <c r="P5" s="11">
        <v>100</v>
      </c>
      <c r="Q5" s="11"/>
      <c r="R5" s="11"/>
      <c r="S5" s="11" t="s">
        <v>244</v>
      </c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117</v>
      </c>
      <c r="AJ5" s="6" t="s">
        <v>202</v>
      </c>
      <c r="AK5" s="6" t="s">
        <v>203</v>
      </c>
      <c r="AL5" s="6" t="s">
        <v>205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>
        <f>IF(INDEX(rngLoadCombinations,5,1)="","",INDEX(rngLoadCombinations,5,1))</f>
        <v>4</v>
      </c>
      <c r="DF5" s="1"/>
      <c r="DG5" s="1"/>
      <c r="DH5" s="1"/>
      <c r="DI5" s="1"/>
      <c r="DJ5" s="1"/>
      <c r="DK5" s="1" t="s">
        <v>436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0"/>
      <c r="B6" s="11"/>
      <c r="C6" s="11"/>
      <c r="D6" s="12"/>
      <c r="E6" s="11"/>
      <c r="F6" s="1"/>
      <c r="G6" s="1"/>
      <c r="H6" s="10" t="s">
        <v>219</v>
      </c>
      <c r="I6" s="11" t="s">
        <v>220</v>
      </c>
      <c r="J6" s="16" t="s">
        <v>221</v>
      </c>
      <c r="K6" s="11" t="s">
        <v>220</v>
      </c>
      <c r="L6" s="1"/>
      <c r="M6" s="1"/>
      <c r="N6" s="1"/>
      <c r="O6" s="11">
        <v>3</v>
      </c>
      <c r="P6" s="11">
        <v>100</v>
      </c>
      <c r="Q6" s="11"/>
      <c r="R6" s="11"/>
      <c r="S6" s="11" t="s">
        <v>244</v>
      </c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117</v>
      </c>
      <c r="AJ6" s="6" t="s">
        <v>202</v>
      </c>
      <c r="AK6" s="6" t="s">
        <v>203</v>
      </c>
      <c r="AL6" s="6" t="s">
        <v>206</v>
      </c>
      <c r="AM6" s="6">
        <f>INDEX(rngConcreteMaterialParameters,MATCH("Concrete.TwoLine.Eb1Red",INDEX(rngConcreteMaterialParameters,,1),0),3)</f>
        <v>8.0000000000000007E-5</v>
      </c>
      <c r="AN6" s="6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>
        <f>IF(INDEX(rngLoadCombinations,6,1)="","",INDEX(rngLoadCombinations,6,1))</f>
        <v>5</v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7" t="s">
        <v>11</v>
      </c>
      <c r="B7" s="8"/>
      <c r="C7" s="8"/>
      <c r="D7" s="9"/>
      <c r="E7" s="8"/>
      <c r="F7" s="1"/>
      <c r="G7" s="1"/>
      <c r="H7" s="10" t="s">
        <v>222</v>
      </c>
      <c r="I7" s="11" t="s">
        <v>223</v>
      </c>
      <c r="J7" s="16" t="s">
        <v>224</v>
      </c>
      <c r="K7" s="11" t="s">
        <v>223</v>
      </c>
      <c r="L7" s="1"/>
      <c r="M7" s="1"/>
      <c r="N7" s="1"/>
      <c r="O7" s="11">
        <v>4</v>
      </c>
      <c r="P7" s="11">
        <v>100</v>
      </c>
      <c r="Q7" s="11"/>
      <c r="R7" s="11"/>
      <c r="S7" s="11" t="s">
        <v>244</v>
      </c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117</v>
      </c>
      <c r="AJ7" s="6" t="s">
        <v>202</v>
      </c>
      <c r="AK7" s="6" t="s">
        <v>203</v>
      </c>
      <c r="AL7" s="6" t="s">
        <v>206</v>
      </c>
      <c r="AM7" s="6">
        <f>INDEX(rngConcreteMaterialParameters,MATCH("Concrete.TwoThreeLine.Eb2",INDEX(rngConcreteMaterialParameters,,1),0),3)</f>
        <v>1.4999999999999999E-4</v>
      </c>
      <c r="AN7" s="6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>
        <f>IF(INDEX(rngLoadCombinations,7,1)="","",INDEX(rngLoadCombinations,7,1))</f>
        <v>6</v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0" t="s">
        <v>12</v>
      </c>
      <c r="B8" s="11" t="s">
        <v>415</v>
      </c>
      <c r="C8" s="11" t="s">
        <v>9</v>
      </c>
      <c r="D8" s="12" t="s">
        <v>14</v>
      </c>
      <c r="E8" s="39" t="s">
        <v>1248</v>
      </c>
      <c r="F8" s="1"/>
      <c r="G8" s="1"/>
      <c r="H8" s="10" t="s">
        <v>111</v>
      </c>
      <c r="I8" s="11" t="s">
        <v>225</v>
      </c>
      <c r="J8" s="16" t="s">
        <v>225</v>
      </c>
      <c r="K8" s="11" t="s">
        <v>225</v>
      </c>
      <c r="L8" s="1"/>
      <c r="M8" s="1"/>
      <c r="N8" s="1"/>
      <c r="O8" s="11">
        <v>5</v>
      </c>
      <c r="P8" s="11">
        <v>100</v>
      </c>
      <c r="Q8" s="11"/>
      <c r="R8" s="11"/>
      <c r="S8" s="11" t="s">
        <v>244</v>
      </c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117</v>
      </c>
      <c r="AJ8" s="6" t="s">
        <v>202</v>
      </c>
      <c r="AK8" s="6" t="s">
        <v>207</v>
      </c>
      <c r="AL8" s="6" t="s">
        <v>204</v>
      </c>
      <c r="AM8" s="6">
        <f>-INDEX(rngConcreteMaterialParameters,MATCH("Concrete.TwoThreeLine.Eb2",INDEX(rngConcreteMaterialParameters,,1),0),2)</f>
        <v>-3.5000000000000001E-3</v>
      </c>
      <c r="AN8" s="6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>
        <f>IF(INDEX(rngLoadCombinations,8,1)="","",INDEX(rngLoadCombinations,8,1))</f>
        <v>7</v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0" t="s">
        <v>15</v>
      </c>
      <c r="B9" s="11" t="s">
        <v>16</v>
      </c>
      <c r="C9" s="11" t="s">
        <v>9</v>
      </c>
      <c r="D9" s="12" t="s">
        <v>17</v>
      </c>
      <c r="E9" s="39" t="s">
        <v>1248</v>
      </c>
      <c r="F9" s="1"/>
      <c r="G9" s="1"/>
      <c r="H9" s="10" t="s">
        <v>226</v>
      </c>
      <c r="I9" s="11" t="s">
        <v>227</v>
      </c>
      <c r="J9" s="16" t="s">
        <v>227</v>
      </c>
      <c r="K9" s="11" t="s">
        <v>227</v>
      </c>
      <c r="L9" s="1"/>
      <c r="M9" s="1"/>
      <c r="N9" s="1"/>
      <c r="O9" s="11">
        <v>6</v>
      </c>
      <c r="P9" s="11">
        <v>100</v>
      </c>
      <c r="Q9" s="11"/>
      <c r="R9" s="11"/>
      <c r="S9" s="11" t="s">
        <v>244</v>
      </c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117</v>
      </c>
      <c r="AJ9" s="6" t="s">
        <v>202</v>
      </c>
      <c r="AK9" s="6" t="s">
        <v>207</v>
      </c>
      <c r="AL9" s="6" t="s">
        <v>204</v>
      </c>
      <c r="AM9" s="6">
        <f>-INDEX(rngConcreteMaterialParameters,MATCH("Concrete.ThreeLine.Eb0",INDEX(rngConcreteMaterialParameters,,1),0),2)</f>
        <v>-2E-3</v>
      </c>
      <c r="AN9" s="6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>
        <f>IF(INDEX(rngLoadCombinations,9,1)="","",INDEX(rngLoadCombinations,9,1))</f>
        <v>8</v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0" t="s">
        <v>18</v>
      </c>
      <c r="B10" s="11">
        <v>50</v>
      </c>
      <c r="C10" s="11" t="str">
        <f>INDEX(rngUnitSettings,MATCH("Length",INDEX(rngUnitSettings,,1),0),2)</f>
        <v>mm</v>
      </c>
      <c r="D10" s="12" t="s">
        <v>20</v>
      </c>
      <c r="E10" s="39" t="s">
        <v>1248</v>
      </c>
      <c r="F10" s="1"/>
      <c r="G10" s="1"/>
      <c r="H10" s="1"/>
      <c r="I10" s="1"/>
      <c r="J10" s="1"/>
      <c r="K10" s="1"/>
      <c r="L10" s="1"/>
      <c r="M10" s="1"/>
      <c r="N10" s="1"/>
      <c r="O10" s="11">
        <v>7</v>
      </c>
      <c r="P10" s="11">
        <v>100</v>
      </c>
      <c r="Q10" s="11"/>
      <c r="R10" s="11"/>
      <c r="S10" s="11" t="s">
        <v>244</v>
      </c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117</v>
      </c>
      <c r="AJ10" s="6" t="s">
        <v>202</v>
      </c>
      <c r="AK10" s="6" t="s">
        <v>207</v>
      </c>
      <c r="AL10" s="6" t="s">
        <v>204</v>
      </c>
      <c r="AM10" s="6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6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>
        <f>IF(INDEX(rngLoadCombinations,10,1)="","",INDEX(rngLoadCombinations,10,1))</f>
        <v>9</v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0" t="s">
        <v>21</v>
      </c>
      <c r="B11" s="11">
        <v>1</v>
      </c>
      <c r="C11" s="11" t="s">
        <v>22</v>
      </c>
      <c r="D11" s="12" t="s">
        <v>23</v>
      </c>
      <c r="E11" s="39" t="s">
        <v>1248</v>
      </c>
      <c r="F11" s="1"/>
      <c r="G11" s="1"/>
      <c r="H11" s="40" t="s">
        <v>1252</v>
      </c>
      <c r="I11" s="41"/>
      <c r="J11" s="41"/>
      <c r="K11" s="1"/>
      <c r="L11" s="1"/>
      <c r="M11" s="1"/>
      <c r="N11" s="1"/>
      <c r="O11" s="11">
        <v>8</v>
      </c>
      <c r="P11" s="11">
        <v>100</v>
      </c>
      <c r="Q11" s="11"/>
      <c r="R11" s="11"/>
      <c r="S11" s="11" t="s">
        <v>244</v>
      </c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117</v>
      </c>
      <c r="AJ11" s="6" t="s">
        <v>202</v>
      </c>
      <c r="AK11" s="6" t="s">
        <v>207</v>
      </c>
      <c r="AL11" s="6" t="s">
        <v>205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>
        <f>IF(INDEX(rngLoadCombinations,11,1)="","",INDEX(rngLoadCombinations,11,1))</f>
        <v>10</v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0" t="s">
        <v>24</v>
      </c>
      <c r="B12" s="11">
        <v>0</v>
      </c>
      <c r="C12" s="11" t="str">
        <f>INDEX(rngUnitSettings,MATCH("Length",INDEX(rngUnitSettings,,1),0),2)</f>
        <v>mm</v>
      </c>
      <c r="D12" s="12" t="s">
        <v>25</v>
      </c>
      <c r="E12" s="39" t="s">
        <v>1248</v>
      </c>
      <c r="F12" s="1"/>
      <c r="G12" s="1"/>
      <c r="H12" s="7" t="s">
        <v>211</v>
      </c>
      <c r="I12" s="7" t="s">
        <v>252</v>
      </c>
      <c r="J12" s="8" t="s">
        <v>213</v>
      </c>
      <c r="K12" s="1"/>
      <c r="L12" s="1"/>
      <c r="M12" s="1"/>
      <c r="N12" s="1"/>
      <c r="O12" s="11">
        <v>9</v>
      </c>
      <c r="P12" s="11">
        <v>100</v>
      </c>
      <c r="Q12" s="11"/>
      <c r="R12" s="11"/>
      <c r="S12" s="11" t="s">
        <v>244</v>
      </c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117</v>
      </c>
      <c r="AJ12" s="6" t="s">
        <v>202</v>
      </c>
      <c r="AK12" s="6" t="s">
        <v>207</v>
      </c>
      <c r="AL12" s="6" t="s">
        <v>206</v>
      </c>
      <c r="AM12" s="6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6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>
        <f>IF(INDEX(rngLoadCombinations,12,1)="","",INDEX(rngLoadCombinations,12,1))</f>
        <v>11</v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0" t="s">
        <v>26</v>
      </c>
      <c r="B13" s="11">
        <v>0</v>
      </c>
      <c r="C13" s="11" t="str">
        <f>INDEX(rngUnitSettings,MATCH("Length",INDEX(rngUnitSettings,,1),0),2)</f>
        <v>mm</v>
      </c>
      <c r="D13" s="12" t="s">
        <v>27</v>
      </c>
      <c r="E13" s="39" t="s">
        <v>1248</v>
      </c>
      <c r="F13" s="1"/>
      <c r="G13" s="1"/>
      <c r="H13" s="10" t="s">
        <v>253</v>
      </c>
      <c r="I13" s="11" t="s">
        <v>204</v>
      </c>
      <c r="J13" s="16" t="s">
        <v>206</v>
      </c>
      <c r="K13" s="1"/>
      <c r="L13" s="1"/>
      <c r="M13" s="1"/>
      <c r="N13" s="1"/>
      <c r="O13" s="11">
        <v>10</v>
      </c>
      <c r="P13" s="11">
        <v>100</v>
      </c>
      <c r="Q13" s="11"/>
      <c r="R13" s="11"/>
      <c r="S13" s="11" t="s">
        <v>244</v>
      </c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117</v>
      </c>
      <c r="AJ13" s="6" t="s">
        <v>202</v>
      </c>
      <c r="AK13" s="6" t="s">
        <v>207</v>
      </c>
      <c r="AL13" s="6" t="s">
        <v>206</v>
      </c>
      <c r="AM13" s="6">
        <f>INDEX(rngConcreteMaterialParameters,MATCH("Concrete.ThreeLine.Eb0",INDEX(rngConcreteMaterialParameters,,1),0),3)</f>
        <v>1E-4</v>
      </c>
      <c r="AN13" s="6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>
        <f>IF(INDEX(rngLoadCombinations,13,1)="","",INDEX(rngLoadCombinations,13,1))</f>
        <v>12</v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0"/>
      <c r="B14" s="11"/>
      <c r="C14" s="11"/>
      <c r="D14" s="12"/>
      <c r="E14" s="11"/>
      <c r="F14" s="1"/>
      <c r="G14" s="1"/>
      <c r="H14" s="10" t="s">
        <v>254</v>
      </c>
      <c r="I14" s="11" t="s">
        <v>255</v>
      </c>
      <c r="J14" s="16" t="s">
        <v>255</v>
      </c>
      <c r="K14" s="1"/>
      <c r="L14" s="1"/>
      <c r="M14" s="1"/>
      <c r="N14" s="1"/>
      <c r="O14" s="11">
        <v>11</v>
      </c>
      <c r="P14" s="11">
        <v>100</v>
      </c>
      <c r="Q14" s="11"/>
      <c r="R14" s="11"/>
      <c r="S14" s="11" t="s">
        <v>244</v>
      </c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117</v>
      </c>
      <c r="AJ14" s="6" t="s">
        <v>202</v>
      </c>
      <c r="AK14" s="6" t="s">
        <v>207</v>
      </c>
      <c r="AL14" s="6" t="s">
        <v>206</v>
      </c>
      <c r="AM14" s="6">
        <f>INDEX(rngConcreteMaterialParameters,MATCH("Concrete.TwoThreeLine.Eb2",INDEX(rngConcreteMaterialParameters,,1),0),3)</f>
        <v>1.4999999999999999E-4</v>
      </c>
      <c r="AN14" s="6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>
        <f>IF(INDEX(rngLoadCombinations,14,1)="","",INDEX(rngLoadCombinations,14,1))</f>
        <v>13</v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7" t="s">
        <v>28</v>
      </c>
      <c r="B15" s="8"/>
      <c r="C15" s="8"/>
      <c r="D15" s="9"/>
      <c r="E15" s="8"/>
      <c r="F15" s="1"/>
      <c r="G15" s="1"/>
      <c r="H15" s="10" t="s">
        <v>256</v>
      </c>
      <c r="I15" s="11" t="s">
        <v>257</v>
      </c>
      <c r="J15" s="16" t="s">
        <v>257</v>
      </c>
      <c r="K15" s="1"/>
      <c r="L15" s="1"/>
      <c r="M15" s="1"/>
      <c r="N15" s="1"/>
      <c r="O15" s="11">
        <v>12</v>
      </c>
      <c r="P15" s="11">
        <v>100</v>
      </c>
      <c r="Q15" s="11"/>
      <c r="R15" s="11"/>
      <c r="S15" s="11" t="s">
        <v>244</v>
      </c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117</v>
      </c>
      <c r="AJ15" s="6" t="s">
        <v>208</v>
      </c>
      <c r="AK15" s="6" t="s">
        <v>203</v>
      </c>
      <c r="AL15" s="6" t="s">
        <v>204</v>
      </c>
      <c r="AM15" s="6">
        <f>-INDEX(rngConcreteMaterialParameters,MATCH("Concrete.TwoThreeLine.Eb2",INDEX(rngConcreteMaterialParameters,,1),0),2)</f>
        <v>-3.5000000000000001E-3</v>
      </c>
      <c r="AN15" s="6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>
        <f>IF(INDEX(rngLoadCombinations,15,1)="","",INDEX(rngLoadCombinations,15,1))</f>
        <v>14</v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0" t="s">
        <v>29</v>
      </c>
      <c r="B16" s="11" t="s">
        <v>30</v>
      </c>
      <c r="C16" s="11" t="s">
        <v>9</v>
      </c>
      <c r="D16" s="12" t="s">
        <v>31</v>
      </c>
      <c r="E16" s="39" t="s">
        <v>1248</v>
      </c>
      <c r="F16" s="1"/>
      <c r="G16" s="1"/>
      <c r="H16" s="1"/>
      <c r="I16" s="1"/>
      <c r="J16" s="1"/>
      <c r="K16" s="1"/>
      <c r="L16" s="1"/>
      <c r="M16" s="1"/>
      <c r="N16" s="1"/>
      <c r="O16" s="11">
        <v>13</v>
      </c>
      <c r="P16" s="11">
        <v>100</v>
      </c>
      <c r="Q16" s="11"/>
      <c r="R16" s="11"/>
      <c r="S16" s="11" t="s">
        <v>244</v>
      </c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117</v>
      </c>
      <c r="AJ16" s="6" t="s">
        <v>208</v>
      </c>
      <c r="AK16" s="6" t="s">
        <v>203</v>
      </c>
      <c r="AL16" s="6" t="s">
        <v>204</v>
      </c>
      <c r="AM16" s="6">
        <f>-INDEX(rngConcreteMaterialParameters,MATCH("Concrete.TwoLine.Eb1Red",INDEX(rngConcreteMaterialParameters,,1),0),2)</f>
        <v>-1.5E-3</v>
      </c>
      <c r="AN16" s="6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>
        <f>IF(INDEX(rngLoadCombinations,16,1)="","",INDEX(rngLoadCombinations,16,1))</f>
        <v>15</v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32</v>
      </c>
      <c r="B17" s="11">
        <v>80</v>
      </c>
      <c r="C17" s="11" t="s">
        <v>22</v>
      </c>
      <c r="D17" s="12" t="s">
        <v>33</v>
      </c>
      <c r="E17" s="39" t="s">
        <v>1248</v>
      </c>
      <c r="F17" s="1"/>
      <c r="G17" s="1"/>
      <c r="H17" s="40" t="s">
        <v>1253</v>
      </c>
      <c r="I17" s="41"/>
      <c r="J17" s="41"/>
      <c r="K17" s="41"/>
      <c r="L17" s="41"/>
      <c r="M17" s="41"/>
      <c r="N17" s="1"/>
      <c r="O17" s="11">
        <v>14</v>
      </c>
      <c r="P17" s="11">
        <v>100</v>
      </c>
      <c r="Q17" s="11"/>
      <c r="R17" s="11"/>
      <c r="S17" s="11" t="s">
        <v>244</v>
      </c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117</v>
      </c>
      <c r="AJ17" s="6" t="s">
        <v>208</v>
      </c>
      <c r="AK17" s="6" t="s">
        <v>203</v>
      </c>
      <c r="AL17" s="6" t="s">
        <v>205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>
        <f>IF(INDEX(rngLoadCombinations,17,1)="","",INDEX(rngLoadCombinations,17,1))</f>
        <v>16</v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34</v>
      </c>
      <c r="B18" s="11">
        <v>1</v>
      </c>
      <c r="C18" s="11" t="s">
        <v>22</v>
      </c>
      <c r="D18" s="12" t="s">
        <v>35</v>
      </c>
      <c r="E18" s="39" t="s">
        <v>1248</v>
      </c>
      <c r="F18" s="1"/>
      <c r="G18" s="1"/>
      <c r="H18" s="7" t="s">
        <v>1</v>
      </c>
      <c r="I18" s="7" t="s">
        <v>260</v>
      </c>
      <c r="J18" s="7" t="s">
        <v>261</v>
      </c>
      <c r="K18" s="8" t="s">
        <v>3</v>
      </c>
      <c r="L18" s="9" t="s">
        <v>4</v>
      </c>
      <c r="M18" s="8" t="s">
        <v>5</v>
      </c>
      <c r="N18" s="1"/>
      <c r="O18" s="11">
        <v>15</v>
      </c>
      <c r="P18" s="11">
        <v>100</v>
      </c>
      <c r="Q18" s="11"/>
      <c r="R18" s="11"/>
      <c r="S18" s="11" t="s">
        <v>244</v>
      </c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117</v>
      </c>
      <c r="AJ18" s="6" t="s">
        <v>208</v>
      </c>
      <c r="AK18" s="6" t="s">
        <v>203</v>
      </c>
      <c r="AL18" s="6" t="s">
        <v>206</v>
      </c>
      <c r="AM18" s="6">
        <f>INDEX(rngConcreteMaterialParameters,MATCH("Concrete.TwoLine.Eb1Red",INDEX(rngConcreteMaterialParameters,,1),0),3)</f>
        <v>8.0000000000000007E-5</v>
      </c>
      <c r="AN18" s="6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>
        <f>IF(INDEX(rngLoadCombinations,18,1)="","",INDEX(rngLoadCombinations,18,1))</f>
        <v>17</v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 t="s">
        <v>36</v>
      </c>
      <c r="B19" s="11" t="s">
        <v>37</v>
      </c>
      <c r="C19" s="11" t="s">
        <v>9</v>
      </c>
      <c r="D19" s="12" t="s">
        <v>38</v>
      </c>
      <c r="E19" s="39" t="s">
        <v>1248</v>
      </c>
      <c r="F19" s="1"/>
      <c r="G19" s="1"/>
      <c r="H19" s="10" t="s">
        <v>262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263</v>
      </c>
      <c r="M19" s="39" t="s">
        <v>1248</v>
      </c>
      <c r="N19" s="1"/>
      <c r="O19" s="11">
        <v>16</v>
      </c>
      <c r="P19" s="11">
        <v>100</v>
      </c>
      <c r="Q19" s="11"/>
      <c r="R19" s="11"/>
      <c r="S19" s="11" t="s">
        <v>244</v>
      </c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117</v>
      </c>
      <c r="AJ19" s="6" t="s">
        <v>208</v>
      </c>
      <c r="AK19" s="6" t="s">
        <v>203</v>
      </c>
      <c r="AL19" s="6" t="s">
        <v>206</v>
      </c>
      <c r="AM19" s="6">
        <f>INDEX(rngConcreteMaterialParameters,MATCH("Concrete.TwoThreeLine.Eb2",INDEX(rngConcreteMaterialParameters,,1),0),3)</f>
        <v>1.4999999999999999E-4</v>
      </c>
      <c r="AN19" s="6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>
        <f>IF(INDEX(rngLoadCombinations,19,1)="","",INDEX(rngLoadCombinations,19,1))</f>
        <v>18</v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0" t="s">
        <v>39</v>
      </c>
      <c r="B20" s="11">
        <v>1E-4</v>
      </c>
      <c r="C20" s="11" t="str">
        <f>INDEX(rngUnitSettings,MATCH("Force",INDEX(rngUnitSettings,,1),0),2)</f>
        <v>tf</v>
      </c>
      <c r="D20" s="12" t="s">
        <v>40</v>
      </c>
      <c r="E20" s="39" t="s">
        <v>1248</v>
      </c>
      <c r="F20" s="1"/>
      <c r="G20" s="1"/>
      <c r="H20" s="10" t="s">
        <v>264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265</v>
      </c>
      <c r="M20" s="39" t="s">
        <v>1248</v>
      </c>
      <c r="N20" s="1"/>
      <c r="O20" s="11">
        <v>17</v>
      </c>
      <c r="P20" s="11">
        <v>100</v>
      </c>
      <c r="Q20" s="11"/>
      <c r="R20" s="11"/>
      <c r="S20" s="11" t="s">
        <v>244</v>
      </c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117</v>
      </c>
      <c r="AJ20" s="6" t="s">
        <v>208</v>
      </c>
      <c r="AK20" s="6" t="s">
        <v>207</v>
      </c>
      <c r="AL20" s="6" t="s">
        <v>204</v>
      </c>
      <c r="AM20" s="6">
        <f>-INDEX(rngConcreteMaterialParameters,MATCH("Concrete.TwoThreeLine.Eb2",INDEX(rngConcreteMaterialParameters,,1),0),2)</f>
        <v>-3.5000000000000001E-3</v>
      </c>
      <c r="AN20" s="6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>
        <f>IF(INDEX(rngLoadCombinations,20,1)="","",INDEX(rngLoadCombinations,20,1))</f>
        <v>19</v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0" t="s">
        <v>41</v>
      </c>
      <c r="B21" s="11">
        <v>1E-4</v>
      </c>
      <c r="C21" s="11" t="str">
        <f>INDEX(rngUnitSettings,MATCH("Moment",INDEX(rngUnitSettings,,1),0),2)</f>
        <v>tf*m</v>
      </c>
      <c r="D21" s="12" t="s">
        <v>42</v>
      </c>
      <c r="E21" s="39" t="s">
        <v>1248</v>
      </c>
      <c r="F21" s="1"/>
      <c r="G21" s="1"/>
      <c r="H21" s="10" t="s">
        <v>266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267</v>
      </c>
      <c r="M21" s="39" t="s">
        <v>1248</v>
      </c>
      <c r="N21" s="1"/>
      <c r="O21" s="11">
        <v>18</v>
      </c>
      <c r="P21" s="11">
        <v>100</v>
      </c>
      <c r="Q21" s="11"/>
      <c r="R21" s="11"/>
      <c r="S21" s="11" t="s">
        <v>244</v>
      </c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117</v>
      </c>
      <c r="AJ21" s="6" t="s">
        <v>208</v>
      </c>
      <c r="AK21" s="6" t="s">
        <v>207</v>
      </c>
      <c r="AL21" s="6" t="s">
        <v>204</v>
      </c>
      <c r="AM21" s="6">
        <f>-INDEX(rngConcreteMaterialParameters,MATCH("Concrete.ThreeLine.Eb0",INDEX(rngConcreteMaterialParameters,,1),0),2)</f>
        <v>-2E-3</v>
      </c>
      <c r="AN21" s="6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>
        <f>IF(INDEX(rngLoadCombinations,21,1)="","",INDEX(rngLoadCombinations,21,1))</f>
        <v>20</v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43</v>
      </c>
      <c r="B22" s="11">
        <v>1E-4</v>
      </c>
      <c r="C22" s="11" t="str">
        <f>INDEX(rngUnitSettings,MATCH("Moment",INDEX(rngUnitSettings,,1),0),2)</f>
        <v>tf*m</v>
      </c>
      <c r="D22" s="12" t="s">
        <v>44</v>
      </c>
      <c r="E22" s="39" t="s">
        <v>1248</v>
      </c>
      <c r="F22" s="1"/>
      <c r="G22" s="1"/>
      <c r="H22" s="10" t="s">
        <v>268</v>
      </c>
      <c r="I22" s="11">
        <v>2.5000000000000001E-2</v>
      </c>
      <c r="J22" s="11">
        <v>2.5000000000000001E-2</v>
      </c>
      <c r="K22" s="11" t="s">
        <v>9</v>
      </c>
      <c r="L22" s="12" t="s">
        <v>269</v>
      </c>
      <c r="M22" s="39" t="s">
        <v>1248</v>
      </c>
      <c r="N22" s="1"/>
      <c r="O22" s="11">
        <v>19</v>
      </c>
      <c r="P22" s="11">
        <v>100</v>
      </c>
      <c r="Q22" s="11"/>
      <c r="R22" s="11"/>
      <c r="S22" s="11" t="s">
        <v>244</v>
      </c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117</v>
      </c>
      <c r="AJ22" s="6" t="s">
        <v>208</v>
      </c>
      <c r="AK22" s="6" t="s">
        <v>207</v>
      </c>
      <c r="AL22" s="6" t="s">
        <v>204</v>
      </c>
      <c r="AM22" s="6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6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45</v>
      </c>
      <c r="B23" s="11" t="s">
        <v>37</v>
      </c>
      <c r="C23" s="11" t="s">
        <v>9</v>
      </c>
      <c r="D23" s="12" t="s">
        <v>46</v>
      </c>
      <c r="E23" s="39" t="s">
        <v>1248</v>
      </c>
      <c r="F23" s="1"/>
      <c r="G23" s="1"/>
      <c r="H23" s="10" t="s">
        <v>270</v>
      </c>
      <c r="I23" s="11">
        <v>1.4999999999999999E-2</v>
      </c>
      <c r="J23" s="11">
        <v>1.4999999999999999E-2</v>
      </c>
      <c r="K23" s="11" t="s">
        <v>9</v>
      </c>
      <c r="L23" s="12" t="s">
        <v>271</v>
      </c>
      <c r="M23" s="39" t="s">
        <v>1248</v>
      </c>
      <c r="N23" s="1"/>
      <c r="O23" s="11">
        <v>20</v>
      </c>
      <c r="P23" s="11">
        <v>100</v>
      </c>
      <c r="Q23" s="11"/>
      <c r="R23" s="11"/>
      <c r="S23" s="11" t="s">
        <v>244</v>
      </c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117</v>
      </c>
      <c r="AJ23" s="6" t="s">
        <v>208</v>
      </c>
      <c r="AK23" s="6" t="s">
        <v>207</v>
      </c>
      <c r="AL23" s="6" t="s">
        <v>205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47</v>
      </c>
      <c r="B24" s="11">
        <v>1</v>
      </c>
      <c r="C24" s="11" t="s">
        <v>9</v>
      </c>
      <c r="D24" s="12" t="s">
        <v>48</v>
      </c>
      <c r="E24" s="39" t="s">
        <v>1248</v>
      </c>
      <c r="F24" s="1"/>
      <c r="G24" s="1"/>
      <c r="H24" s="10" t="s">
        <v>272</v>
      </c>
      <c r="I24" s="11" t="s">
        <v>273</v>
      </c>
      <c r="J24" s="16"/>
      <c r="K24" s="11" t="s">
        <v>9</v>
      </c>
      <c r="L24" s="12" t="s">
        <v>274</v>
      </c>
      <c r="M24" s="39" t="s">
        <v>1248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117</v>
      </c>
      <c r="AJ24" s="6" t="s">
        <v>208</v>
      </c>
      <c r="AK24" s="6" t="s">
        <v>207</v>
      </c>
      <c r="AL24" s="6" t="s">
        <v>206</v>
      </c>
      <c r="AM24" s="6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6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49</v>
      </c>
      <c r="B25" s="11">
        <v>3.125E-2</v>
      </c>
      <c r="C25" s="11" t="s">
        <v>9</v>
      </c>
      <c r="D25" s="12" t="s">
        <v>50</v>
      </c>
      <c r="E25" s="39" t="s">
        <v>1248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117</v>
      </c>
      <c r="AJ25" s="6" t="s">
        <v>208</v>
      </c>
      <c r="AK25" s="6" t="s">
        <v>207</v>
      </c>
      <c r="AL25" s="6" t="s">
        <v>206</v>
      </c>
      <c r="AM25" s="6">
        <f>INDEX(rngConcreteMaterialParameters,MATCH("Concrete.ThreeLine.Eb0",INDEX(rngConcreteMaterialParameters,,1),0),3)</f>
        <v>1E-4</v>
      </c>
      <c r="AN25" s="6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51</v>
      </c>
      <c r="B26" s="11">
        <v>5.0000000000000001E-4</v>
      </c>
      <c r="C26" s="11" t="s">
        <v>9</v>
      </c>
      <c r="D26" s="12" t="s">
        <v>52</v>
      </c>
      <c r="E26" s="39" t="s">
        <v>1248</v>
      </c>
      <c r="F26" s="1"/>
      <c r="G26" s="1"/>
      <c r="H26" s="40" t="s">
        <v>1254</v>
      </c>
      <c r="I26" s="41"/>
      <c r="J26" s="41"/>
      <c r="K26" s="41"/>
      <c r="L26" s="41"/>
      <c r="M26" s="4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117</v>
      </c>
      <c r="AJ26" s="6" t="s">
        <v>208</v>
      </c>
      <c r="AK26" s="6" t="s">
        <v>207</v>
      </c>
      <c r="AL26" s="6" t="s">
        <v>206</v>
      </c>
      <c r="AM26" s="6">
        <f>INDEX(rngConcreteMaterialParameters,MATCH("Concrete.TwoThreeLine.Eb2",INDEX(rngConcreteMaterialParameters,,1),0),3)</f>
        <v>1.4999999999999999E-4</v>
      </c>
      <c r="AN26" s="6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53</v>
      </c>
      <c r="B27" s="11">
        <v>1.0000000000000001E-5</v>
      </c>
      <c r="C27" s="11" t="str">
        <f>INDEX(rngUnitSettings,MATCH("Curvature",INDEX(rngUnitSettings,,1),0),2)</f>
        <v>1/mm</v>
      </c>
      <c r="D27" s="12" t="s">
        <v>54</v>
      </c>
      <c r="E27" s="39" t="s">
        <v>1248</v>
      </c>
      <c r="F27" s="1"/>
      <c r="G27" s="1"/>
      <c r="H27" s="7" t="s">
        <v>1</v>
      </c>
      <c r="I27" s="7" t="s">
        <v>260</v>
      </c>
      <c r="J27" s="7" t="s">
        <v>261</v>
      </c>
      <c r="K27" s="8" t="s">
        <v>3</v>
      </c>
      <c r="L27" s="9" t="s">
        <v>4</v>
      </c>
      <c r="M27" s="8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209</v>
      </c>
      <c r="AJ27" s="6" t="s">
        <v>202</v>
      </c>
      <c r="AK27" s="6" t="s">
        <v>203</v>
      </c>
      <c r="AL27" s="6" t="s">
        <v>204</v>
      </c>
      <c r="AM27" s="6">
        <f>-INDEX(rngSteelMaterialParameters,MATCH("Steel.TwoLine.Es2",INDEX(rngSteelMaterialParameters,,1),0),2)</f>
        <v>-2.5000000000000001E-2</v>
      </c>
      <c r="AN27" s="6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0" t="s">
        <v>55</v>
      </c>
      <c r="B28" s="11">
        <v>2</v>
      </c>
      <c r="C28" s="11" t="s">
        <v>22</v>
      </c>
      <c r="D28" s="12" t="s">
        <v>56</v>
      </c>
      <c r="E28" s="39" t="s">
        <v>1248</v>
      </c>
      <c r="F28" s="1"/>
      <c r="G28" s="1"/>
      <c r="H28" s="10" t="s">
        <v>275</v>
      </c>
      <c r="I28" s="11">
        <v>15.5</v>
      </c>
      <c r="J28" s="11">
        <v>1.1000000000000001</v>
      </c>
      <c r="K28" s="11" t="str">
        <f>INDEX(rngUnitSettings,MATCH("Stress",INDEX(rngUnitSettings,,1),0),2)</f>
        <v>MPa</v>
      </c>
      <c r="L28" s="12" t="s">
        <v>276</v>
      </c>
      <c r="M28" s="39" t="s">
        <v>1248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209</v>
      </c>
      <c r="AJ28" s="6" t="s">
        <v>202</v>
      </c>
      <c r="AK28" s="6" t="s">
        <v>203</v>
      </c>
      <c r="AL28" s="6" t="s">
        <v>204</v>
      </c>
      <c r="AM28" s="6">
        <f>-INDEX(rngSteelMaterialParameters,MATCH("Steel.R.ULS",INDEX(rngSteelMaterialParameters,,1),0),2)/INDEX(rngSteelMaterialParameters,MATCH("Steel.E",INDEX(rngSteelMaterialParameters,,1),0),2)</f>
        <v>-1.75E-3</v>
      </c>
      <c r="AN28" s="6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57</v>
      </c>
      <c r="B29" s="11">
        <v>9.9999999999999998E-13</v>
      </c>
      <c r="C29" s="11" t="s">
        <v>9</v>
      </c>
      <c r="D29" s="12" t="s">
        <v>58</v>
      </c>
      <c r="E29" s="39" t="s">
        <v>1248</v>
      </c>
      <c r="F29" s="1"/>
      <c r="G29" s="1"/>
      <c r="H29" s="10" t="s">
        <v>277</v>
      </c>
      <c r="I29" s="11">
        <v>22</v>
      </c>
      <c r="J29" s="11">
        <v>1.8</v>
      </c>
      <c r="K29" s="11" t="str">
        <f>INDEX(rngUnitSettings,MATCH("Stress",INDEX(rngUnitSettings,,1),0),2)</f>
        <v>MPa</v>
      </c>
      <c r="L29" s="12" t="s">
        <v>278</v>
      </c>
      <c r="M29" s="39" t="s">
        <v>1248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209</v>
      </c>
      <c r="AJ29" s="6" t="s">
        <v>202</v>
      </c>
      <c r="AK29" s="6" t="s">
        <v>203</v>
      </c>
      <c r="AL29" s="6" t="s">
        <v>205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/>
      <c r="B30" s="11"/>
      <c r="C30" s="11"/>
      <c r="D30" s="12"/>
      <c r="E30" s="11"/>
      <c r="F30" s="1"/>
      <c r="G30" s="1"/>
      <c r="H30" s="10" t="s">
        <v>279</v>
      </c>
      <c r="I30" s="11">
        <v>14.6</v>
      </c>
      <c r="J30" s="11" t="s">
        <v>9</v>
      </c>
      <c r="K30" s="11" t="str">
        <f>INDEX(rngUnitSettings,MATCH("Stress",INDEX(rngUnitSettings,,1),0),2)</f>
        <v>MPa</v>
      </c>
      <c r="L30" s="12" t="s">
        <v>280</v>
      </c>
      <c r="M30" s="39" t="s">
        <v>1248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209</v>
      </c>
      <c r="AJ30" s="6" t="s">
        <v>202</v>
      </c>
      <c r="AK30" s="6" t="s">
        <v>203</v>
      </c>
      <c r="AL30" s="6" t="s">
        <v>206</v>
      </c>
      <c r="AM30" s="6">
        <f>INDEX(rngSteelMaterialParameters,MATCH("Steel.R.ULS",INDEX(rngSteelMaterialParameters,,1),0),3)/INDEX(rngSteelMaterialParameters,MATCH("Steel.E",INDEX(rngSteelMaterialParameters,,1),0),3)</f>
        <v>1.75E-3</v>
      </c>
      <c r="AN30" s="6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7" t="s">
        <v>59</v>
      </c>
      <c r="B31" s="8"/>
      <c r="C31" s="8"/>
      <c r="D31" s="9"/>
      <c r="E31" s="8"/>
      <c r="F31" s="1"/>
      <c r="G31" s="1"/>
      <c r="H31" s="10" t="s">
        <v>281</v>
      </c>
      <c r="I31" s="11">
        <v>32500</v>
      </c>
      <c r="J31" s="11">
        <v>32500</v>
      </c>
      <c r="K31" s="11" t="str">
        <f>INDEX(rngUnitSettings,MATCH("Stress",INDEX(rngUnitSettings,,1),0),2)</f>
        <v>MPa</v>
      </c>
      <c r="L31" s="12" t="s">
        <v>282</v>
      </c>
      <c r="M31" s="39" t="s">
        <v>1248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209</v>
      </c>
      <c r="AJ31" s="6" t="s">
        <v>202</v>
      </c>
      <c r="AK31" s="6" t="s">
        <v>203</v>
      </c>
      <c r="AL31" s="6" t="s">
        <v>206</v>
      </c>
      <c r="AM31" s="6">
        <f>INDEX(rngSteelMaterialParameters,MATCH("Steel.TwoLine.Es2",INDEX(rngSteelMaterialParameters,,1),0),3)</f>
        <v>2.5000000000000001E-2</v>
      </c>
      <c r="AN31" s="6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3" t="s">
        <v>60</v>
      </c>
      <c r="B32" s="14"/>
      <c r="C32" s="14" t="s">
        <v>9</v>
      </c>
      <c r="D32" s="15"/>
      <c r="E32" s="14"/>
      <c r="F32" s="1"/>
      <c r="G32" s="1"/>
      <c r="H32" s="10" t="s">
        <v>283</v>
      </c>
      <c r="I32" s="11">
        <v>1.5E-3</v>
      </c>
      <c r="J32" s="11">
        <v>8.0000000000000007E-5</v>
      </c>
      <c r="K32" s="11" t="s">
        <v>9</v>
      </c>
      <c r="L32" s="12" t="s">
        <v>284</v>
      </c>
      <c r="M32" s="39" t="s">
        <v>1248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209</v>
      </c>
      <c r="AJ32" s="6" t="s">
        <v>202</v>
      </c>
      <c r="AK32" s="6" t="s">
        <v>207</v>
      </c>
      <c r="AL32" s="6" t="s">
        <v>204</v>
      </c>
      <c r="AM32" s="6">
        <f>-INDEX(rngSteelMaterialParameters,MATCH("Steel.ThreeLine.Es2",INDEX(rngSteelMaterialParameters,,1),0),2)</f>
        <v>-1.4999999999999999E-2</v>
      </c>
      <c r="AN32" s="6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61</v>
      </c>
      <c r="B33" s="11" t="s">
        <v>418</v>
      </c>
      <c r="C33" s="11" t="s">
        <v>9</v>
      </c>
      <c r="D33" s="12" t="s">
        <v>63</v>
      </c>
      <c r="E33" s="39" t="s">
        <v>1248</v>
      </c>
      <c r="F33" s="1"/>
      <c r="G33" s="1"/>
      <c r="H33" s="10" t="s">
        <v>285</v>
      </c>
      <c r="I33" s="11">
        <v>2E-3</v>
      </c>
      <c r="J33" s="11">
        <v>1E-4</v>
      </c>
      <c r="K33" s="11" t="s">
        <v>9</v>
      </c>
      <c r="L33" s="12" t="s">
        <v>286</v>
      </c>
      <c r="M33" s="39" t="s">
        <v>1248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209</v>
      </c>
      <c r="AJ33" s="6" t="s">
        <v>202</v>
      </c>
      <c r="AK33" s="6" t="s">
        <v>207</v>
      </c>
      <c r="AL33" s="6" t="s">
        <v>204</v>
      </c>
      <c r="AM33" s="6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6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0" t="s">
        <v>64</v>
      </c>
      <c r="B34" s="11" t="s">
        <v>65</v>
      </c>
      <c r="C34" s="11" t="s">
        <v>9</v>
      </c>
      <c r="D34" s="12" t="s">
        <v>66</v>
      </c>
      <c r="E34" s="39" t="s">
        <v>1248</v>
      </c>
      <c r="F34" s="1"/>
      <c r="G34" s="1"/>
      <c r="H34" s="10" t="s">
        <v>287</v>
      </c>
      <c r="I34" s="11">
        <v>3.5000000000000001E-3</v>
      </c>
      <c r="J34" s="11">
        <v>1.4999999999999999E-4</v>
      </c>
      <c r="K34" s="11" t="s">
        <v>9</v>
      </c>
      <c r="L34" s="12" t="s">
        <v>288</v>
      </c>
      <c r="M34" s="39" t="s">
        <v>1248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209</v>
      </c>
      <c r="AJ34" s="6" t="s">
        <v>202</v>
      </c>
      <c r="AK34" s="6" t="s">
        <v>207</v>
      </c>
      <c r="AL34" s="6" t="s">
        <v>204</v>
      </c>
      <c r="AM34" s="6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6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67</v>
      </c>
      <c r="B35" s="11" t="s">
        <v>68</v>
      </c>
      <c r="C35" s="11" t="s">
        <v>9</v>
      </c>
      <c r="D35" s="12" t="s">
        <v>69</v>
      </c>
      <c r="E35" s="39" t="s">
        <v>1248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209</v>
      </c>
      <c r="AJ35" s="6" t="s">
        <v>202</v>
      </c>
      <c r="AK35" s="6" t="s">
        <v>207</v>
      </c>
      <c r="AL35" s="6" t="s">
        <v>204</v>
      </c>
      <c r="AM35" s="6">
        <f>-(0.9*INDEX(rngSteelMaterialParameters,MATCH("Steel.R.ULS",INDEX(rngSteelMaterialParameters,,1),0),2)/INDEX(rngSteelMaterialParameters,MATCH("Steel.E",INDEX(rngSteelMaterialParameters,,1),0),2))</f>
        <v>-1.575E-3</v>
      </c>
      <c r="AN35" s="6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70</v>
      </c>
      <c r="B36" s="11">
        <v>64</v>
      </c>
      <c r="C36" s="11" t="s">
        <v>9</v>
      </c>
      <c r="D36" s="12" t="s">
        <v>71</v>
      </c>
      <c r="E36" s="39" t="s">
        <v>1248</v>
      </c>
      <c r="F36" s="1"/>
      <c r="G36" s="1"/>
      <c r="H36" s="40" t="s">
        <v>1255</v>
      </c>
      <c r="I36" s="41"/>
      <c r="J36" s="41"/>
      <c r="K36" s="41"/>
      <c r="L36" s="41"/>
      <c r="M36" s="4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209</v>
      </c>
      <c r="AJ36" s="6" t="s">
        <v>202</v>
      </c>
      <c r="AK36" s="6" t="s">
        <v>207</v>
      </c>
      <c r="AL36" s="6" t="s">
        <v>205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 t="s">
        <v>72</v>
      </c>
      <c r="B37" s="11">
        <v>60</v>
      </c>
      <c r="C37" s="11" t="s">
        <v>22</v>
      </c>
      <c r="D37" s="12" t="s">
        <v>73</v>
      </c>
      <c r="E37" s="39" t="s">
        <v>1248</v>
      </c>
      <c r="F37" s="1"/>
      <c r="G37" s="1"/>
      <c r="H37" s="7" t="s">
        <v>290</v>
      </c>
      <c r="I37" s="7" t="s">
        <v>197</v>
      </c>
      <c r="J37" s="7" t="s">
        <v>291</v>
      </c>
      <c r="K37" s="7" t="s">
        <v>292</v>
      </c>
      <c r="L37" s="7" t="s">
        <v>293</v>
      </c>
      <c r="M37" s="9" t="s">
        <v>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209</v>
      </c>
      <c r="AJ37" s="6" t="s">
        <v>202</v>
      </c>
      <c r="AK37" s="6" t="s">
        <v>207</v>
      </c>
      <c r="AL37" s="6" t="s">
        <v>206</v>
      </c>
      <c r="AM37" s="6">
        <f>(0.9*INDEX(rngSteelMaterialParameters,MATCH("Steel.R.ULS",INDEX(rngSteelMaterialParameters,,1),0),3)/INDEX(rngSteelMaterialParameters,MATCH("Steel.E",INDEX(rngSteelMaterialParameters,,1),0),3))</f>
        <v>1.575E-3</v>
      </c>
      <c r="AN37" s="6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3" t="s">
        <v>74</v>
      </c>
      <c r="B38" s="14"/>
      <c r="C38" s="14" t="s">
        <v>9</v>
      </c>
      <c r="D38" s="15"/>
      <c r="E38" s="14"/>
      <c r="F38" s="1"/>
      <c r="G38" s="1"/>
      <c r="H38" s="10" t="s">
        <v>294</v>
      </c>
      <c r="I38" s="24" t="s">
        <v>202</v>
      </c>
      <c r="J38" s="11" t="s">
        <v>203</v>
      </c>
      <c r="K38" s="11" t="s">
        <v>295</v>
      </c>
      <c r="L38" s="11" t="s">
        <v>203</v>
      </c>
      <c r="M38" s="17" t="s">
        <v>296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209</v>
      </c>
      <c r="AJ38" s="6" t="s">
        <v>202</v>
      </c>
      <c r="AK38" s="6" t="s">
        <v>207</v>
      </c>
      <c r="AL38" s="6" t="s">
        <v>206</v>
      </c>
      <c r="AM38" s="6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6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0" t="s">
        <v>75</v>
      </c>
      <c r="B39" s="11">
        <v>1.0000000000000001E-5</v>
      </c>
      <c r="C39" s="11" t="s">
        <v>9</v>
      </c>
      <c r="D39" s="12" t="s">
        <v>76</v>
      </c>
      <c r="E39" s="39" t="s">
        <v>1248</v>
      </c>
      <c r="F39" s="1"/>
      <c r="G39" s="1"/>
      <c r="H39" s="10" t="s">
        <v>297</v>
      </c>
      <c r="I39" s="24" t="s">
        <v>208</v>
      </c>
      <c r="J39" s="11" t="s">
        <v>207</v>
      </c>
      <c r="K39" s="25" t="s">
        <v>298</v>
      </c>
      <c r="L39" s="11" t="s">
        <v>203</v>
      </c>
      <c r="M39" s="17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209</v>
      </c>
      <c r="AJ39" s="6" t="s">
        <v>202</v>
      </c>
      <c r="AK39" s="6" t="s">
        <v>207</v>
      </c>
      <c r="AL39" s="6" t="s">
        <v>206</v>
      </c>
      <c r="AM39" s="6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6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3" t="s">
        <v>77</v>
      </c>
      <c r="B40" s="14"/>
      <c r="C40" s="14" t="s">
        <v>9</v>
      </c>
      <c r="D40" s="15"/>
      <c r="E40" s="14"/>
      <c r="F40" s="1"/>
      <c r="G40" s="1"/>
      <c r="H40" s="10" t="s">
        <v>300</v>
      </c>
      <c r="I40" s="24" t="s">
        <v>208</v>
      </c>
      <c r="J40" s="11" t="s">
        <v>203</v>
      </c>
      <c r="K40" s="25" t="s">
        <v>295</v>
      </c>
      <c r="L40" s="11" t="s">
        <v>203</v>
      </c>
      <c r="M40" s="17" t="s">
        <v>301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209</v>
      </c>
      <c r="AJ40" s="6" t="s">
        <v>202</v>
      </c>
      <c r="AK40" s="6" t="s">
        <v>207</v>
      </c>
      <c r="AL40" s="6" t="s">
        <v>206</v>
      </c>
      <c r="AM40" s="6">
        <f>INDEX(rngSteelMaterialParameters,MATCH("Steel.ThreeLine.Es2",INDEX(rngSteelMaterialParameters,,1),0),3)</f>
        <v>1.4999999999999999E-2</v>
      </c>
      <c r="AN40" s="6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78</v>
      </c>
      <c r="B41" s="11" t="s">
        <v>79</v>
      </c>
      <c r="C41" s="11" t="s">
        <v>9</v>
      </c>
      <c r="D41" s="12" t="s">
        <v>80</v>
      </c>
      <c r="E41" s="39" t="s">
        <v>1248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209</v>
      </c>
      <c r="AJ41" s="6" t="s">
        <v>208</v>
      </c>
      <c r="AK41" s="6" t="s">
        <v>203</v>
      </c>
      <c r="AL41" s="6" t="s">
        <v>204</v>
      </c>
      <c r="AM41" s="6">
        <f>-INDEX(rngSteelMaterialParameters,MATCH("Steel.TwoLine.Es2",INDEX(rngSteelMaterialParameters,,1),0),2)</f>
        <v>-2.5000000000000001E-2</v>
      </c>
      <c r="AN41" s="6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0" t="s">
        <v>81</v>
      </c>
      <c r="B42" s="11">
        <v>1</v>
      </c>
      <c r="C42" s="11" t="s">
        <v>9</v>
      </c>
      <c r="D42" s="12" t="s">
        <v>82</v>
      </c>
      <c r="E42" s="39" t="s">
        <v>1248</v>
      </c>
      <c r="F42" s="1"/>
      <c r="G42" s="1"/>
      <c r="H42" s="40" t="s">
        <v>1256</v>
      </c>
      <c r="I42" s="41"/>
      <c r="J42" s="41"/>
      <c r="K42" s="41"/>
      <c r="L42" s="41"/>
      <c r="M42" s="4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209</v>
      </c>
      <c r="AJ42" s="6" t="s">
        <v>208</v>
      </c>
      <c r="AK42" s="6" t="s">
        <v>203</v>
      </c>
      <c r="AL42" s="6" t="s">
        <v>204</v>
      </c>
      <c r="AM42" s="6">
        <f>-INDEX(rngSteelMaterialParameters,MATCH("Steel.R.SLS",INDEX(rngSteelMaterialParameters,,1),0),2)/INDEX(rngSteelMaterialParameters,MATCH("Steel.E",INDEX(rngSteelMaterialParameters,,1),0),2)</f>
        <v>-1.9499999999999999E-3</v>
      </c>
      <c r="AN42" s="6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83</v>
      </c>
      <c r="B43" s="11">
        <v>0.01</v>
      </c>
      <c r="C43" s="11" t="s">
        <v>9</v>
      </c>
      <c r="D43" s="12" t="s">
        <v>84</v>
      </c>
      <c r="E43" s="39" t="s">
        <v>1248</v>
      </c>
      <c r="F43" s="1"/>
      <c r="G43" s="1"/>
      <c r="H43" s="7" t="s">
        <v>1</v>
      </c>
      <c r="I43" s="7" t="s">
        <v>303</v>
      </c>
      <c r="J43" s="7" t="s">
        <v>304</v>
      </c>
      <c r="K43" s="8" t="s">
        <v>3</v>
      </c>
      <c r="L43" s="9" t="s">
        <v>4</v>
      </c>
      <c r="M43" s="8" t="s">
        <v>5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209</v>
      </c>
      <c r="AJ43" s="6" t="s">
        <v>208</v>
      </c>
      <c r="AK43" s="6" t="s">
        <v>203</v>
      </c>
      <c r="AL43" s="6" t="s">
        <v>205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0" t="s">
        <v>85</v>
      </c>
      <c r="B44" s="11">
        <v>0</v>
      </c>
      <c r="C44" s="11" t="s">
        <v>22</v>
      </c>
      <c r="D44" s="12" t="s">
        <v>86</v>
      </c>
      <c r="E44" s="39" t="s">
        <v>1248</v>
      </c>
      <c r="F44" s="1"/>
      <c r="G44" s="1"/>
      <c r="H44" s="10" t="s">
        <v>305</v>
      </c>
      <c r="I44" s="11" t="s">
        <v>37</v>
      </c>
      <c r="J44" s="11" t="s">
        <v>37</v>
      </c>
      <c r="K44" s="11" t="s">
        <v>306</v>
      </c>
      <c r="L44" s="12" t="s">
        <v>307</v>
      </c>
      <c r="M44" s="39" t="s">
        <v>1248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209</v>
      </c>
      <c r="AJ44" s="6" t="s">
        <v>208</v>
      </c>
      <c r="AK44" s="6" t="s">
        <v>203</v>
      </c>
      <c r="AL44" s="6" t="s">
        <v>206</v>
      </c>
      <c r="AM44" s="6">
        <f>INDEX(rngSteelMaterialParameters,MATCH("Steel.R.SLS",INDEX(rngSteelMaterialParameters,,1),0),3)/INDEX(rngSteelMaterialParameters,MATCH("Steel.E",INDEX(rngSteelMaterialParameters,,1),0),3)</f>
        <v>1.9499999999999999E-3</v>
      </c>
      <c r="AN44" s="6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87</v>
      </c>
      <c r="B45" s="11">
        <v>1</v>
      </c>
      <c r="C45" s="11" t="s">
        <v>22</v>
      </c>
      <c r="D45" s="12" t="s">
        <v>88</v>
      </c>
      <c r="E45" s="39" t="s">
        <v>1248</v>
      </c>
      <c r="F45" s="1"/>
      <c r="G45" s="1"/>
      <c r="H45" s="10" t="s">
        <v>308</v>
      </c>
      <c r="I45" s="11" t="s">
        <v>309</v>
      </c>
      <c r="J45" s="11" t="s">
        <v>309</v>
      </c>
      <c r="K45" s="11" t="s">
        <v>9</v>
      </c>
      <c r="L45" s="12" t="s">
        <v>310</v>
      </c>
      <c r="M45" s="39" t="s">
        <v>1248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209</v>
      </c>
      <c r="AJ45" s="6" t="s">
        <v>208</v>
      </c>
      <c r="AK45" s="6" t="s">
        <v>203</v>
      </c>
      <c r="AL45" s="6" t="s">
        <v>206</v>
      </c>
      <c r="AM45" s="6">
        <f>INDEX(rngSteelMaterialParameters,MATCH("Steel.TwoLine.Es2",INDEX(rngSteelMaterialParameters,,1),0),3)</f>
        <v>2.5000000000000001E-2</v>
      </c>
      <c r="AN45" s="6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/>
      <c r="B46" s="11"/>
      <c r="C46" s="11"/>
      <c r="D46" s="12"/>
      <c r="E46" s="11"/>
      <c r="F46" s="1"/>
      <c r="G46" s="1"/>
      <c r="H46" s="10" t="s">
        <v>311</v>
      </c>
      <c r="I46" s="11">
        <v>60</v>
      </c>
      <c r="J46" s="11">
        <v>100</v>
      </c>
      <c r="K46" s="11" t="s">
        <v>19</v>
      </c>
      <c r="L46" s="12" t="s">
        <v>312</v>
      </c>
      <c r="M46" s="39" t="s">
        <v>1248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209</v>
      </c>
      <c r="AJ46" s="6" t="s">
        <v>208</v>
      </c>
      <c r="AK46" s="6" t="s">
        <v>207</v>
      </c>
      <c r="AL46" s="6" t="s">
        <v>204</v>
      </c>
      <c r="AM46" s="6">
        <f>-INDEX(rngSteelMaterialParameters,MATCH("Steel.ThreeLine.Es2",INDEX(rngSteelMaterialParameters,,1),0),2)</f>
        <v>-1.4999999999999999E-2</v>
      </c>
      <c r="AN46" s="6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7" t="s">
        <v>89</v>
      </c>
      <c r="B47" s="8"/>
      <c r="C47" s="8"/>
      <c r="D47" s="9"/>
      <c r="E47" s="8"/>
      <c r="F47" s="1"/>
      <c r="G47" s="1"/>
      <c r="H47" s="10" t="s">
        <v>313</v>
      </c>
      <c r="I47" s="11" t="s">
        <v>37</v>
      </c>
      <c r="J47" s="11" t="s">
        <v>9</v>
      </c>
      <c r="K47" s="11" t="s">
        <v>306</v>
      </c>
      <c r="L47" s="12" t="s">
        <v>314</v>
      </c>
      <c r="M47" s="39" t="s">
        <v>1248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209</v>
      </c>
      <c r="AJ47" s="6" t="s">
        <v>208</v>
      </c>
      <c r="AK47" s="6" t="s">
        <v>207</v>
      </c>
      <c r="AL47" s="6" t="s">
        <v>204</v>
      </c>
      <c r="AM47" s="6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6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90</v>
      </c>
      <c r="B48" s="11" t="s">
        <v>37</v>
      </c>
      <c r="C48" s="11" t="s">
        <v>9</v>
      </c>
      <c r="D48" s="12" t="s">
        <v>91</v>
      </c>
      <c r="E48" s="39" t="s">
        <v>1248</v>
      </c>
      <c r="F48" s="1"/>
      <c r="G48" s="1"/>
      <c r="H48" s="10" t="s">
        <v>315</v>
      </c>
      <c r="I48" s="11">
        <v>1.35</v>
      </c>
      <c r="J48" s="11">
        <v>1.75</v>
      </c>
      <c r="K48" s="11" t="s">
        <v>316</v>
      </c>
      <c r="L48" s="12" t="s">
        <v>317</v>
      </c>
      <c r="M48" s="39" t="s">
        <v>1248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209</v>
      </c>
      <c r="AJ48" s="6" t="s">
        <v>208</v>
      </c>
      <c r="AK48" s="6" t="s">
        <v>207</v>
      </c>
      <c r="AL48" s="6" t="s">
        <v>204</v>
      </c>
      <c r="AM48" s="6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6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92</v>
      </c>
      <c r="B49" s="11">
        <v>0.3</v>
      </c>
      <c r="C49" s="11" t="str">
        <f>INDEX(rngUnitSettings,MATCH("Length",INDEX(rngUnitSettings,,1),0),2)</f>
        <v>mm</v>
      </c>
      <c r="D49" s="12" t="s">
        <v>93</v>
      </c>
      <c r="E49" s="39" t="s">
        <v>1248</v>
      </c>
      <c r="F49" s="1"/>
      <c r="G49" s="1"/>
      <c r="H49" s="10" t="s">
        <v>318</v>
      </c>
      <c r="I49" s="11" t="s">
        <v>9</v>
      </c>
      <c r="J49" s="11">
        <v>0.85</v>
      </c>
      <c r="K49" s="11" t="s">
        <v>316</v>
      </c>
      <c r="L49" s="12" t="s">
        <v>319</v>
      </c>
      <c r="M49" s="39" t="s">
        <v>1248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209</v>
      </c>
      <c r="AJ49" s="6" t="s">
        <v>208</v>
      </c>
      <c r="AK49" s="6" t="s">
        <v>207</v>
      </c>
      <c r="AL49" s="6" t="s">
        <v>204</v>
      </c>
      <c r="AM49" s="6">
        <f>-(0.9*INDEX(rngSteelMaterialParameters,MATCH("Steel.R.SLS",INDEX(rngSteelMaterialParameters,,1),0),2)/INDEX(rngSteelMaterialParameters,MATCH("Steel.E",INDEX(rngSteelMaterialParameters,,1),0),2))</f>
        <v>-1.755E-3</v>
      </c>
      <c r="AN49" s="6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94</v>
      </c>
      <c r="B50" s="11" t="s">
        <v>95</v>
      </c>
      <c r="C50" s="11" t="s">
        <v>9</v>
      </c>
      <c r="D50" s="12" t="s">
        <v>96</v>
      </c>
      <c r="E50" s="39" t="s">
        <v>1248</v>
      </c>
      <c r="F50" s="1"/>
      <c r="G50" s="1"/>
      <c r="H50" s="10" t="s">
        <v>320</v>
      </c>
      <c r="I50" s="11" t="s">
        <v>316</v>
      </c>
      <c r="J50" s="11" t="s">
        <v>316</v>
      </c>
      <c r="K50" s="11" t="s">
        <v>9</v>
      </c>
      <c r="L50" s="12" t="s">
        <v>321</v>
      </c>
      <c r="M50" s="39" t="s">
        <v>1248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209</v>
      </c>
      <c r="AJ50" s="6" t="s">
        <v>208</v>
      </c>
      <c r="AK50" s="6" t="s">
        <v>207</v>
      </c>
      <c r="AL50" s="6" t="s">
        <v>205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 t="s">
        <v>97</v>
      </c>
      <c r="B51" s="11" t="s">
        <v>98</v>
      </c>
      <c r="C51" s="11" t="s">
        <v>9</v>
      </c>
      <c r="D51" s="12" t="s">
        <v>99</v>
      </c>
      <c r="E51" s="39" t="s">
        <v>1248</v>
      </c>
      <c r="F51" s="1"/>
      <c r="G51" s="1"/>
      <c r="H51" s="10" t="s">
        <v>322</v>
      </c>
      <c r="I51" s="11">
        <v>13</v>
      </c>
      <c r="J51" s="11">
        <v>13</v>
      </c>
      <c r="K51" s="11" t="str">
        <f>IF(I50=J50,IF(I50="pt","pt","мм"),"арм.="&amp;IF(I50="pt","pt","мм")&amp;"; разм.="&amp;IF(J50="pt","pt","мм"))</f>
        <v>pt</v>
      </c>
      <c r="L51" s="12" t="s">
        <v>323</v>
      </c>
      <c r="M51" s="39" t="s">
        <v>1248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209</v>
      </c>
      <c r="AJ51" s="6" t="s">
        <v>208</v>
      </c>
      <c r="AK51" s="6" t="s">
        <v>207</v>
      </c>
      <c r="AL51" s="6" t="s">
        <v>206</v>
      </c>
      <c r="AM51" s="6">
        <f>(0.9*INDEX(rngSteelMaterialParameters,MATCH("Steel.R.SLS",INDEX(rngSteelMaterialParameters,,1),0),3)/INDEX(rngSteelMaterialParameters,MATCH("Steel.E",INDEX(rngSteelMaterialParameters,,1),0),3))</f>
        <v>1.755E-3</v>
      </c>
      <c r="AN51" s="6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0"/>
      <c r="B52" s="11"/>
      <c r="C52" s="11"/>
      <c r="D52" s="12"/>
      <c r="E52" s="11"/>
      <c r="F52" s="1"/>
      <c r="G52" s="1"/>
      <c r="H52" s="10" t="s">
        <v>324</v>
      </c>
      <c r="I52" s="11">
        <v>9</v>
      </c>
      <c r="J52" s="11">
        <v>9</v>
      </c>
      <c r="K52" s="11" t="str">
        <f>IF(I50=J50,IF(I50="pt","pt","мм"),"арм.="&amp;IF(I50="pt","pt","мм")&amp;"; разм.="&amp;IF(J50="pt","pt","мм"))</f>
        <v>pt</v>
      </c>
      <c r="L52" s="12" t="s">
        <v>325</v>
      </c>
      <c r="M52" s="39" t="s">
        <v>1248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209</v>
      </c>
      <c r="AJ52" s="6" t="s">
        <v>208</v>
      </c>
      <c r="AK52" s="6" t="s">
        <v>207</v>
      </c>
      <c r="AL52" s="6" t="s">
        <v>206</v>
      </c>
      <c r="AM52" s="6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6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7" t="s">
        <v>100</v>
      </c>
      <c r="B53" s="8"/>
      <c r="C53" s="8"/>
      <c r="D53" s="9"/>
      <c r="E53" s="8"/>
      <c r="F53" s="1"/>
      <c r="G53" s="1"/>
      <c r="H53" s="10" t="s">
        <v>326</v>
      </c>
      <c r="I53" s="11" t="s">
        <v>9</v>
      </c>
      <c r="J53" s="11" t="s">
        <v>327</v>
      </c>
      <c r="K53" s="11" t="s">
        <v>9</v>
      </c>
      <c r="L53" s="12" t="s">
        <v>328</v>
      </c>
      <c r="M53" s="39" t="s">
        <v>1248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209</v>
      </c>
      <c r="AJ53" s="6" t="s">
        <v>208</v>
      </c>
      <c r="AK53" s="6" t="s">
        <v>207</v>
      </c>
      <c r="AL53" s="6" t="s">
        <v>206</v>
      </c>
      <c r="AM53" s="6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6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101</v>
      </c>
      <c r="B54" s="11" t="s">
        <v>102</v>
      </c>
      <c r="C54" s="11" t="s">
        <v>9</v>
      </c>
      <c r="D54" s="12" t="s">
        <v>103</v>
      </c>
      <c r="E54" s="39" t="s">
        <v>1248</v>
      </c>
      <c r="F54" s="1"/>
      <c r="G54" s="1"/>
      <c r="H54" s="10" t="s">
        <v>329</v>
      </c>
      <c r="I54" s="11" t="s">
        <v>9</v>
      </c>
      <c r="J54" s="11" t="s">
        <v>330</v>
      </c>
      <c r="K54" s="11" t="s">
        <v>9</v>
      </c>
      <c r="L54" s="12" t="s">
        <v>331</v>
      </c>
      <c r="M54" s="39" t="s">
        <v>1248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209</v>
      </c>
      <c r="AJ54" s="6" t="s">
        <v>208</v>
      </c>
      <c r="AK54" s="6" t="s">
        <v>207</v>
      </c>
      <c r="AL54" s="6" t="s">
        <v>206</v>
      </c>
      <c r="AM54" s="6">
        <f>INDEX(rngSteelMaterialParameters,MATCH("Steel.ThreeLine.Es2",INDEX(rngSteelMaterialParameters,,1),0),3)</f>
        <v>1.4999999999999999E-2</v>
      </c>
      <c r="AN54" s="6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104</v>
      </c>
      <c r="B55" s="11" t="s">
        <v>37</v>
      </c>
      <c r="C55" s="11" t="s">
        <v>9</v>
      </c>
      <c r="D55" s="12" t="s">
        <v>105</v>
      </c>
      <c r="E55" s="39" t="s">
        <v>1248</v>
      </c>
      <c r="F55" s="1"/>
      <c r="G55" s="1"/>
      <c r="H55" s="10" t="s">
        <v>332</v>
      </c>
      <c r="I55" s="26" t="s">
        <v>333</v>
      </c>
      <c r="J55" s="26" t="s">
        <v>333</v>
      </c>
      <c r="K55" s="11" t="s">
        <v>184</v>
      </c>
      <c r="L55" s="12" t="s">
        <v>334</v>
      </c>
      <c r="M55" s="39" t="s">
        <v>1248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106</v>
      </c>
      <c r="B56" s="11" t="s">
        <v>37</v>
      </c>
      <c r="C56" s="11" t="s">
        <v>9</v>
      </c>
      <c r="D56" s="12" t="s">
        <v>107</v>
      </c>
      <c r="E56" s="39" t="s">
        <v>1248</v>
      </c>
      <c r="F56" s="1"/>
      <c r="G56" s="1"/>
      <c r="H56" s="10" t="s">
        <v>335</v>
      </c>
      <c r="I56" s="26" t="s">
        <v>9</v>
      </c>
      <c r="J56" s="26" t="s">
        <v>336</v>
      </c>
      <c r="K56" s="11" t="s">
        <v>184</v>
      </c>
      <c r="L56" s="12" t="s">
        <v>337</v>
      </c>
      <c r="M56" s="39" t="s">
        <v>1248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108</v>
      </c>
      <c r="B57" s="11" t="s">
        <v>37</v>
      </c>
      <c r="C57" s="11" t="s">
        <v>9</v>
      </c>
      <c r="D57" s="12" t="s">
        <v>109</v>
      </c>
      <c r="E57" s="39" t="s">
        <v>1248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110</v>
      </c>
      <c r="B58" s="11" t="s">
        <v>111</v>
      </c>
      <c r="C58" s="11" t="s">
        <v>9</v>
      </c>
      <c r="D58" s="12" t="s">
        <v>112</v>
      </c>
      <c r="E58" s="39" t="s">
        <v>1248</v>
      </c>
      <c r="F58" s="1"/>
      <c r="G58" s="1"/>
      <c r="H58" s="40" t="s">
        <v>1257</v>
      </c>
      <c r="I58" s="41"/>
      <c r="J58" s="41"/>
      <c r="K58" s="4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113</v>
      </c>
      <c r="B59" s="11" t="s">
        <v>114</v>
      </c>
      <c r="C59" s="11" t="s">
        <v>9</v>
      </c>
      <c r="D59" s="12" t="s">
        <v>115</v>
      </c>
      <c r="E59" s="39" t="s">
        <v>1248</v>
      </c>
      <c r="F59" s="1"/>
      <c r="G59" s="1"/>
      <c r="H59" s="7" t="s">
        <v>1</v>
      </c>
      <c r="I59" s="8" t="s">
        <v>2</v>
      </c>
      <c r="J59" s="8" t="s">
        <v>3</v>
      </c>
      <c r="K59" s="9" t="s">
        <v>4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116</v>
      </c>
      <c r="B60" s="11" t="s">
        <v>117</v>
      </c>
      <c r="C60" s="11" t="s">
        <v>9</v>
      </c>
      <c r="D60" s="12" t="s">
        <v>118</v>
      </c>
      <c r="E60" s="39" t="s">
        <v>1248</v>
      </c>
      <c r="F60" s="1"/>
      <c r="G60" s="1"/>
      <c r="H60" s="10" t="s">
        <v>339</v>
      </c>
      <c r="I60" s="11">
        <v>300</v>
      </c>
      <c r="J60" s="11" t="str">
        <f>INDEX(rngUnitSettings,MATCH("Length",INDEX(rngUnitSettings,,1),0),2)</f>
        <v>mm</v>
      </c>
      <c r="K60" s="17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119</v>
      </c>
      <c r="B61" s="11" t="s">
        <v>120</v>
      </c>
      <c r="C61" s="11" t="s">
        <v>9</v>
      </c>
      <c r="D61" s="12" t="s">
        <v>121</v>
      </c>
      <c r="E61" s="39" t="s">
        <v>1248</v>
      </c>
      <c r="F61" s="1"/>
      <c r="G61" s="1"/>
      <c r="H61" s="10" t="s">
        <v>341</v>
      </c>
      <c r="I61" s="11">
        <v>40</v>
      </c>
      <c r="J61" s="11" t="str">
        <f>INDEX(rngUnitSettings,MATCH("Length",INDEX(rngUnitSettings,,1),0),2)</f>
        <v>mm</v>
      </c>
      <c r="K61" s="17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122</v>
      </c>
      <c r="B62" s="11" t="s">
        <v>123</v>
      </c>
      <c r="C62" s="11" t="s">
        <v>9</v>
      </c>
      <c r="D62" s="12" t="s">
        <v>124</v>
      </c>
      <c r="E62" s="39" t="s">
        <v>1248</v>
      </c>
      <c r="F62" s="1"/>
      <c r="G62" s="1"/>
      <c r="H62" s="10" t="s">
        <v>343</v>
      </c>
      <c r="I62" s="11">
        <v>8</v>
      </c>
      <c r="J62" s="11" t="s">
        <v>22</v>
      </c>
      <c r="K62" s="17" t="s">
        <v>344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125</v>
      </c>
      <c r="B63" s="11" t="s">
        <v>126</v>
      </c>
      <c r="C63" s="11" t="s">
        <v>9</v>
      </c>
      <c r="D63" s="12" t="s">
        <v>127</v>
      </c>
      <c r="E63" s="39" t="s">
        <v>1248</v>
      </c>
      <c r="F63" s="1"/>
      <c r="G63" s="1"/>
      <c r="H63" s="10" t="s">
        <v>345</v>
      </c>
      <c r="I63" s="11">
        <v>20</v>
      </c>
      <c r="J63" s="11" t="str">
        <f>INDEX(rngUnitSettings,MATCH("Length",INDEX(rngUnitSettings,,1),0),2)</f>
        <v>mm</v>
      </c>
      <c r="K63" s="17" t="s">
        <v>346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128</v>
      </c>
      <c r="B64" s="11" t="s">
        <v>129</v>
      </c>
      <c r="C64" s="11" t="s">
        <v>9</v>
      </c>
      <c r="D64" s="12" t="s">
        <v>130</v>
      </c>
      <c r="E64" s="39" t="s">
        <v>1248</v>
      </c>
      <c r="F64" s="1"/>
      <c r="G64" s="1"/>
      <c r="H64" s="18" t="s">
        <v>347</v>
      </c>
      <c r="I64" s="19"/>
      <c r="J64" s="19"/>
      <c r="K64" s="20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131</v>
      </c>
      <c r="B65" s="11" t="s">
        <v>132</v>
      </c>
      <c r="C65" s="11" t="s">
        <v>9</v>
      </c>
      <c r="D65" s="12" t="s">
        <v>133</v>
      </c>
      <c r="E65" s="39" t="s">
        <v>1248</v>
      </c>
      <c r="F65" s="1"/>
      <c r="G65" s="1"/>
      <c r="H65" s="10" t="s">
        <v>348</v>
      </c>
      <c r="I65" s="11"/>
      <c r="J65" s="11" t="str">
        <f>INDEX(rngUnitSettings,MATCH("Length",INDEX(rngUnitSettings,,1),0),2)</f>
        <v>mm</v>
      </c>
      <c r="K65" s="17" t="s">
        <v>349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0" t="s">
        <v>134</v>
      </c>
      <c r="B66" s="11">
        <v>9</v>
      </c>
      <c r="C66" s="11" t="s">
        <v>135</v>
      </c>
      <c r="D66" s="12" t="s">
        <v>136</v>
      </c>
      <c r="E66" s="39" t="s">
        <v>1248</v>
      </c>
      <c r="F66" s="1"/>
      <c r="G66" s="1"/>
      <c r="H66" s="10" t="s">
        <v>350</v>
      </c>
      <c r="I66" s="11"/>
      <c r="J66" s="11" t="str">
        <f>INDEX(rngUnitSettings,MATCH("Length",INDEX(rngUnitSettings,,1),0),2)</f>
        <v>mm</v>
      </c>
      <c r="K66" s="17" t="s">
        <v>351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137</v>
      </c>
      <c r="B67" s="11">
        <v>5</v>
      </c>
      <c r="C67" s="11" t="s">
        <v>135</v>
      </c>
      <c r="D67" s="12" t="s">
        <v>138</v>
      </c>
      <c r="E67" s="39" t="s">
        <v>1248</v>
      </c>
      <c r="F67" s="1"/>
      <c r="G67" s="1"/>
      <c r="H67" s="10" t="s">
        <v>352</v>
      </c>
      <c r="I67" s="11" t="s">
        <v>353</v>
      </c>
      <c r="J67" s="11" t="s">
        <v>9</v>
      </c>
      <c r="K67" s="17" t="s">
        <v>354</v>
      </c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139</v>
      </c>
      <c r="B68" s="11">
        <v>1</v>
      </c>
      <c r="C68" s="11" t="s">
        <v>135</v>
      </c>
      <c r="D68" s="12" t="s">
        <v>140</v>
      </c>
      <c r="E68" s="39" t="s">
        <v>1248</v>
      </c>
      <c r="F68" s="1"/>
      <c r="G68" s="1"/>
      <c r="H68" s="10" t="s">
        <v>355</v>
      </c>
      <c r="I68" s="11" t="s">
        <v>353</v>
      </c>
      <c r="J68" s="11" t="s">
        <v>9</v>
      </c>
      <c r="K68" s="17" t="s">
        <v>356</v>
      </c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141</v>
      </c>
      <c r="B69" s="11">
        <v>6</v>
      </c>
      <c r="C69" s="11" t="s">
        <v>135</v>
      </c>
      <c r="D69" s="12" t="s">
        <v>142</v>
      </c>
      <c r="E69" s="39" t="s">
        <v>1248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0" t="s">
        <v>143</v>
      </c>
      <c r="B70" s="11">
        <v>8</v>
      </c>
      <c r="C70" s="11" t="s">
        <v>135</v>
      </c>
      <c r="D70" s="12" t="s">
        <v>144</v>
      </c>
      <c r="E70" s="39" t="s">
        <v>1248</v>
      </c>
      <c r="F70" s="1"/>
      <c r="G70" s="1"/>
      <c r="H70" s="40" t="s">
        <v>1258</v>
      </c>
      <c r="I70" s="41"/>
      <c r="J70" s="41"/>
      <c r="K70" s="4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/>
      <c r="B71" s="11"/>
      <c r="C71" s="11"/>
      <c r="D71" s="12"/>
      <c r="E71" s="11"/>
      <c r="F71" s="1"/>
      <c r="G71" s="1"/>
      <c r="H71" s="7" t="s">
        <v>1</v>
      </c>
      <c r="I71" s="8" t="s">
        <v>2</v>
      </c>
      <c r="J71" s="8" t="s">
        <v>3</v>
      </c>
      <c r="K71" s="9" t="s">
        <v>4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7" t="s">
        <v>145</v>
      </c>
      <c r="B72" s="8"/>
      <c r="C72" s="8"/>
      <c r="D72" s="9"/>
      <c r="E72" s="8"/>
      <c r="F72" s="1"/>
      <c r="G72" s="1"/>
      <c r="H72" s="10" t="s">
        <v>359</v>
      </c>
      <c r="I72" s="11">
        <v>300</v>
      </c>
      <c r="J72" s="11" t="str">
        <f t="shared" ref="J72:J77" si="0">INDEX(rngUnitSettings,MATCH("Length",INDEX(rngUnitSettings,,1),0),2)</f>
        <v>mm</v>
      </c>
      <c r="K72" s="17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 t="s">
        <v>146</v>
      </c>
      <c r="B73" s="11" t="s">
        <v>117</v>
      </c>
      <c r="C73" s="11" t="s">
        <v>9</v>
      </c>
      <c r="D73" s="12" t="s">
        <v>147</v>
      </c>
      <c r="E73" s="39" t="s">
        <v>1248</v>
      </c>
      <c r="F73" s="1"/>
      <c r="G73" s="1"/>
      <c r="H73" s="10" t="s">
        <v>361</v>
      </c>
      <c r="I73" s="11">
        <v>200</v>
      </c>
      <c r="J73" s="11" t="str">
        <f t="shared" si="0"/>
        <v>mm</v>
      </c>
      <c r="K73" s="17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0" t="s">
        <v>148</v>
      </c>
      <c r="B74" s="11" t="s">
        <v>120</v>
      </c>
      <c r="C74" s="11" t="s">
        <v>9</v>
      </c>
      <c r="D74" s="12" t="s">
        <v>149</v>
      </c>
      <c r="E74" s="39" t="s">
        <v>1248</v>
      </c>
      <c r="F74" s="1"/>
      <c r="G74" s="1"/>
      <c r="H74" s="10" t="s">
        <v>363</v>
      </c>
      <c r="I74" s="11">
        <v>0</v>
      </c>
      <c r="J74" s="11" t="str">
        <f t="shared" si="0"/>
        <v>mm</v>
      </c>
      <c r="K74" s="17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150</v>
      </c>
      <c r="B75" s="11">
        <v>9.9999999999999995E-7</v>
      </c>
      <c r="C75" s="11" t="str">
        <f>INDEX(rngUnitSettings,MATCH("Area",INDEX(rngUnitSettings,,1),0),2)</f>
        <v>mm2</v>
      </c>
      <c r="D75" s="12" t="s">
        <v>151</v>
      </c>
      <c r="E75" s="39" t="s">
        <v>1248</v>
      </c>
      <c r="F75" s="1"/>
      <c r="G75" s="1"/>
      <c r="H75" s="10" t="s">
        <v>365</v>
      </c>
      <c r="I75" s="11">
        <v>0</v>
      </c>
      <c r="J75" s="11" t="str">
        <f t="shared" si="0"/>
        <v>mm</v>
      </c>
      <c r="K75" s="17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/>
      <c r="B76" s="11"/>
      <c r="C76" s="11"/>
      <c r="D76" s="12"/>
      <c r="E76" s="11"/>
      <c r="F76" s="1"/>
      <c r="G76" s="1"/>
      <c r="H76" s="10" t="s">
        <v>367</v>
      </c>
      <c r="I76" s="11">
        <v>0</v>
      </c>
      <c r="J76" s="11" t="str">
        <f t="shared" si="0"/>
        <v>mm</v>
      </c>
      <c r="K76" s="17" t="s">
        <v>368</v>
      </c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7" t="s">
        <v>152</v>
      </c>
      <c r="B77" s="8"/>
      <c r="C77" s="8"/>
      <c r="D77" s="9"/>
      <c r="E77" s="8"/>
      <c r="F77" s="1"/>
      <c r="G77" s="1"/>
      <c r="H77" s="10" t="s">
        <v>369</v>
      </c>
      <c r="I77" s="11">
        <v>0</v>
      </c>
      <c r="J77" s="11" t="str">
        <f t="shared" si="0"/>
        <v>mm</v>
      </c>
      <c r="K77" s="17" t="s">
        <v>370</v>
      </c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153</v>
      </c>
      <c r="B78" s="11" t="s">
        <v>37</v>
      </c>
      <c r="C78" s="11" t="s">
        <v>9</v>
      </c>
      <c r="D78" s="12" t="s">
        <v>154</v>
      </c>
      <c r="E78" s="39" t="s">
        <v>1248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155</v>
      </c>
      <c r="B79" s="11" t="s">
        <v>37</v>
      </c>
      <c r="C79" s="11" t="s">
        <v>9</v>
      </c>
      <c r="D79" s="12" t="s">
        <v>156</v>
      </c>
      <c r="E79" s="39" t="s">
        <v>1248</v>
      </c>
      <c r="F79" s="1"/>
      <c r="G79" s="1"/>
      <c r="H79" s="40" t="s">
        <v>1259</v>
      </c>
      <c r="I79" s="41"/>
      <c r="J79" s="41"/>
      <c r="K79" s="41"/>
      <c r="L79" s="41"/>
      <c r="M79" s="41"/>
      <c r="N79" s="41"/>
      <c r="O79" s="41"/>
      <c r="P79" s="4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157</v>
      </c>
      <c r="B80" s="11" t="s">
        <v>102</v>
      </c>
      <c r="C80" s="11" t="s">
        <v>9</v>
      </c>
      <c r="D80" s="12" t="s">
        <v>158</v>
      </c>
      <c r="E80" s="39" t="s">
        <v>1248</v>
      </c>
      <c r="F80" s="1"/>
      <c r="G80" s="1"/>
      <c r="H80" s="21" t="s">
        <v>372</v>
      </c>
      <c r="I80" s="10"/>
      <c r="J80" s="10"/>
      <c r="K80" s="10"/>
      <c r="L80" s="10"/>
      <c r="M80" s="10"/>
      <c r="N80" s="10"/>
      <c r="O80" s="10"/>
      <c r="P80" s="10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159</v>
      </c>
      <c r="B81" s="11" t="s">
        <v>111</v>
      </c>
      <c r="C81" s="11" t="s">
        <v>9</v>
      </c>
      <c r="D81" s="12" t="s">
        <v>160</v>
      </c>
      <c r="E81" s="37" t="s">
        <v>1248</v>
      </c>
      <c r="F81" s="1"/>
      <c r="G81" s="1"/>
      <c r="H81" s="8" t="s">
        <v>373</v>
      </c>
      <c r="I81" s="8" t="s">
        <v>374</v>
      </c>
      <c r="J81" s="8" t="s">
        <v>375</v>
      </c>
      <c r="K81" s="8" t="s">
        <v>376</v>
      </c>
      <c r="L81" s="11" t="str">
        <f>INDEX(rngUnitSettings,MATCH("Length",INDEX(rngUnitSettings,,1),0),2)</f>
        <v>mm</v>
      </c>
      <c r="M81" s="10"/>
      <c r="N81" s="10"/>
      <c r="O81" s="10"/>
      <c r="P81" s="10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161</v>
      </c>
      <c r="B82" s="11" t="s">
        <v>37</v>
      </c>
      <c r="C82" s="11" t="s">
        <v>9</v>
      </c>
      <c r="D82" s="12" t="s">
        <v>162</v>
      </c>
      <c r="E82" s="37" t="s">
        <v>1248</v>
      </c>
      <c r="F82" s="1"/>
      <c r="G82" s="1"/>
      <c r="H82" s="11">
        <v>550</v>
      </c>
      <c r="I82" s="11">
        <v>250</v>
      </c>
      <c r="J82" s="11">
        <v>250</v>
      </c>
      <c r="K82" s="11">
        <v>600</v>
      </c>
      <c r="L82" s="10"/>
      <c r="M82" s="10"/>
      <c r="N82" s="10"/>
      <c r="O82" s="10"/>
      <c r="P82" s="10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163</v>
      </c>
      <c r="B83" s="11" t="s">
        <v>8</v>
      </c>
      <c r="C83" s="11" t="s">
        <v>9</v>
      </c>
      <c r="D83" s="12" t="s">
        <v>164</v>
      </c>
      <c r="E83" s="37" t="s">
        <v>1248</v>
      </c>
      <c r="F83" s="1"/>
      <c r="G83" s="1"/>
      <c r="H83" s="22" t="s">
        <v>377</v>
      </c>
      <c r="I83" s="22"/>
      <c r="J83" s="22"/>
      <c r="K83" s="22"/>
      <c r="L83" s="22"/>
      <c r="M83" s="22"/>
      <c r="N83" s="22"/>
      <c r="O83" s="22"/>
      <c r="P83" s="10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165</v>
      </c>
      <c r="B84" s="11">
        <v>100</v>
      </c>
      <c r="C84" s="11" t="str">
        <f>INDEX(rngUnitSettings,MATCH("Length",INDEX(rngUnitSettings,,1),0),2)</f>
        <v>mm</v>
      </c>
      <c r="D84" s="12" t="s">
        <v>166</v>
      </c>
      <c r="E84" s="37" t="s">
        <v>1248</v>
      </c>
      <c r="F84" s="1"/>
      <c r="G84" s="1"/>
      <c r="H84" s="7" t="s">
        <v>378</v>
      </c>
      <c r="I84" s="8" t="s">
        <v>379</v>
      </c>
      <c r="J84" s="8" t="s">
        <v>380</v>
      </c>
      <c r="K84" s="8" t="s">
        <v>381</v>
      </c>
      <c r="L84" s="8" t="s">
        <v>382</v>
      </c>
      <c r="M84" s="8" t="s">
        <v>383</v>
      </c>
      <c r="N84" s="8" t="s">
        <v>3</v>
      </c>
      <c r="O84" s="23" t="s">
        <v>4</v>
      </c>
      <c r="P84" s="10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167</v>
      </c>
      <c r="B85" s="11">
        <v>1</v>
      </c>
      <c r="C85" s="11" t="s">
        <v>22</v>
      </c>
      <c r="D85" s="12" t="s">
        <v>168</v>
      </c>
      <c r="E85" s="37" t="s">
        <v>1248</v>
      </c>
      <c r="F85" s="1"/>
      <c r="G85" s="1"/>
      <c r="H85" s="10" t="s">
        <v>384</v>
      </c>
      <c r="I85" s="11">
        <v>40</v>
      </c>
      <c r="J85" s="11">
        <v>32</v>
      </c>
      <c r="K85" s="11">
        <v>5</v>
      </c>
      <c r="L85" s="11">
        <v>80</v>
      </c>
      <c r="M85" s="11">
        <v>80</v>
      </c>
      <c r="N85" s="11" t="str">
        <f t="shared" ref="N85:N92" si="1">INDEX(rngUnitSettings,MATCH("Length",INDEX(rngUnitSettings,,1),0),2)</f>
        <v>mm</v>
      </c>
      <c r="O85" s="17" t="s">
        <v>385</v>
      </c>
      <c r="P85" s="10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169</v>
      </c>
      <c r="B86" s="11" t="s">
        <v>37</v>
      </c>
      <c r="C86" s="11" t="s">
        <v>9</v>
      </c>
      <c r="D86" s="12" t="s">
        <v>170</v>
      </c>
      <c r="E86" s="37" t="s">
        <v>1248</v>
      </c>
      <c r="F86" s="1"/>
      <c r="G86" s="1"/>
      <c r="H86" s="10" t="s">
        <v>386</v>
      </c>
      <c r="I86" s="11">
        <v>40</v>
      </c>
      <c r="J86" s="11">
        <v>32</v>
      </c>
      <c r="K86" s="11">
        <v>5</v>
      </c>
      <c r="L86" s="11">
        <v>80</v>
      </c>
      <c r="M86" s="11">
        <v>80</v>
      </c>
      <c r="N86" s="11" t="str">
        <f t="shared" si="1"/>
        <v>mm</v>
      </c>
      <c r="O86" s="17" t="s">
        <v>387</v>
      </c>
      <c r="P86" s="10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 t="s">
        <v>171</v>
      </c>
      <c r="B87" s="11" t="s">
        <v>37</v>
      </c>
      <c r="C87" s="11" t="s">
        <v>9</v>
      </c>
      <c r="D87" s="12" t="s">
        <v>172</v>
      </c>
      <c r="E87" s="37" t="s">
        <v>1248</v>
      </c>
      <c r="F87" s="1"/>
      <c r="G87" s="1"/>
      <c r="H87" s="10" t="s">
        <v>388</v>
      </c>
      <c r="I87" s="11">
        <v>40</v>
      </c>
      <c r="J87" s="11">
        <v>32</v>
      </c>
      <c r="K87" s="11">
        <v>2</v>
      </c>
      <c r="L87" s="11">
        <v>80</v>
      </c>
      <c r="M87" s="11">
        <v>80</v>
      </c>
      <c r="N87" s="11" t="str">
        <f t="shared" si="1"/>
        <v>mm</v>
      </c>
      <c r="O87" s="17" t="s">
        <v>389</v>
      </c>
      <c r="P87" s="10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0" t="s">
        <v>173</v>
      </c>
      <c r="B88" s="11" t="s">
        <v>37</v>
      </c>
      <c r="C88" s="11" t="s">
        <v>9</v>
      </c>
      <c r="D88" s="12" t="s">
        <v>174</v>
      </c>
      <c r="E88" s="37" t="s">
        <v>1248</v>
      </c>
      <c r="F88" s="1"/>
      <c r="G88" s="1"/>
      <c r="H88" s="10" t="s">
        <v>390</v>
      </c>
      <c r="I88" s="11">
        <v>40</v>
      </c>
      <c r="J88" s="11">
        <v>32</v>
      </c>
      <c r="K88" s="11">
        <v>2</v>
      </c>
      <c r="L88" s="11">
        <v>80</v>
      </c>
      <c r="M88" s="11">
        <v>80</v>
      </c>
      <c r="N88" s="11" t="str">
        <f t="shared" si="1"/>
        <v>mm</v>
      </c>
      <c r="O88" s="17" t="s">
        <v>391</v>
      </c>
      <c r="P88" s="10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175</v>
      </c>
      <c r="B89" s="11" t="s">
        <v>37</v>
      </c>
      <c r="C89" s="11" t="s">
        <v>9</v>
      </c>
      <c r="D89" s="12" t="s">
        <v>176</v>
      </c>
      <c r="E89" s="37" t="s">
        <v>1248</v>
      </c>
      <c r="F89" s="1"/>
      <c r="G89" s="1"/>
      <c r="H89" s="10" t="s">
        <v>392</v>
      </c>
      <c r="I89" s="11">
        <v>40</v>
      </c>
      <c r="J89" s="11">
        <v>32</v>
      </c>
      <c r="K89" s="11">
        <v>2</v>
      </c>
      <c r="L89" s="11">
        <v>80</v>
      </c>
      <c r="M89" s="11">
        <v>80</v>
      </c>
      <c r="N89" s="11" t="str">
        <f t="shared" si="1"/>
        <v>mm</v>
      </c>
      <c r="O89" s="17" t="s">
        <v>393</v>
      </c>
      <c r="P89" s="10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177</v>
      </c>
      <c r="B90" s="11" t="s">
        <v>37</v>
      </c>
      <c r="C90" s="11" t="s">
        <v>9</v>
      </c>
      <c r="D90" s="12" t="s">
        <v>178</v>
      </c>
      <c r="E90" s="37" t="s">
        <v>1248</v>
      </c>
      <c r="F90" s="1"/>
      <c r="G90" s="1"/>
      <c r="H90" s="10" t="s">
        <v>394</v>
      </c>
      <c r="I90" s="11">
        <v>40</v>
      </c>
      <c r="J90" s="11">
        <v>32</v>
      </c>
      <c r="K90" s="11">
        <v>2</v>
      </c>
      <c r="L90" s="11">
        <v>80</v>
      </c>
      <c r="M90" s="11">
        <v>80</v>
      </c>
      <c r="N90" s="11" t="str">
        <f t="shared" si="1"/>
        <v>mm</v>
      </c>
      <c r="O90" s="17" t="s">
        <v>395</v>
      </c>
      <c r="P90" s="10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179</v>
      </c>
      <c r="B91" s="11" t="s">
        <v>180</v>
      </c>
      <c r="C91" s="11" t="s">
        <v>9</v>
      </c>
      <c r="D91" s="12" t="s">
        <v>181</v>
      </c>
      <c r="E91" s="37" t="s">
        <v>1248</v>
      </c>
      <c r="F91" s="1"/>
      <c r="G91" s="1"/>
      <c r="H91" s="10" t="s">
        <v>396</v>
      </c>
      <c r="I91" s="11">
        <v>40</v>
      </c>
      <c r="J91" s="11">
        <v>32</v>
      </c>
      <c r="K91" s="11">
        <v>5</v>
      </c>
      <c r="L91" s="11">
        <v>80</v>
      </c>
      <c r="M91" s="11">
        <v>80</v>
      </c>
      <c r="N91" s="11" t="str">
        <f t="shared" si="1"/>
        <v>mm</v>
      </c>
      <c r="O91" s="17" t="s">
        <v>397</v>
      </c>
      <c r="P91" s="10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182</v>
      </c>
      <c r="B92" s="11" t="s">
        <v>183</v>
      </c>
      <c r="C92" s="11" t="s">
        <v>184</v>
      </c>
      <c r="D92" s="12" t="s">
        <v>185</v>
      </c>
      <c r="E92" s="37" t="s">
        <v>1248</v>
      </c>
      <c r="F92" s="1"/>
      <c r="G92" s="1"/>
      <c r="H92" s="10" t="s">
        <v>398</v>
      </c>
      <c r="I92" s="11">
        <v>40</v>
      </c>
      <c r="J92" s="11">
        <v>32</v>
      </c>
      <c r="K92" s="11">
        <v>5</v>
      </c>
      <c r="L92" s="11">
        <v>80</v>
      </c>
      <c r="M92" s="11">
        <v>80</v>
      </c>
      <c r="N92" s="11" t="str">
        <f t="shared" si="1"/>
        <v>mm</v>
      </c>
      <c r="O92" s="17" t="s">
        <v>399</v>
      </c>
      <c r="P92" s="10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186</v>
      </c>
      <c r="B93" s="11" t="s">
        <v>187</v>
      </c>
      <c r="C93" s="11" t="s">
        <v>184</v>
      </c>
      <c r="D93" s="12" t="s">
        <v>188</v>
      </c>
      <c r="E93" s="37" t="s">
        <v>1248</v>
      </c>
      <c r="F93" s="1"/>
      <c r="G93" s="1"/>
      <c r="H93" s="22" t="s">
        <v>400</v>
      </c>
      <c r="I93" s="22"/>
      <c r="J93" s="22"/>
      <c r="K93" s="22"/>
      <c r="L93" s="22"/>
      <c r="M93" s="22"/>
      <c r="N93" s="22"/>
      <c r="O93" s="22"/>
      <c r="P93" s="22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189</v>
      </c>
      <c r="B94" s="11" t="s">
        <v>190</v>
      </c>
      <c r="C94" s="11" t="s">
        <v>184</v>
      </c>
      <c r="D94" s="12" t="s">
        <v>191</v>
      </c>
      <c r="E94" s="37" t="s">
        <v>1248</v>
      </c>
      <c r="F94" s="1"/>
      <c r="G94" s="1"/>
      <c r="H94" s="7" t="s">
        <v>378</v>
      </c>
      <c r="I94" s="8" t="s">
        <v>401</v>
      </c>
      <c r="J94" s="8" t="s">
        <v>402</v>
      </c>
      <c r="K94" s="8" t="s">
        <v>403</v>
      </c>
      <c r="L94" s="8" t="s">
        <v>404</v>
      </c>
      <c r="M94" s="8" t="s">
        <v>402</v>
      </c>
      <c r="N94" s="8" t="s">
        <v>403</v>
      </c>
      <c r="O94" s="8" t="s">
        <v>3</v>
      </c>
      <c r="P94" s="23" t="s">
        <v>4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192</v>
      </c>
      <c r="B95" s="11" t="s">
        <v>193</v>
      </c>
      <c r="C95" s="11" t="s">
        <v>184</v>
      </c>
      <c r="D95" s="12" t="s">
        <v>194</v>
      </c>
      <c r="E95" s="37" t="s">
        <v>1248</v>
      </c>
      <c r="F95" s="1"/>
      <c r="G95" s="1"/>
      <c r="H95" s="10" t="s">
        <v>384</v>
      </c>
      <c r="I95" s="11"/>
      <c r="J95" s="11" t="s">
        <v>353</v>
      </c>
      <c r="K95" s="11" t="s">
        <v>405</v>
      </c>
      <c r="L95" s="11"/>
      <c r="M95" s="11" t="s">
        <v>353</v>
      </c>
      <c r="N95" s="11" t="s">
        <v>405</v>
      </c>
      <c r="O95" s="11" t="str">
        <f t="shared" ref="O95:O102" si="2">INDEX(rngUnitSettings,MATCH("Length",INDEX(rngUnitSettings,,1),0),2)</f>
        <v>mm</v>
      </c>
      <c r="P95" s="17" t="s">
        <v>406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0" t="s">
        <v>386</v>
      </c>
      <c r="I96" s="11"/>
      <c r="J96" s="11" t="s">
        <v>353</v>
      </c>
      <c r="K96" s="11" t="s">
        <v>405</v>
      </c>
      <c r="L96" s="11"/>
      <c r="M96" s="11" t="s">
        <v>353</v>
      </c>
      <c r="N96" s="11" t="s">
        <v>405</v>
      </c>
      <c r="O96" s="11" t="str">
        <f t="shared" si="2"/>
        <v>mm</v>
      </c>
      <c r="P96" s="17" t="s">
        <v>407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0" t="s">
        <v>388</v>
      </c>
      <c r="I97" s="11"/>
      <c r="J97" s="11" t="s">
        <v>353</v>
      </c>
      <c r="K97" s="11" t="s">
        <v>405</v>
      </c>
      <c r="L97" s="11"/>
      <c r="M97" s="11" t="s">
        <v>353</v>
      </c>
      <c r="N97" s="11" t="s">
        <v>405</v>
      </c>
      <c r="O97" s="11" t="str">
        <f t="shared" si="2"/>
        <v>mm</v>
      </c>
      <c r="P97" s="17" t="s">
        <v>408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0" t="s">
        <v>390</v>
      </c>
      <c r="I98" s="11"/>
      <c r="J98" s="11" t="s">
        <v>353</v>
      </c>
      <c r="K98" s="11" t="s">
        <v>405</v>
      </c>
      <c r="L98" s="11"/>
      <c r="M98" s="11" t="s">
        <v>353</v>
      </c>
      <c r="N98" s="11" t="s">
        <v>405</v>
      </c>
      <c r="O98" s="11" t="str">
        <f t="shared" si="2"/>
        <v>mm</v>
      </c>
      <c r="P98" s="17" t="s">
        <v>409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0" t="s">
        <v>392</v>
      </c>
      <c r="I99" s="11"/>
      <c r="J99" s="11" t="s">
        <v>353</v>
      </c>
      <c r="K99" s="11" t="s">
        <v>405</v>
      </c>
      <c r="L99" s="11"/>
      <c r="M99" s="11" t="s">
        <v>353</v>
      </c>
      <c r="N99" s="11" t="s">
        <v>405</v>
      </c>
      <c r="O99" s="11" t="str">
        <f t="shared" si="2"/>
        <v>mm</v>
      </c>
      <c r="P99" s="17" t="s">
        <v>410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0" t="s">
        <v>394</v>
      </c>
      <c r="I100" s="11"/>
      <c r="J100" s="11" t="s">
        <v>353</v>
      </c>
      <c r="K100" s="11" t="s">
        <v>405</v>
      </c>
      <c r="L100" s="11"/>
      <c r="M100" s="11" t="s">
        <v>353</v>
      </c>
      <c r="N100" s="11" t="s">
        <v>405</v>
      </c>
      <c r="O100" s="11" t="str">
        <f t="shared" si="2"/>
        <v>mm</v>
      </c>
      <c r="P100" s="17" t="s">
        <v>411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0" t="s">
        <v>396</v>
      </c>
      <c r="I101" s="11"/>
      <c r="J101" s="11" t="s">
        <v>353</v>
      </c>
      <c r="K101" s="11" t="s">
        <v>405</v>
      </c>
      <c r="L101" s="11"/>
      <c r="M101" s="11" t="s">
        <v>353</v>
      </c>
      <c r="N101" s="11" t="s">
        <v>405</v>
      </c>
      <c r="O101" s="11" t="str">
        <f t="shared" si="2"/>
        <v>mm</v>
      </c>
      <c r="P101" s="17" t="s">
        <v>412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0" t="s">
        <v>398</v>
      </c>
      <c r="I102" s="11"/>
      <c r="J102" s="11" t="s">
        <v>353</v>
      </c>
      <c r="K102" s="11" t="s">
        <v>405</v>
      </c>
      <c r="L102" s="11"/>
      <c r="M102" s="11" t="s">
        <v>353</v>
      </c>
      <c r="N102" s="11" t="s">
        <v>405</v>
      </c>
      <c r="O102" s="11" t="str">
        <f t="shared" si="2"/>
        <v>mm</v>
      </c>
      <c r="P102" s="17" t="s">
        <v>413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 t="s">
        <v>1759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72" t="s">
        <v>1</v>
      </c>
      <c r="I105" s="83" t="s">
        <v>1782</v>
      </c>
      <c r="J105" s="80" t="s">
        <v>1765</v>
      </c>
      <c r="K105" s="81"/>
      <c r="L105" s="81"/>
      <c r="M105" s="82"/>
      <c r="N105" s="83" t="s">
        <v>4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73"/>
      <c r="I106" s="84"/>
      <c r="J106" s="74" t="s">
        <v>1755</v>
      </c>
      <c r="K106" s="74" t="s">
        <v>1756</v>
      </c>
      <c r="L106" s="74" t="s">
        <v>1757</v>
      </c>
      <c r="M106" s="74" t="s">
        <v>1758</v>
      </c>
      <c r="N106" s="84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75" t="s">
        <v>1734</v>
      </c>
      <c r="I107" s="76"/>
      <c r="J107" s="77"/>
      <c r="K107" s="77"/>
      <c r="L107" s="77"/>
      <c r="M107" s="77"/>
      <c r="N107" s="7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70" t="s">
        <v>1754</v>
      </c>
      <c r="I108" s="70" t="s">
        <v>1766</v>
      </c>
      <c r="J108" s="79"/>
      <c r="K108" s="79"/>
      <c r="L108" s="79"/>
      <c r="M108" s="79"/>
      <c r="N108" s="70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71" t="s">
        <v>1735</v>
      </c>
      <c r="I109" s="70" t="s">
        <v>1767</v>
      </c>
      <c r="J109" s="70"/>
      <c r="K109" s="70"/>
      <c r="L109" s="70"/>
      <c r="M109" s="70"/>
      <c r="N109" s="70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75" t="s">
        <v>1763</v>
      </c>
      <c r="I110" s="77"/>
      <c r="J110" s="77"/>
      <c r="K110" s="77"/>
      <c r="L110" s="77"/>
      <c r="M110" s="77"/>
      <c r="N110" s="7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71" t="s">
        <v>1736</v>
      </c>
      <c r="I111" s="70" t="s">
        <v>1761</v>
      </c>
      <c r="J111" s="70"/>
      <c r="K111" s="70"/>
      <c r="L111" s="70"/>
      <c r="M111" s="70"/>
      <c r="N111" s="70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71" t="s">
        <v>1737</v>
      </c>
      <c r="I112" s="70" t="s">
        <v>1762</v>
      </c>
      <c r="J112" s="70"/>
      <c r="K112" s="70"/>
      <c r="L112" s="70"/>
      <c r="M112" s="70"/>
      <c r="N112" s="70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71" t="s">
        <v>1738</v>
      </c>
      <c r="I113" s="70" t="s">
        <v>1760</v>
      </c>
      <c r="J113" s="70"/>
      <c r="K113" s="70"/>
      <c r="L113" s="70"/>
      <c r="M113" s="70"/>
      <c r="N113" s="70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75" t="s">
        <v>1739</v>
      </c>
      <c r="I114" s="77"/>
      <c r="J114" s="77"/>
      <c r="K114" s="77"/>
      <c r="L114" s="77"/>
      <c r="M114" s="77"/>
      <c r="N114" s="7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71" t="s">
        <v>1740</v>
      </c>
      <c r="I115" s="70" t="s">
        <v>1768</v>
      </c>
      <c r="J115" s="70"/>
      <c r="K115" s="70"/>
      <c r="L115" s="70"/>
      <c r="M115" s="70"/>
      <c r="N115" s="70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71" t="s">
        <v>291</v>
      </c>
      <c r="I116" s="70" t="s">
        <v>1769</v>
      </c>
      <c r="J116" s="70"/>
      <c r="K116" s="70"/>
      <c r="L116" s="70"/>
      <c r="M116" s="70"/>
      <c r="N116" s="70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71" t="s">
        <v>292</v>
      </c>
      <c r="I117" s="70" t="s">
        <v>1770</v>
      </c>
      <c r="J117" s="70"/>
      <c r="K117" s="70"/>
      <c r="L117" s="70"/>
      <c r="M117" s="70"/>
      <c r="N117" s="70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71" t="s">
        <v>293</v>
      </c>
      <c r="I118" s="70" t="s">
        <v>1771</v>
      </c>
      <c r="J118" s="70"/>
      <c r="K118" s="70"/>
      <c r="L118" s="70"/>
      <c r="M118" s="70"/>
      <c r="N118" s="70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75" t="s">
        <v>1741</v>
      </c>
      <c r="I119" s="77"/>
      <c r="J119" s="77"/>
      <c r="K119" s="77"/>
      <c r="L119" s="77"/>
      <c r="M119" s="77"/>
      <c r="N119" s="77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71" t="s">
        <v>1740</v>
      </c>
      <c r="I120" s="70" t="s">
        <v>1772</v>
      </c>
      <c r="J120" s="70"/>
      <c r="K120" s="70"/>
      <c r="L120" s="70"/>
      <c r="M120" s="70"/>
      <c r="N120" s="70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71" t="s">
        <v>291</v>
      </c>
      <c r="I121" s="70" t="s">
        <v>1773</v>
      </c>
      <c r="J121" s="70"/>
      <c r="K121" s="70"/>
      <c r="L121" s="70"/>
      <c r="M121" s="70"/>
      <c r="N121" s="70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71" t="s">
        <v>292</v>
      </c>
      <c r="I122" s="70" t="s">
        <v>1774</v>
      </c>
      <c r="J122" s="70"/>
      <c r="K122" s="70"/>
      <c r="L122" s="70"/>
      <c r="M122" s="70"/>
      <c r="N122" s="70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71" t="s">
        <v>293</v>
      </c>
      <c r="I123" s="70" t="s">
        <v>1775</v>
      </c>
      <c r="J123" s="70"/>
      <c r="K123" s="70"/>
      <c r="L123" s="70"/>
      <c r="M123" s="70"/>
      <c r="N123" s="70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75" t="s">
        <v>1742</v>
      </c>
      <c r="I124" s="77"/>
      <c r="J124" s="77"/>
      <c r="K124" s="77"/>
      <c r="L124" s="77"/>
      <c r="M124" s="77"/>
      <c r="N124" s="77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71" t="s">
        <v>1740</v>
      </c>
      <c r="I125" s="70" t="s">
        <v>1776</v>
      </c>
      <c r="J125" s="70"/>
      <c r="K125" s="70"/>
      <c r="L125" s="70"/>
      <c r="M125" s="70"/>
      <c r="N125" s="70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71" t="s">
        <v>291</v>
      </c>
      <c r="I126" s="70" t="s">
        <v>1777</v>
      </c>
      <c r="J126" s="70"/>
      <c r="K126" s="70"/>
      <c r="L126" s="70"/>
      <c r="M126" s="70"/>
      <c r="N126" s="70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71" t="s">
        <v>292</v>
      </c>
      <c r="I127" s="70" t="s">
        <v>1778</v>
      </c>
      <c r="J127" s="70"/>
      <c r="K127" s="70"/>
      <c r="L127" s="70"/>
      <c r="M127" s="70"/>
      <c r="N127" s="70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71" t="s">
        <v>293</v>
      </c>
      <c r="I128" s="70" t="s">
        <v>1779</v>
      </c>
      <c r="J128" s="70"/>
      <c r="K128" s="70"/>
      <c r="L128" s="70"/>
      <c r="M128" s="70"/>
      <c r="N128" s="70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75" t="s">
        <v>1764</v>
      </c>
      <c r="I129" s="76"/>
      <c r="J129" s="77"/>
      <c r="K129" s="77"/>
      <c r="L129" s="77"/>
      <c r="M129" s="77"/>
      <c r="N129" s="7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71" t="s">
        <v>1744</v>
      </c>
      <c r="I130" s="78" t="s">
        <v>1780</v>
      </c>
      <c r="J130" s="70"/>
      <c r="K130" s="70"/>
      <c r="L130" s="70"/>
      <c r="M130" s="70"/>
      <c r="N130" s="70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71" t="s">
        <v>1743</v>
      </c>
      <c r="I131" s="78" t="s">
        <v>1781</v>
      </c>
      <c r="J131" s="70"/>
      <c r="K131" s="70"/>
      <c r="L131" s="70"/>
      <c r="M131" s="70"/>
      <c r="N131" s="70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3" t="s">
        <v>1748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69" t="s">
        <v>1749</v>
      </c>
      <c r="I137" s="68" t="s">
        <v>1745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69"/>
      <c r="I138" s="68" t="s">
        <v>1736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69"/>
      <c r="I139" s="68" t="s">
        <v>1746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69"/>
      <c r="I140" s="68" t="s">
        <v>1747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69"/>
      <c r="I141" s="68" t="s">
        <v>1753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69" t="s">
        <v>1750</v>
      </c>
      <c r="I142" s="68" t="s">
        <v>1751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68" t="s">
        <v>1752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</sheetData>
  <mergeCells count="14">
    <mergeCell ref="J105:M105"/>
    <mergeCell ref="I105:I106"/>
    <mergeCell ref="H105:H106"/>
    <mergeCell ref="N105:N106"/>
    <mergeCell ref="H42:M42"/>
    <mergeCell ref="H58:K58"/>
    <mergeCell ref="H70:K70"/>
    <mergeCell ref="H79:P79"/>
    <mergeCell ref="H2:K2"/>
    <mergeCell ref="O2:U2"/>
    <mergeCell ref="H11:J11"/>
    <mergeCell ref="H17:M17"/>
    <mergeCell ref="H26:M26"/>
    <mergeCell ref="H36:M36"/>
  </mergeCells>
  <dataValidations count="52">
    <dataValidation type="list" showInputMessage="1" showErrorMessage="1" sqref="I4 K4" xr:uid="{25BAB786-D411-4B8F-A4E7-3EEFFC01A6AF}">
      <formula1>$BR$1:$BR$3</formula1>
    </dataValidation>
    <dataValidation type="list" showInputMessage="1" showErrorMessage="1" sqref="I5 K5" xr:uid="{F0B7E625-46F3-4305-8CF5-CC0DF3A05E6C}">
      <formula1>$BS$1:$BS$3</formula1>
    </dataValidation>
    <dataValidation type="list" showInputMessage="1" showErrorMessage="1" sqref="I6 K6" xr:uid="{39932CD6-9490-44AE-8236-32CEE8E6F522}">
      <formula1>$BT$1:$BT$3</formula1>
    </dataValidation>
    <dataValidation type="list" showInputMessage="1" showErrorMessage="1" sqref="I7 K7" xr:uid="{B4AC3AE9-97D8-4316-BF5E-A23440C21815}">
      <formula1>$BU$1:$BU$3</formula1>
    </dataValidation>
    <dataValidation type="list" showInputMessage="1" showErrorMessage="1" sqref="I8 K8" xr:uid="{A5E299C2-3A7B-4987-AD2B-F7807F16769C}">
      <formula1>$BV$1:$BV$5</formula1>
    </dataValidation>
    <dataValidation type="list" showInputMessage="1" showErrorMessage="1" sqref="I9 K9" xr:uid="{83934EB4-2C1F-49FC-B43C-AD322721F619}">
      <formula1>$BW$1:$BW$2</formula1>
    </dataValidation>
    <dataValidation type="list" showInputMessage="1" showErrorMessage="1" sqref="S4:S23" xr:uid="{BDC7E29F-3735-41C7-82DC-426722A1EE04}">
      <formula1>$EB$1:$EB$2</formula1>
    </dataValidation>
    <dataValidation type="list" allowBlank="1" showInputMessage="1" showErrorMessage="1" sqref="T4:T23" xr:uid="{3E1E5368-AB52-46CC-A09D-3F57EE489026}">
      <formula1>$EC$1:$EC$5</formula1>
    </dataValidation>
    <dataValidation type="list" showInputMessage="1" showErrorMessage="1" sqref="I13" xr:uid="{700E7A8F-9D56-4421-B3C5-A8D61E3723E5}">
      <formula1>$BX$1:$BX$2</formula1>
    </dataValidation>
    <dataValidation type="list" showInputMessage="1" showErrorMessage="1" sqref="I14" xr:uid="{6633AD75-AB55-43B9-9CF1-1455AAF34927}">
      <formula1>$BY$1:$BY$2</formula1>
    </dataValidation>
    <dataValidation type="list" showInputMessage="1" showErrorMessage="1" sqref="I15" xr:uid="{84CB3E1C-7FB4-4C6F-AE28-3CA721255C5F}">
      <formula1>$BZ$1:$BZ$2</formula1>
    </dataValidation>
    <dataValidation type="list" allowBlank="1" showInputMessage="1" showErrorMessage="1" sqref="I67:I68" xr:uid="{CD783FEC-E169-4D07-A68F-80E8BE15D355}">
      <formula1>$BI$1:$BI$2</formula1>
    </dataValidation>
    <dataValidation type="list" allowBlank="1" showInputMessage="1" showErrorMessage="1" sqref="J95:J102 M95:M102" xr:uid="{98AD5671-0BBF-43D7-B4A8-461E9BA25652}">
      <formula1>$DZ$1:$DZ$2</formula1>
    </dataValidation>
    <dataValidation type="list" allowBlank="1" showInputMessage="1" showErrorMessage="1" sqref="K95:K102 N95:N102" xr:uid="{122195D2-8CBF-4D0C-8B40-777D06EE4B44}">
      <formula1>$EA$1:$EA$2</formula1>
    </dataValidation>
    <dataValidation type="list" allowBlank="1" showInputMessage="1" showErrorMessage="1" sqref="B8" xr:uid="{62FFCDAB-ED71-421A-967E-A751D1EC1CCE}">
      <formula1>$CB$1:$CB$2</formula1>
    </dataValidation>
    <dataValidation type="list" allowBlank="1" showInputMessage="1" showErrorMessage="1" sqref="B5" xr:uid="{9C53EAC3-A203-4B69-94A0-AB682DE6B46A}">
      <formula1>$CC$1:$CC$2</formula1>
    </dataValidation>
    <dataValidation type="list" allowBlank="1" showInputMessage="1" showErrorMessage="1" sqref="B9" xr:uid="{AA49970F-946E-46E2-BC5A-8276D1C75BCD}">
      <formula1>$CD$1:$CD$3</formula1>
    </dataValidation>
    <dataValidation type="list" allowBlank="1" showInputMessage="1" showErrorMessage="1" sqref="B33" xr:uid="{29DB01FA-8AE3-4393-B5E8-FA0A91374B73}">
      <formula1>$CE$1:$CE$3</formula1>
    </dataValidation>
    <dataValidation type="list" allowBlank="1" showInputMessage="1" showErrorMessage="1" sqref="B16" xr:uid="{A419658E-D2CC-40D5-B0F7-3529A883F3EC}">
      <formula1>$CF$1:$CF$2</formula1>
    </dataValidation>
    <dataValidation type="list" allowBlank="1" showInputMessage="1" showErrorMessage="1" sqref="B19" xr:uid="{17191860-202A-4E7E-AA34-5B105F50A2A8}">
      <formula1>$CG$1:$CG$2</formula1>
    </dataValidation>
    <dataValidation type="list" allowBlank="1" showInputMessage="1" showErrorMessage="1" sqref="B34" xr:uid="{01DC21F7-7DBE-4659-B593-A2FE3D0631D4}">
      <formula1>$CH$1:$CH$2</formula1>
    </dataValidation>
    <dataValidation type="list" allowBlank="1" showInputMessage="1" showErrorMessage="1" sqref="B35" xr:uid="{65134ACF-6CC1-4FA6-AE1C-4AD0128824B7}">
      <formula1>$CI$1:$CI$3</formula1>
    </dataValidation>
    <dataValidation type="list" allowBlank="1" showInputMessage="1" showErrorMessage="1" sqref="B41" xr:uid="{B9F5BD53-E6DB-4233-A2A8-EAE9E039F774}">
      <formula1>$CJ$1:$CJ$3</formula1>
    </dataValidation>
    <dataValidation type="list" allowBlank="1" showInputMessage="1" showErrorMessage="1" sqref="B23" xr:uid="{90C1B991-DF90-4CDA-A79E-889E6D4900A1}">
      <formula1>$CK$1:$CK$2</formula1>
    </dataValidation>
    <dataValidation type="list" allowBlank="1" showInputMessage="1" showErrorMessage="1" sqref="B48" xr:uid="{2951A7CE-F9BD-4B87-92DE-0C4A94F410E8}">
      <formula1>$CL$1:$CL$2</formula1>
    </dataValidation>
    <dataValidation type="list" allowBlank="1" showInputMessage="1" showErrorMessage="1" sqref="B50" xr:uid="{844C6AD5-E6FA-4067-80DB-5CC25A8CD31F}">
      <formula1>$CM$1:$CM$2</formula1>
    </dataValidation>
    <dataValidation type="list" allowBlank="1" showInputMessage="1" showErrorMessage="1" sqref="B51" xr:uid="{F1B65893-F707-4B34-BCD2-01A85C8044C5}">
      <formula1>$CN$1:$CN$2</formula1>
    </dataValidation>
    <dataValidation type="list" allowBlank="1" showInputMessage="1" showErrorMessage="1" sqref="B58" xr:uid="{E124220C-6ADD-47EA-972C-5E549CC992F2}">
      <formula1>$CO$1:$CO$2</formula1>
    </dataValidation>
    <dataValidation type="list" allowBlank="1" showInputMessage="1" showErrorMessage="1" sqref="B59" xr:uid="{01C02047-57B7-437D-9FA8-7E54E33FEC4E}">
      <formula1>$CP$1:$CP$2</formula1>
    </dataValidation>
    <dataValidation type="list" allowBlank="1" showInputMessage="1" showErrorMessage="1" sqref="B55" xr:uid="{B1367973-3B5D-4AC1-8D2A-B8F2628B3527}">
      <formula1>$CQ$1:$CQ$2</formula1>
    </dataValidation>
    <dataValidation type="list" allowBlank="1" showInputMessage="1" showErrorMessage="1" sqref="B56" xr:uid="{739A9F46-5836-4B9C-BC19-6BF325494C8C}">
      <formula1>$CR$1:$CR$2</formula1>
    </dataValidation>
    <dataValidation type="list" allowBlank="1" showInputMessage="1" showErrorMessage="1" sqref="B57" xr:uid="{B282BD4C-BB8D-4D12-BF25-4EE993B60AA1}">
      <formula1>$CS$1:$CS$2</formula1>
    </dataValidation>
    <dataValidation type="list" allowBlank="1" showInputMessage="1" showErrorMessage="1" sqref="B78" xr:uid="{96E610DC-9ED7-489B-8FE1-6C74A7640034}">
      <formula1>$CT$1:$CT$2</formula1>
    </dataValidation>
    <dataValidation type="list" allowBlank="1" showInputMessage="1" showErrorMessage="1" sqref="B79" xr:uid="{E298A588-D48F-4C35-9AF5-8C7BE360633C}">
      <formula1>$CU$1:$CU$2</formula1>
    </dataValidation>
    <dataValidation type="list" allowBlank="1" showInputMessage="1" showErrorMessage="1" sqref="B81" xr:uid="{6767163B-20BC-45DF-8878-B260D2F45FB2}">
      <formula1>$CV$1:$CV$2</formula1>
    </dataValidation>
    <dataValidation type="list" allowBlank="1" showInputMessage="1" showErrorMessage="1" sqref="B82" xr:uid="{29350E49-4E2A-4C77-9723-245D181DA629}">
      <formula1>$CW$1:$CW$2</formula1>
    </dataValidation>
    <dataValidation type="list" allowBlank="1" showInputMessage="1" showErrorMessage="1" sqref="B83" xr:uid="{D1DF41F9-6397-4430-83B9-EE868F0D1694}">
      <formula1>$CX$1:$CX$2</formula1>
    </dataValidation>
    <dataValidation type="list" allowBlank="1" showInputMessage="1" showErrorMessage="1" sqref="B86" xr:uid="{5A693D29-D256-4D0E-99F7-78670DAF0187}">
      <formula1>$CY$1:$CY$2</formula1>
    </dataValidation>
    <dataValidation type="list" allowBlank="1" showInputMessage="1" showErrorMessage="1" sqref="B87" xr:uid="{CC87C86D-5893-4440-8C20-495A39B4A56F}">
      <formula1>$CZ$1:$CZ$2</formula1>
    </dataValidation>
    <dataValidation type="list" allowBlank="1" showInputMessage="1" showErrorMessage="1" sqref="B88" xr:uid="{7B41A5EB-9322-43EE-B5CB-9E7DE2F24C13}">
      <formula1>$DA$1:$DA$2</formula1>
    </dataValidation>
    <dataValidation type="list" allowBlank="1" showInputMessage="1" showErrorMessage="1" sqref="B89" xr:uid="{7E7CB0BA-1750-4982-9F8F-BA352F71E701}">
      <formula1>$DB$1:$DB$2</formula1>
    </dataValidation>
    <dataValidation type="list" allowBlank="1" showInputMessage="1" showErrorMessage="1" sqref="B90" xr:uid="{11B9E643-E0F2-47D0-9D77-A213AD96452D}">
      <formula1>$DC$1:$DC$2</formula1>
    </dataValidation>
    <dataValidation type="list" allowBlank="1" showInputMessage="1" showErrorMessage="1" sqref="B91" xr:uid="{C4548789-2C74-4A91-95B6-4FA66E23363F}">
      <formula1>$DD$1:$DD$2</formula1>
    </dataValidation>
    <dataValidation type="list" showInputMessage="1" showErrorMessage="1" sqref="B54 B80" xr:uid="{0E83EE81-37BB-4FCC-9B87-1A89FD008777}">
      <formula1>$DE$1:$DE$21</formula1>
    </dataValidation>
    <dataValidation type="list" showInputMessage="1" showErrorMessage="1" sqref="I24" xr:uid="{E1E84E6A-B539-46B1-8DEE-5636D8ABBFF5}">
      <formula1>$DF$1:$DF$2</formula1>
    </dataValidation>
    <dataValidation type="list" showInputMessage="1" showErrorMessage="1" sqref="J38:J40 L38:L40" xr:uid="{01308AC6-3EE9-48C3-BD3A-63117739459F}">
      <formula1>$DG$1:$DG$2</formula1>
    </dataValidation>
    <dataValidation type="list" showInputMessage="1" showErrorMessage="1" sqref="K38" xr:uid="{B6382196-E18C-4337-A5D1-636759F72E8D}">
      <formula1>$DH$1:$DH$2</formula1>
    </dataValidation>
    <dataValidation type="list" showInputMessage="1" showErrorMessage="1" sqref="I47 I44:J44" xr:uid="{1068434F-B220-4C19-A162-87798912DD0A}">
      <formula1>$DI$1:$DI$2</formula1>
    </dataValidation>
    <dataValidation type="list" showInputMessage="1" showErrorMessage="1" sqref="I45:J45" xr:uid="{D572C60F-E4FC-49FA-A955-F673B66DA04A}">
      <formula1>$DJ$1:$DJ$2</formula1>
    </dataValidation>
    <dataValidation type="list" showInputMessage="1" showErrorMessage="1" sqref="I50:J50" xr:uid="{34503F33-2F55-4586-8713-2CD3AE3908E1}">
      <formula1>$DM$1:$DM$2</formula1>
    </dataValidation>
    <dataValidation type="list" showInputMessage="1" showErrorMessage="1" sqref="J53" xr:uid="{C5664752-E41E-4A26-99CD-0588715C00A8}">
      <formula1>$DK$1:$DK$5</formula1>
    </dataValidation>
    <dataValidation type="list" showInputMessage="1" showErrorMessage="1" sqref="J54" xr:uid="{9374E73F-CBD1-4453-8BFA-1F332E40C6C1}">
      <formula1>$DL$1:$DL$3</formula1>
    </dataValidation>
  </dataValidations>
  <hyperlinks>
    <hyperlink ref="E5" location="'Справка'!A365" display="Подробнее" xr:uid="{E351D609-9FBA-42B2-8F24-FF424A6CFE1E}"/>
    <hyperlink ref="E8" location="'Справка'!A373" display="Подробнее" xr:uid="{0C6C4C53-641A-468C-AF41-E31A5AC2DADD}"/>
    <hyperlink ref="E9" location="'Справка'!A381" display="Подробнее" xr:uid="{80744A95-FDEF-4661-98B1-E1A016187BDE}"/>
    <hyperlink ref="E10" location="'Справка'!A387" display="Подробнее" xr:uid="{DDD73165-A27A-4214-A389-AD93C5D44A4C}"/>
    <hyperlink ref="E11" location="'Справка'!A396" display="Подробнее" xr:uid="{67CB3017-206C-44BE-9C76-0EB02E4F726B}"/>
    <hyperlink ref="E12" location="'Справка'!A403" display="Подробнее" xr:uid="{7BDE85D8-3EA8-40D1-BC22-B83ED8A945C7}"/>
    <hyperlink ref="E13" location="'Справка'!A412" display="Подробнее" xr:uid="{2EEA0A27-C511-4D9C-B6DA-A48D3FB0A555}"/>
    <hyperlink ref="E16" location="'Справка'!A421" display="Подробнее" xr:uid="{C50BC153-69BD-48A9-9C21-E590C66E3E25}"/>
    <hyperlink ref="E17" location="'Справка'!A430" display="Подробнее" xr:uid="{87635E63-1C07-4AC4-8EE3-FB10E37EDA56}"/>
    <hyperlink ref="E18" location="'Справка'!A437" display="Подробнее" xr:uid="{CA2312F7-FAAA-4EED-9E18-0DBCEE789D1E}"/>
    <hyperlink ref="E19" location="'Справка'!A443" display="Подробнее" xr:uid="{FE21D6F3-A2F1-4B39-89D7-215496198797}"/>
    <hyperlink ref="E20" location="'Справка'!A451" display="Подробнее" xr:uid="{AC3B5865-4191-45F9-A2BD-A4E16C5CB357}"/>
    <hyperlink ref="E21" location="'Справка'!A460" display="Подробнее" xr:uid="{38EB6EEF-1B34-4703-8F75-0DDFF4F76E15}"/>
    <hyperlink ref="E22" location="'Справка'!A469" display="Подробнее" xr:uid="{85DE9C20-A147-4185-9769-672383F74CEF}"/>
    <hyperlink ref="E23" location="'Справка'!A478" display="Подробнее" xr:uid="{E294F11A-51CC-406C-9033-6ECE965D5C3A}"/>
    <hyperlink ref="E24" location="'Справка'!A484" display="Подробнее" xr:uid="{B5EAA231-71CA-49D0-9E7A-BB0AFD3915F6}"/>
    <hyperlink ref="E25" location="'Справка'!A491" display="Подробнее" xr:uid="{7343E06C-9E19-4C9F-808D-11D54C54EF9A}"/>
    <hyperlink ref="E26" location="'Справка'!A498" display="Подробнее" xr:uid="{E694CB74-A9C3-4F99-92EA-1881E442D4AB}"/>
    <hyperlink ref="E27" location="'Справка'!A505" display="Подробнее" xr:uid="{BEE18F34-553B-4A82-B380-8BEF133E9B6E}"/>
    <hyperlink ref="E28" location="'Справка'!A513" display="Подробнее" xr:uid="{32857401-920F-45DB-AC99-1C9D98899DEF}"/>
    <hyperlink ref="E29" location="'Справка'!A519" display="Подробнее" xr:uid="{178AC8BE-B14B-4961-A566-3C92EB043916}"/>
    <hyperlink ref="E33" location="'Справка'!A526" display="Подробнее" xr:uid="{07CF7B48-D573-4C52-8C14-597B4E1F060F}"/>
    <hyperlink ref="E34" location="'Справка'!A535" display="Подробнее" xr:uid="{19867194-F6EC-4649-9B0B-EC068A0C9267}"/>
    <hyperlink ref="E35" location="'Справка'!A543" display="Подробнее" xr:uid="{C5BB34C7-1525-4861-A058-D2245DC6CB41}"/>
    <hyperlink ref="E36" location="'Справка'!A561" display="Подробнее" xr:uid="{3624F94E-AD0B-493D-8C34-0A45BB908308}"/>
    <hyperlink ref="E37" location="'Справка'!A568" display="Подробнее" xr:uid="{DD5C0369-4322-4357-A0D5-D5D7BD342DA3}"/>
    <hyperlink ref="E39" location="'Справка'!A576" display="Подробнее" xr:uid="{C4F49F8A-06F3-42F5-8793-983AB3CDDAA2}"/>
    <hyperlink ref="E41" location="'Справка'!A586" display="Подробнее" xr:uid="{5C2682AD-551B-4A52-890D-26F86CE1DB10}"/>
    <hyperlink ref="E42" location="'Справка'!A597" display="Подробнее" xr:uid="{010C3DDC-01E2-477B-A82E-5E627E72E8F2}"/>
    <hyperlink ref="E43" location="'Справка'!A604" display="Подробнее" xr:uid="{50C14E9B-32D7-4918-BFC4-274C125F00EC}"/>
    <hyperlink ref="E44" location="'Справка'!A611" display="Подробнее" xr:uid="{8C3F51BC-54FB-4D3A-B314-F05D19F7E21F}"/>
    <hyperlink ref="E45" location="'Справка'!A618" display="Подробнее" xr:uid="{A04DFA43-DA45-4769-AD78-5C590D9B5DCF}"/>
    <hyperlink ref="E48" location="'Справка'!A626" display="Подробнее" xr:uid="{53C947DD-AD5B-4B64-8F0E-69C0BB7B0C93}"/>
    <hyperlink ref="E49" location="'Справка'!A633" display="Подробнее" xr:uid="{751AA53C-C0A2-46DB-BD99-CC6BE16FDF62}"/>
    <hyperlink ref="E50" location="'Справка'!A642" display="Подробнее" xr:uid="{3931C808-B221-48C7-B399-D96E6DB611BB}"/>
    <hyperlink ref="E51" location="'Справка'!A655" display="Подробнее" xr:uid="{967C30EC-0B7C-4133-A39A-35A6426E9202}"/>
    <hyperlink ref="E54" location="'Справка'!A667" display="Подробнее" xr:uid="{6978F3F4-F0AF-4450-9953-DC70A6AFA07A}"/>
    <hyperlink ref="E55" location="'Справка'!A674" display="Подробнее" xr:uid="{A523E62E-0800-4693-A36C-8BF523020FFF}"/>
    <hyperlink ref="E56" location="'Справка'!A680" display="Подробнее" xr:uid="{E5443BBA-3AED-4089-9FA2-EDFD83D87AD7}"/>
    <hyperlink ref="E57" location="'Справка'!A686" display="Подробнее" xr:uid="{C227E542-0A2A-46BA-8369-74661CE16177}"/>
    <hyperlink ref="E58" location="'Справка'!A692" display="Подробнее" xr:uid="{5ADA7D77-7A13-4BDC-8826-F2BF6A8F8F8A}"/>
    <hyperlink ref="E59" location="'Справка'!A698" display="Подробнее" xr:uid="{AFBFCC01-9DCB-4C2E-B3EB-1A2A6BAB2F97}"/>
    <hyperlink ref="E60" location="'Справка'!A704" display="Подробнее" xr:uid="{AA3799F9-9F71-421F-A5C9-C8BE868F03AC}"/>
    <hyperlink ref="E61" location="'Справка'!A709" display="Подробнее" xr:uid="{30D22C46-E359-4284-952E-1774CE02EDC9}"/>
    <hyperlink ref="E62" location="'Справка'!A714" display="Подробнее" xr:uid="{E041AB86-532C-4E81-AE1E-A1C40447565E}"/>
    <hyperlink ref="E63" location="'Справка'!A719" display="Подробнее" xr:uid="{A0DFB7E5-FC2A-42F7-8BD0-1A41A3E7B2E5}"/>
    <hyperlink ref="E64" location="'Справка'!A724" display="Подробнее" xr:uid="{7B4315A1-AA60-4F3C-AB02-8D2E73B33351}"/>
    <hyperlink ref="E65" location="'Справка'!A729" display="Подробнее" xr:uid="{16A0EAAE-E75B-4733-A876-5A2C9242450B}"/>
    <hyperlink ref="E66" location="'Справка'!A734" display="Подробнее" xr:uid="{D034EC83-606D-496A-A5A1-6B60CBCF0862}"/>
    <hyperlink ref="E67" location="'Справка'!A738" display="Подробнее" xr:uid="{43400231-FB4B-4D52-834D-78BE02C683D5}"/>
    <hyperlink ref="E68" location="'Справка'!A742" display="Подробнее" xr:uid="{D860014A-287B-40C2-B9E9-4772E0F0A264}"/>
    <hyperlink ref="E69" location="'Справка'!A746" display="Подробнее" xr:uid="{17E722F2-EE97-4B82-9E1A-5E3C35A51934}"/>
    <hyperlink ref="E70" location="'Справка'!A750" display="Подробнее" xr:uid="{19C1FC3C-D262-47BD-A9F8-E0353371D472}"/>
    <hyperlink ref="E73" location="'Справка'!A754" display="Подробнее" xr:uid="{0E80C392-71B3-4626-B2CB-652288CC08A8}"/>
    <hyperlink ref="E74" location="'Справка'!A761" display="Подробнее" xr:uid="{86D3280C-7B48-4689-861F-93BAEB0EA5D5}"/>
    <hyperlink ref="E75" location="'Справка'!A767" display="Подробнее" xr:uid="{A6C4DBEB-889E-4FE0-A123-4E1A03436516}"/>
    <hyperlink ref="E78" location="'Справка'!A775" display="Подробнее" xr:uid="{DBEB54D9-086C-42F9-8B01-7C7C192D0EE3}"/>
    <hyperlink ref="E79" location="'Справка'!A780" display="Подробнее" xr:uid="{4A66638E-6484-4B70-A3D9-38379680F0DA}"/>
    <hyperlink ref="E80" location="'Справка'!A786" display="Подробнее" xr:uid="{E7B20D3B-B7F2-4BF1-93C5-0FF8146229FD}"/>
    <hyperlink ref="E81" location="'Справка'!A792" display="Подробнее" xr:uid="{C104F934-26F9-4BA2-8078-89E24C6164D3}"/>
    <hyperlink ref="E82" location="'Справка'!A798" display="Подробнее" xr:uid="{353C7C53-C01B-444F-8270-7367628061F9}"/>
    <hyperlink ref="E83" location="'Справка'!A804" display="Подробнее" xr:uid="{190AE2FE-3F10-4042-B586-66A638F516DB}"/>
    <hyperlink ref="E84" location="'Справка'!A810" display="Подробнее" xr:uid="{9999C03B-37C3-4C96-BB63-CD693D5D885A}"/>
    <hyperlink ref="E85" location="'Справка'!A816" display="Подробнее" xr:uid="{08408968-A115-4BD1-A145-D3A019885358}"/>
    <hyperlink ref="E86" location="'Справка'!A821" display="Подробнее" xr:uid="{B204A646-78EB-4A96-A339-4386E627C77E}"/>
    <hyperlink ref="E87" location="'Справка'!A826" display="Подробнее" xr:uid="{88A8E6FB-5EA6-4649-A8D9-FA4F4E707255}"/>
    <hyperlink ref="E88" location="'Справка'!A831" display="Подробнее" xr:uid="{8BF118DF-879C-4C1B-AA62-EAB93F3722B2}"/>
    <hyperlink ref="E89" location="'Справка'!A836" display="Подробнее" xr:uid="{6446F53E-FEDB-40BA-8196-0DFAD9F51EBB}"/>
    <hyperlink ref="E90" location="'Справка'!A841" display="Подробнее" xr:uid="{329504DD-89DC-41B8-9111-4127ED3107D8}"/>
    <hyperlink ref="E91" location="'Справка'!A846" display="Подробнее" xr:uid="{CCA89B3F-3A5D-4ECF-9A94-47E8F7CCEE55}"/>
    <hyperlink ref="E92" location="'Справка'!A852" display="Подробнее" xr:uid="{09F77F46-0D1D-4B73-A691-0530507C114E}"/>
    <hyperlink ref="E93" location="'Справка'!A858" display="Подробнее" xr:uid="{E83438BF-C0D8-423F-857E-C3E83235440B}"/>
    <hyperlink ref="E94" location="'Справка'!A864" display="Подробнее" xr:uid="{EDAF3A38-FB94-4ADF-B8EC-C3CF28B4DAF4}"/>
    <hyperlink ref="E95" location="'Справка'!A870" display="Подробнее" xr:uid="{478390DD-F315-4FA7-9A8B-4E23B4448806}"/>
    <hyperlink ref="M19" location="'Справка'!A1011" display="Подробнее" xr:uid="{354A5E4B-2DFA-4DC5-A7B9-B7325B90C421}"/>
    <hyperlink ref="M20" location="'Справка'!A1017" display="Подробнее" xr:uid="{52715B44-771D-4881-ABFD-424450FD785E}"/>
    <hyperlink ref="M21" location="'Справка'!A1023" display="Подробнее" xr:uid="{28996C56-AE63-4543-885A-8615B76CD4A4}"/>
    <hyperlink ref="M22" location="'Справка'!A1030" display="Подробнее" xr:uid="{0AB06C01-B331-4327-904D-E43493D8FA17}"/>
    <hyperlink ref="M23" location="'Справка'!A1038" display="Подробнее" xr:uid="{E9CDF39A-895F-4522-A106-92A75DDDE3AA}"/>
    <hyperlink ref="M24" location="'Справка'!A1046" display="Подробнее" xr:uid="{BA73EE45-CF0B-4D95-BFDD-F78C9FF3BFB4}"/>
    <hyperlink ref="M28" location="'Справка'!A950" display="Подробнее" xr:uid="{9BDE5B35-A626-4CBB-8DDE-B7FB8C1DCD36}"/>
    <hyperlink ref="M29" location="'Справка'!A958" display="Подробнее" xr:uid="{81C64359-CE2D-4DE0-84D7-56D78E5DBFFF}"/>
    <hyperlink ref="M30" location="'Справка'!A967" display="Подробнее" xr:uid="{7CE1A067-BCBC-49B2-8ABF-314FD37DF85F}"/>
    <hyperlink ref="M31" location="'Справка'!A977" display="Подробнее" xr:uid="{297D9AD4-AE10-415D-9038-B6E09CA0C827}"/>
    <hyperlink ref="M32" location="'Справка'!A984" display="Подробнее" xr:uid="{312093D7-0285-4CE4-9997-D95B1015285E}"/>
    <hyperlink ref="M33" location="'Справка'!A993" display="Подробнее" xr:uid="{79CAE09E-FA0E-4A3A-AE80-9BBCB380BE9E}"/>
    <hyperlink ref="M34" location="'Справка'!A1002" display="Подробнее" xr:uid="{85A52344-C8EC-48A1-BB78-CA49BF43ABEE}"/>
    <hyperlink ref="M44" location="'Справка'!A876" display="Подробнее" xr:uid="{DA3F6E6E-ED1F-489D-8937-535D5583B3C5}"/>
    <hyperlink ref="M45" location="'Справка'!A881" display="Подробнее" xr:uid="{15D46051-BAEE-4605-87D2-3700BEBD58FE}"/>
    <hyperlink ref="M46" location="'Справка'!A886" display="Подробнее" xr:uid="{9A9839A7-50AA-47B7-8BAF-32B0EC6E7F6B}"/>
    <hyperlink ref="M47" location="'Справка'!A893" display="Подробнее" xr:uid="{FCFE5DB4-6C6A-47F2-8966-08991457E3DA}"/>
    <hyperlink ref="M48" location="'Справка'!A898" display="Подробнее" xr:uid="{62B4FF52-BA0B-425E-93AE-15ED8890B00D}"/>
    <hyperlink ref="M49" location="'Справка'!A903" display="Подробнее" xr:uid="{E1A3ADCD-21CC-4CFC-A371-16049528E6B4}"/>
    <hyperlink ref="M50" location="'Справка'!A908" display="Подробнее" xr:uid="{BB4A3AF3-4E80-4C03-8E11-1F598736A167}"/>
    <hyperlink ref="M51" location="'Справка'!A916" display="Подробнее" xr:uid="{EC536F49-1108-4036-AB79-7B5616C25BF7}"/>
    <hyperlink ref="M52" location="'Справка'!A923" display="Подробнее" xr:uid="{DA6A7835-5D2E-4A97-BEBD-CC2B7E51A9A0}"/>
    <hyperlink ref="M53" location="'Справка'!A930" display="Подробнее" xr:uid="{23515A9A-2826-462B-ADFC-2F82936D8AB2}"/>
    <hyperlink ref="M54" location="'Справка'!A935" display="Подробнее" xr:uid="{9DD4F521-C899-4372-BC66-EFA29F3AA2DA}"/>
    <hyperlink ref="M55" location="'Справка'!A940" display="Подробнее" xr:uid="{21733F86-3997-4910-B16D-98152E7BC6E9}"/>
    <hyperlink ref="M56" location="'Справка'!A945" display="Подробнее" xr:uid="{5C446842-E921-4D24-8E88-849B657A9CAA}"/>
    <hyperlink ref="AI1" location="'Справка'!A264" display="Контрольные точки диаграмм (Подробнее)" xr:uid="{7F3C8326-9291-43AB-A134-6C13F11B2C2A}"/>
    <hyperlink ref="H2" location="'Справка'!A192" display="Единицы измерения (Подробнее)" xr:uid="{066408BB-1C86-4AAF-91F6-5CC840C0D648}"/>
    <hyperlink ref="O2" location="'Справка'!A211" display="Сочетания нагрузок (Подробнее)" xr:uid="{3D59437F-4E65-47A3-B347-AC03D6FCBA69}"/>
    <hyperlink ref="H11" location="'Справка'!A202" display="Система знаков (Подробнее)" xr:uid="{CD59CC74-7E80-47FC-BAAC-4CD05A51C964}"/>
    <hyperlink ref="H17" location="'Справка'!A247" display="Материал арматуры (Подробнее)" xr:uid="{FBFD773C-0DD8-438A-AE97-AC7FE4708946}"/>
    <hyperlink ref="H26" location="'Справка'!A239" display="Материал бетона (Подробнее)" xr:uid="{771C09BB-E66F-40B0-97FF-D99743B35F2C}"/>
    <hyperlink ref="H36" location="'Справка'!A255" display="Настройки диаграмм для расчетов (Подробнее)" xr:uid="{5BE4DBEE-58B6-4FF9-8842-8D9F0865A376}"/>
    <hyperlink ref="H42" location="'Справка'!A270" display="Аннотации схемы (Подробнее)" xr:uid="{6CB7C3BB-92F0-4C83-9564-C3D79EA63979}"/>
    <hyperlink ref="H58" location="'Справка'!A280" display="Круглое сечение (Подробнее)" xr:uid="{844B19DC-A8A1-465F-9D53-62AE736B98B8}"/>
    <hyperlink ref="H70" location="'Справка'!A287" display="Скругленный прямоугольник (Подробнее)" xr:uid="{E5F2C3CD-7436-4168-918B-C1365BE0069F}"/>
    <hyperlink ref="H79" location="'Справка'!A293" display="Г-образное сечение (Подробнее)" xr:uid="{AFB8E437-D484-457A-9379-D02A2918194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3D8B7-87C4-4D34-AED7-5796ADF5E507}">
  <sheetPr codeName="Лист2"/>
  <dimension ref="A1:F1152"/>
  <sheetViews>
    <sheetView workbookViewId="0">
      <selection sqref="A1:F1"/>
    </sheetView>
  </sheetViews>
  <sheetFormatPr defaultRowHeight="12.75" x14ac:dyDescent="0.2"/>
  <cols>
    <col min="1" max="1" width="34.7109375" style="28" customWidth="1"/>
    <col min="2" max="2" width="118.7109375" style="28" customWidth="1"/>
    <col min="3" max="4" width="18.7109375" style="28" customWidth="1"/>
    <col min="5" max="6" width="26.7109375" style="28" customWidth="1"/>
    <col min="7" max="16384" width="9.140625" style="27"/>
  </cols>
  <sheetData>
    <row r="1" spans="1:6" ht="20.25" x14ac:dyDescent="0.2">
      <c r="A1" s="45" t="s">
        <v>437</v>
      </c>
      <c r="B1" s="45"/>
      <c r="C1" s="45"/>
      <c r="D1" s="45"/>
      <c r="E1" s="45"/>
      <c r="F1" s="45"/>
    </row>
    <row r="2" spans="1:6" x14ac:dyDescent="0.2">
      <c r="A2" s="42" t="s">
        <v>438</v>
      </c>
      <c r="B2" s="42"/>
      <c r="C2" s="42"/>
      <c r="D2" s="42"/>
      <c r="E2" s="42"/>
      <c r="F2" s="42"/>
    </row>
    <row r="3" spans="1:6" x14ac:dyDescent="0.2">
      <c r="A3" s="42" t="s">
        <v>439</v>
      </c>
      <c r="B3" s="42"/>
      <c r="C3" s="42"/>
      <c r="D3" s="42"/>
      <c r="E3" s="42"/>
      <c r="F3" s="42"/>
    </row>
    <row r="4" spans="1:6" x14ac:dyDescent="0.2">
      <c r="A4" s="29"/>
      <c r="B4" s="29"/>
      <c r="C4" s="29"/>
      <c r="D4" s="29"/>
      <c r="E4" s="29"/>
      <c r="F4" s="29"/>
    </row>
    <row r="5" spans="1:6" ht="16.5" x14ac:dyDescent="0.2">
      <c r="A5" s="43" t="s">
        <v>440</v>
      </c>
      <c r="B5" s="43"/>
      <c r="C5" s="43"/>
      <c r="D5" s="43"/>
      <c r="E5" s="43"/>
      <c r="F5" s="43"/>
    </row>
    <row r="6" spans="1:6" x14ac:dyDescent="0.2">
      <c r="A6" s="42" t="s">
        <v>441</v>
      </c>
      <c r="B6" s="42"/>
      <c r="C6" s="42"/>
      <c r="D6" s="42"/>
      <c r="E6" s="42"/>
      <c r="F6" s="42"/>
    </row>
    <row r="7" spans="1:6" x14ac:dyDescent="0.2">
      <c r="A7" s="42" t="s">
        <v>442</v>
      </c>
      <c r="B7" s="42"/>
      <c r="C7" s="42"/>
      <c r="D7" s="42"/>
      <c r="E7" s="42"/>
      <c r="F7" s="42"/>
    </row>
    <row r="8" spans="1:6" x14ac:dyDescent="0.2">
      <c r="A8" s="42" t="s">
        <v>443</v>
      </c>
      <c r="B8" s="42"/>
      <c r="C8" s="42"/>
      <c r="D8" s="42"/>
      <c r="E8" s="42"/>
      <c r="F8" s="42"/>
    </row>
    <row r="9" spans="1:6" x14ac:dyDescent="0.2">
      <c r="A9" s="42" t="s">
        <v>444</v>
      </c>
      <c r="B9" s="42"/>
      <c r="C9" s="42"/>
      <c r="D9" s="42"/>
      <c r="E9" s="42"/>
      <c r="F9" s="42"/>
    </row>
    <row r="10" spans="1:6" x14ac:dyDescent="0.2">
      <c r="A10" s="42" t="s">
        <v>445</v>
      </c>
      <c r="B10" s="42"/>
      <c r="C10" s="42"/>
      <c r="D10" s="42"/>
      <c r="E10" s="42"/>
      <c r="F10" s="42"/>
    </row>
    <row r="11" spans="1:6" x14ac:dyDescent="0.2">
      <c r="A11" s="42" t="s">
        <v>446</v>
      </c>
      <c r="B11" s="42"/>
      <c r="C11" s="42"/>
      <c r="D11" s="42"/>
      <c r="E11" s="42"/>
      <c r="F11" s="42"/>
    </row>
    <row r="12" spans="1:6" x14ac:dyDescent="0.2">
      <c r="A12" s="42" t="s">
        <v>447</v>
      </c>
      <c r="B12" s="42"/>
      <c r="C12" s="42"/>
      <c r="D12" s="42"/>
      <c r="E12" s="42"/>
      <c r="F12" s="42"/>
    </row>
    <row r="13" spans="1:6" ht="42" customHeight="1" x14ac:dyDescent="0.2">
      <c r="A13" s="44"/>
      <c r="B13" s="44"/>
      <c r="C13" s="44"/>
      <c r="D13" s="44"/>
      <c r="E13" s="44"/>
      <c r="F13" s="44"/>
    </row>
    <row r="14" spans="1:6" x14ac:dyDescent="0.2">
      <c r="A14" s="29"/>
      <c r="B14" s="29"/>
      <c r="C14" s="29"/>
      <c r="D14" s="29"/>
      <c r="E14" s="29"/>
      <c r="F14" s="29"/>
    </row>
    <row r="15" spans="1:6" ht="16.5" x14ac:dyDescent="0.2">
      <c r="A15" s="43" t="s">
        <v>448</v>
      </c>
      <c r="B15" s="43"/>
      <c r="C15" s="43"/>
      <c r="D15" s="43"/>
      <c r="E15" s="43"/>
      <c r="F15" s="43"/>
    </row>
    <row r="16" spans="1:6" x14ac:dyDescent="0.2">
      <c r="A16" s="42" t="s">
        <v>449</v>
      </c>
      <c r="B16" s="42"/>
      <c r="C16" s="42"/>
      <c r="D16" s="42"/>
      <c r="E16" s="42"/>
      <c r="F16" s="42"/>
    </row>
    <row r="17" spans="1:6" ht="42" customHeight="1" x14ac:dyDescent="0.2">
      <c r="A17" s="44"/>
      <c r="B17" s="44"/>
      <c r="C17" s="44"/>
      <c r="D17" s="44"/>
      <c r="E17" s="44"/>
      <c r="F17" s="44"/>
    </row>
    <row r="18" spans="1:6" x14ac:dyDescent="0.2">
      <c r="A18" s="42" t="s">
        <v>450</v>
      </c>
      <c r="B18" s="42"/>
      <c r="C18" s="42"/>
      <c r="D18" s="42"/>
      <c r="E18" s="42"/>
      <c r="F18" s="42"/>
    </row>
    <row r="19" spans="1:6" x14ac:dyDescent="0.2">
      <c r="A19" s="42" t="s">
        <v>451</v>
      </c>
      <c r="B19" s="42"/>
      <c r="C19" s="42"/>
      <c r="D19" s="42"/>
      <c r="E19" s="42"/>
      <c r="F19" s="42"/>
    </row>
    <row r="20" spans="1:6" x14ac:dyDescent="0.2">
      <c r="A20" s="42" t="s">
        <v>452</v>
      </c>
      <c r="B20" s="42"/>
      <c r="C20" s="42"/>
      <c r="D20" s="42"/>
      <c r="E20" s="42"/>
      <c r="F20" s="42"/>
    </row>
    <row r="21" spans="1:6" x14ac:dyDescent="0.2">
      <c r="A21" s="42" t="s">
        <v>453</v>
      </c>
      <c r="B21" s="42"/>
      <c r="C21" s="42"/>
      <c r="D21" s="42"/>
      <c r="E21" s="42"/>
      <c r="F21" s="42"/>
    </row>
    <row r="22" spans="1:6" x14ac:dyDescent="0.2">
      <c r="A22" s="42" t="s">
        <v>454</v>
      </c>
      <c r="B22" s="42"/>
      <c r="C22" s="42"/>
      <c r="D22" s="42"/>
      <c r="E22" s="42"/>
      <c r="F22" s="42"/>
    </row>
    <row r="23" spans="1:6" x14ac:dyDescent="0.2">
      <c r="A23" s="29"/>
      <c r="B23" s="29"/>
      <c r="C23" s="29"/>
      <c r="D23" s="29"/>
      <c r="E23" s="29"/>
      <c r="F23" s="29"/>
    </row>
    <row r="24" spans="1:6" ht="16.5" x14ac:dyDescent="0.2">
      <c r="A24" s="43" t="s">
        <v>455</v>
      </c>
      <c r="B24" s="43"/>
      <c r="C24" s="43"/>
      <c r="D24" s="43"/>
      <c r="E24" s="43"/>
      <c r="F24" s="43"/>
    </row>
    <row r="25" spans="1:6" x14ac:dyDescent="0.2">
      <c r="A25" s="42" t="s">
        <v>456</v>
      </c>
      <c r="B25" s="42"/>
      <c r="C25" s="42"/>
      <c r="D25" s="42"/>
      <c r="E25" s="42"/>
      <c r="F25" s="42"/>
    </row>
    <row r="26" spans="1:6" x14ac:dyDescent="0.2">
      <c r="A26" s="42" t="s">
        <v>457</v>
      </c>
      <c r="B26" s="42"/>
      <c r="C26" s="42"/>
      <c r="D26" s="42"/>
      <c r="E26" s="42"/>
      <c r="F26" s="42"/>
    </row>
    <row r="27" spans="1:6" ht="66" customHeight="1" x14ac:dyDescent="0.2">
      <c r="A27" s="44"/>
      <c r="B27" s="44"/>
      <c r="C27" s="44"/>
      <c r="D27" s="44"/>
      <c r="E27" s="44"/>
      <c r="F27" s="44"/>
    </row>
    <row r="28" spans="1:6" x14ac:dyDescent="0.2">
      <c r="A28" s="42" t="s">
        <v>458</v>
      </c>
      <c r="B28" s="42"/>
      <c r="C28" s="42"/>
      <c r="D28" s="42"/>
      <c r="E28" s="42"/>
      <c r="F28" s="42"/>
    </row>
    <row r="29" spans="1:6" x14ac:dyDescent="0.2">
      <c r="A29" s="42" t="s">
        <v>459</v>
      </c>
      <c r="B29" s="42"/>
      <c r="C29" s="42"/>
      <c r="D29" s="42"/>
      <c r="E29" s="42"/>
      <c r="F29" s="42"/>
    </row>
    <row r="30" spans="1:6" x14ac:dyDescent="0.2">
      <c r="A30" s="42" t="s">
        <v>460</v>
      </c>
      <c r="B30" s="42"/>
      <c r="C30" s="42"/>
      <c r="D30" s="42"/>
      <c r="E30" s="42"/>
      <c r="F30" s="42"/>
    </row>
    <row r="31" spans="1:6" x14ac:dyDescent="0.2">
      <c r="A31" s="42" t="s">
        <v>461</v>
      </c>
      <c r="B31" s="42"/>
      <c r="C31" s="42"/>
      <c r="D31" s="42"/>
      <c r="E31" s="42"/>
      <c r="F31" s="42"/>
    </row>
    <row r="32" spans="1:6" x14ac:dyDescent="0.2">
      <c r="A32" s="42" t="s">
        <v>462</v>
      </c>
      <c r="B32" s="42"/>
      <c r="C32" s="42"/>
      <c r="D32" s="42"/>
      <c r="E32" s="42"/>
      <c r="F32" s="42"/>
    </row>
    <row r="33" spans="1:6" x14ac:dyDescent="0.2">
      <c r="A33" s="29"/>
      <c r="B33" s="29"/>
      <c r="C33" s="29"/>
      <c r="D33" s="29"/>
      <c r="E33" s="29"/>
      <c r="F33" s="29"/>
    </row>
    <row r="34" spans="1:6" ht="16.5" x14ac:dyDescent="0.2">
      <c r="A34" s="43" t="s">
        <v>463</v>
      </c>
      <c r="B34" s="43"/>
      <c r="C34" s="43"/>
      <c r="D34" s="43"/>
      <c r="E34" s="43"/>
      <c r="F34" s="43"/>
    </row>
    <row r="35" spans="1:6" x14ac:dyDescent="0.2">
      <c r="A35" s="42" t="s">
        <v>464</v>
      </c>
      <c r="B35" s="42"/>
      <c r="C35" s="42"/>
      <c r="D35" s="42"/>
      <c r="E35" s="42"/>
      <c r="F35" s="42"/>
    </row>
    <row r="36" spans="1:6" ht="42" customHeight="1" x14ac:dyDescent="0.2">
      <c r="A36" s="44"/>
      <c r="B36" s="44"/>
      <c r="C36" s="44"/>
      <c r="D36" s="44"/>
      <c r="E36" s="44"/>
      <c r="F36" s="44"/>
    </row>
    <row r="37" spans="1:6" x14ac:dyDescent="0.2">
      <c r="A37" s="42" t="s">
        <v>465</v>
      </c>
      <c r="B37" s="42"/>
      <c r="C37" s="42"/>
      <c r="D37" s="42"/>
      <c r="E37" s="42"/>
      <c r="F37" s="42"/>
    </row>
    <row r="38" spans="1:6" x14ac:dyDescent="0.2">
      <c r="A38" s="42" t="s">
        <v>466</v>
      </c>
      <c r="B38" s="42"/>
      <c r="C38" s="42"/>
      <c r="D38" s="42"/>
      <c r="E38" s="42"/>
      <c r="F38" s="42"/>
    </row>
    <row r="39" spans="1:6" ht="42" customHeight="1" x14ac:dyDescent="0.2">
      <c r="A39" s="44"/>
      <c r="B39" s="44"/>
      <c r="C39" s="44"/>
      <c r="D39" s="44"/>
      <c r="E39" s="44"/>
      <c r="F39" s="44"/>
    </row>
    <row r="40" spans="1:6" x14ac:dyDescent="0.2">
      <c r="A40" s="42" t="s">
        <v>467</v>
      </c>
      <c r="B40" s="42"/>
      <c r="C40" s="42"/>
      <c r="D40" s="42"/>
      <c r="E40" s="42"/>
      <c r="F40" s="42"/>
    </row>
    <row r="41" spans="1:6" x14ac:dyDescent="0.2">
      <c r="A41" s="42" t="s">
        <v>468</v>
      </c>
      <c r="B41" s="42"/>
      <c r="C41" s="42"/>
      <c r="D41" s="42"/>
      <c r="E41" s="42"/>
      <c r="F41" s="42"/>
    </row>
    <row r="42" spans="1:6" x14ac:dyDescent="0.2">
      <c r="A42" s="42" t="s">
        <v>469</v>
      </c>
      <c r="B42" s="42"/>
      <c r="C42" s="42"/>
      <c r="D42" s="42"/>
      <c r="E42" s="42"/>
      <c r="F42" s="42"/>
    </row>
    <row r="43" spans="1:6" x14ac:dyDescent="0.2">
      <c r="A43" s="42" t="s">
        <v>470</v>
      </c>
      <c r="B43" s="42"/>
      <c r="C43" s="42"/>
      <c r="D43" s="42"/>
      <c r="E43" s="42"/>
      <c r="F43" s="42"/>
    </row>
    <row r="44" spans="1:6" x14ac:dyDescent="0.2">
      <c r="A44" s="42" t="s">
        <v>471</v>
      </c>
      <c r="B44" s="42"/>
      <c r="C44" s="42"/>
      <c r="D44" s="42"/>
      <c r="E44" s="42"/>
      <c r="F44" s="42"/>
    </row>
    <row r="45" spans="1:6" x14ac:dyDescent="0.2">
      <c r="A45" s="42" t="s">
        <v>472</v>
      </c>
      <c r="B45" s="42"/>
      <c r="C45" s="42"/>
      <c r="D45" s="42"/>
      <c r="E45" s="42"/>
      <c r="F45" s="42"/>
    </row>
    <row r="46" spans="1:6" x14ac:dyDescent="0.2">
      <c r="A46" s="42" t="s">
        <v>473</v>
      </c>
      <c r="B46" s="42"/>
      <c r="C46" s="42"/>
      <c r="D46" s="42"/>
      <c r="E46" s="42"/>
      <c r="F46" s="42"/>
    </row>
    <row r="47" spans="1:6" x14ac:dyDescent="0.2">
      <c r="A47" s="42" t="s">
        <v>474</v>
      </c>
      <c r="B47" s="42"/>
      <c r="C47" s="42"/>
      <c r="D47" s="42"/>
      <c r="E47" s="42"/>
      <c r="F47" s="42"/>
    </row>
    <row r="48" spans="1:6" ht="42" customHeight="1" x14ac:dyDescent="0.2">
      <c r="A48" s="44"/>
      <c r="B48" s="44"/>
      <c r="C48" s="44"/>
      <c r="D48" s="44"/>
      <c r="E48" s="44"/>
      <c r="F48" s="44"/>
    </row>
    <row r="49" spans="1:6" ht="66" customHeight="1" x14ac:dyDescent="0.2">
      <c r="A49" s="44"/>
      <c r="B49" s="44"/>
      <c r="C49" s="44"/>
      <c r="D49" s="44"/>
      <c r="E49" s="44"/>
      <c r="F49" s="44"/>
    </row>
    <row r="50" spans="1:6" x14ac:dyDescent="0.2">
      <c r="A50" s="42" t="s">
        <v>475</v>
      </c>
      <c r="B50" s="42"/>
      <c r="C50" s="42"/>
      <c r="D50" s="42"/>
      <c r="E50" s="42"/>
      <c r="F50" s="42"/>
    </row>
    <row r="51" spans="1:6" x14ac:dyDescent="0.2">
      <c r="A51" s="42" t="s">
        <v>476</v>
      </c>
      <c r="B51" s="42"/>
      <c r="C51" s="42"/>
      <c r="D51" s="42"/>
      <c r="E51" s="42"/>
      <c r="F51" s="42"/>
    </row>
    <row r="52" spans="1:6" x14ac:dyDescent="0.2">
      <c r="A52" s="42" t="s">
        <v>477</v>
      </c>
      <c r="B52" s="42"/>
      <c r="C52" s="42"/>
      <c r="D52" s="42"/>
      <c r="E52" s="42"/>
      <c r="F52" s="42"/>
    </row>
    <row r="53" spans="1:6" x14ac:dyDescent="0.2">
      <c r="A53" s="42" t="s">
        <v>478</v>
      </c>
      <c r="B53" s="42"/>
      <c r="C53" s="42"/>
      <c r="D53" s="42"/>
      <c r="E53" s="42"/>
      <c r="F53" s="42"/>
    </row>
    <row r="54" spans="1:6" x14ac:dyDescent="0.2">
      <c r="A54" s="42" t="s">
        <v>479</v>
      </c>
      <c r="B54" s="42"/>
      <c r="C54" s="42"/>
      <c r="D54" s="42"/>
      <c r="E54" s="42"/>
      <c r="F54" s="42"/>
    </row>
    <row r="55" spans="1:6" x14ac:dyDescent="0.2">
      <c r="A55" s="42" t="s">
        <v>480</v>
      </c>
      <c r="B55" s="42"/>
      <c r="C55" s="42"/>
      <c r="D55" s="42"/>
      <c r="E55" s="42"/>
      <c r="F55" s="42"/>
    </row>
    <row r="56" spans="1:6" x14ac:dyDescent="0.2">
      <c r="A56" s="42" t="s">
        <v>481</v>
      </c>
      <c r="B56" s="42"/>
      <c r="C56" s="42"/>
      <c r="D56" s="42"/>
      <c r="E56" s="42"/>
      <c r="F56" s="42"/>
    </row>
    <row r="57" spans="1:6" x14ac:dyDescent="0.2">
      <c r="A57" s="42" t="s">
        <v>482</v>
      </c>
      <c r="B57" s="42"/>
      <c r="C57" s="42"/>
      <c r="D57" s="42"/>
      <c r="E57" s="42"/>
      <c r="F57" s="42"/>
    </row>
    <row r="58" spans="1:6" x14ac:dyDescent="0.2">
      <c r="A58" s="29"/>
      <c r="B58" s="29"/>
      <c r="C58" s="29"/>
      <c r="D58" s="29"/>
      <c r="E58" s="29"/>
      <c r="F58" s="29"/>
    </row>
    <row r="59" spans="1:6" ht="16.5" x14ac:dyDescent="0.2">
      <c r="A59" s="43" t="s">
        <v>483</v>
      </c>
      <c r="B59" s="43"/>
      <c r="C59" s="43"/>
      <c r="D59" s="43"/>
      <c r="E59" s="43"/>
      <c r="F59" s="43"/>
    </row>
    <row r="60" spans="1:6" x14ac:dyDescent="0.2">
      <c r="A60" s="42" t="s">
        <v>484</v>
      </c>
      <c r="B60" s="42"/>
      <c r="C60" s="42"/>
      <c r="D60" s="42"/>
      <c r="E60" s="42"/>
      <c r="F60" s="42"/>
    </row>
    <row r="61" spans="1:6" ht="42" customHeight="1" x14ac:dyDescent="0.2">
      <c r="A61" s="44"/>
      <c r="B61" s="44"/>
      <c r="C61" s="44"/>
      <c r="D61" s="44"/>
      <c r="E61" s="44"/>
      <c r="F61" s="44"/>
    </row>
    <row r="62" spans="1:6" ht="42" customHeight="1" x14ac:dyDescent="0.2">
      <c r="A62" s="44"/>
      <c r="B62" s="44"/>
      <c r="C62" s="44"/>
      <c r="D62" s="44"/>
      <c r="E62" s="44"/>
      <c r="F62" s="44"/>
    </row>
    <row r="63" spans="1:6" x14ac:dyDescent="0.2">
      <c r="A63" s="42" t="s">
        <v>485</v>
      </c>
      <c r="B63" s="42"/>
      <c r="C63" s="42"/>
      <c r="D63" s="42"/>
      <c r="E63" s="42"/>
      <c r="F63" s="42"/>
    </row>
    <row r="64" spans="1:6" x14ac:dyDescent="0.2">
      <c r="A64" s="42" t="s">
        <v>486</v>
      </c>
      <c r="B64" s="42"/>
      <c r="C64" s="42"/>
      <c r="D64" s="42"/>
      <c r="E64" s="42"/>
      <c r="F64" s="42"/>
    </row>
    <row r="65" spans="1:6" x14ac:dyDescent="0.2">
      <c r="A65" s="42" t="s">
        <v>487</v>
      </c>
      <c r="B65" s="42"/>
      <c r="C65" s="42"/>
      <c r="D65" s="42"/>
      <c r="E65" s="42"/>
      <c r="F65" s="42"/>
    </row>
    <row r="66" spans="1:6" x14ac:dyDescent="0.2">
      <c r="A66" s="29"/>
      <c r="B66" s="29"/>
      <c r="C66" s="29"/>
      <c r="D66" s="29"/>
      <c r="E66" s="29"/>
      <c r="F66" s="29"/>
    </row>
    <row r="67" spans="1:6" ht="16.5" x14ac:dyDescent="0.2">
      <c r="A67" s="43" t="s">
        <v>488</v>
      </c>
      <c r="B67" s="43"/>
      <c r="C67" s="43"/>
      <c r="D67" s="43"/>
      <c r="E67" s="43"/>
      <c r="F67" s="43"/>
    </row>
    <row r="68" spans="1:6" x14ac:dyDescent="0.2">
      <c r="A68" s="42" t="s">
        <v>489</v>
      </c>
      <c r="B68" s="42"/>
      <c r="C68" s="42"/>
      <c r="D68" s="42"/>
      <c r="E68" s="42"/>
      <c r="F68" s="42"/>
    </row>
    <row r="69" spans="1:6" x14ac:dyDescent="0.2">
      <c r="A69" s="42" t="s">
        <v>490</v>
      </c>
      <c r="B69" s="42"/>
      <c r="C69" s="42"/>
      <c r="D69" s="42"/>
      <c r="E69" s="42"/>
      <c r="F69" s="42"/>
    </row>
    <row r="70" spans="1:6" ht="42" customHeight="1" x14ac:dyDescent="0.2">
      <c r="A70" s="44"/>
      <c r="B70" s="44"/>
      <c r="C70" s="44"/>
      <c r="D70" s="44"/>
      <c r="E70" s="44"/>
      <c r="F70" s="44"/>
    </row>
    <row r="71" spans="1:6" ht="42" customHeight="1" x14ac:dyDescent="0.2">
      <c r="A71" s="44"/>
      <c r="B71" s="44"/>
      <c r="C71" s="44"/>
      <c r="D71" s="44"/>
      <c r="E71" s="44"/>
      <c r="F71" s="44"/>
    </row>
    <row r="72" spans="1:6" x14ac:dyDescent="0.2">
      <c r="A72" s="42" t="s">
        <v>491</v>
      </c>
      <c r="B72" s="42"/>
      <c r="C72" s="42"/>
      <c r="D72" s="42"/>
      <c r="E72" s="42"/>
      <c r="F72" s="42"/>
    </row>
    <row r="73" spans="1:6" x14ac:dyDescent="0.2">
      <c r="A73" s="42" t="s">
        <v>492</v>
      </c>
      <c r="B73" s="42"/>
      <c r="C73" s="42"/>
      <c r="D73" s="42"/>
      <c r="E73" s="42"/>
      <c r="F73" s="42"/>
    </row>
    <row r="74" spans="1:6" x14ac:dyDescent="0.2">
      <c r="A74" s="42" t="s">
        <v>493</v>
      </c>
      <c r="B74" s="42"/>
      <c r="C74" s="42"/>
      <c r="D74" s="42"/>
      <c r="E74" s="42"/>
      <c r="F74" s="42"/>
    </row>
    <row r="75" spans="1:6" x14ac:dyDescent="0.2">
      <c r="A75" s="29"/>
      <c r="B75" s="29"/>
      <c r="C75" s="29"/>
      <c r="D75" s="29"/>
      <c r="E75" s="29"/>
      <c r="F75" s="29"/>
    </row>
    <row r="76" spans="1:6" ht="16.5" x14ac:dyDescent="0.2">
      <c r="A76" s="43" t="s">
        <v>494</v>
      </c>
      <c r="B76" s="43"/>
      <c r="C76" s="43"/>
      <c r="D76" s="43"/>
      <c r="E76" s="43"/>
      <c r="F76" s="43"/>
    </row>
    <row r="77" spans="1:6" x14ac:dyDescent="0.2">
      <c r="A77" s="42" t="s">
        <v>495</v>
      </c>
      <c r="B77" s="42"/>
      <c r="C77" s="42"/>
      <c r="D77" s="42"/>
      <c r="E77" s="42"/>
      <c r="F77" s="42"/>
    </row>
    <row r="78" spans="1:6" ht="42" customHeight="1" x14ac:dyDescent="0.2">
      <c r="A78" s="44"/>
      <c r="B78" s="44"/>
      <c r="C78" s="44"/>
      <c r="D78" s="44"/>
      <c r="E78" s="44"/>
      <c r="F78" s="44"/>
    </row>
    <row r="79" spans="1:6" x14ac:dyDescent="0.2">
      <c r="A79" s="42" t="s">
        <v>496</v>
      </c>
      <c r="B79" s="42"/>
      <c r="C79" s="42"/>
      <c r="D79" s="42"/>
      <c r="E79" s="42"/>
      <c r="F79" s="42"/>
    </row>
    <row r="80" spans="1:6" x14ac:dyDescent="0.2">
      <c r="A80" s="42" t="s">
        <v>497</v>
      </c>
      <c r="B80" s="42"/>
      <c r="C80" s="42"/>
      <c r="D80" s="42"/>
      <c r="E80" s="42"/>
      <c r="F80" s="42"/>
    </row>
    <row r="81" spans="1:6" x14ac:dyDescent="0.2">
      <c r="A81" s="42" t="s">
        <v>498</v>
      </c>
      <c r="B81" s="42"/>
      <c r="C81" s="42"/>
      <c r="D81" s="42"/>
      <c r="E81" s="42"/>
      <c r="F81" s="42"/>
    </row>
    <row r="82" spans="1:6" x14ac:dyDescent="0.2">
      <c r="A82" s="42" t="s">
        <v>499</v>
      </c>
      <c r="B82" s="42"/>
      <c r="C82" s="42"/>
      <c r="D82" s="42"/>
      <c r="E82" s="42"/>
      <c r="F82" s="42"/>
    </row>
    <row r="83" spans="1:6" ht="42" customHeight="1" x14ac:dyDescent="0.2">
      <c r="A83" s="44"/>
      <c r="B83" s="44"/>
      <c r="C83" s="44"/>
      <c r="D83" s="44"/>
      <c r="E83" s="44"/>
      <c r="F83" s="44"/>
    </row>
    <row r="84" spans="1:6" x14ac:dyDescent="0.2">
      <c r="A84" s="42" t="s">
        <v>500</v>
      </c>
      <c r="B84" s="42"/>
      <c r="C84" s="42"/>
      <c r="D84" s="42"/>
      <c r="E84" s="42"/>
      <c r="F84" s="42"/>
    </row>
    <row r="85" spans="1:6" x14ac:dyDescent="0.2">
      <c r="A85" s="42" t="s">
        <v>501</v>
      </c>
      <c r="B85" s="42"/>
      <c r="C85" s="42"/>
      <c r="D85" s="42"/>
      <c r="E85" s="42"/>
      <c r="F85" s="42"/>
    </row>
    <row r="86" spans="1:6" x14ac:dyDescent="0.2">
      <c r="A86" s="42" t="s">
        <v>502</v>
      </c>
      <c r="B86" s="42"/>
      <c r="C86" s="42"/>
      <c r="D86" s="42"/>
      <c r="E86" s="42"/>
      <c r="F86" s="42"/>
    </row>
    <row r="87" spans="1:6" x14ac:dyDescent="0.2">
      <c r="A87" s="42" t="s">
        <v>503</v>
      </c>
      <c r="B87" s="42"/>
      <c r="C87" s="42"/>
      <c r="D87" s="42"/>
      <c r="E87" s="42"/>
      <c r="F87" s="42"/>
    </row>
    <row r="88" spans="1:6" x14ac:dyDescent="0.2">
      <c r="A88" s="42" t="s">
        <v>504</v>
      </c>
      <c r="B88" s="42"/>
      <c r="C88" s="42"/>
      <c r="D88" s="42"/>
      <c r="E88" s="42"/>
      <c r="F88" s="42"/>
    </row>
    <row r="89" spans="1:6" x14ac:dyDescent="0.2">
      <c r="A89" s="42" t="s">
        <v>505</v>
      </c>
      <c r="B89" s="42"/>
      <c r="C89" s="42"/>
      <c r="D89" s="42"/>
      <c r="E89" s="42"/>
      <c r="F89" s="42"/>
    </row>
    <row r="90" spans="1:6" x14ac:dyDescent="0.2">
      <c r="A90" s="42" t="s">
        <v>506</v>
      </c>
      <c r="B90" s="42"/>
      <c r="C90" s="42"/>
      <c r="D90" s="42"/>
      <c r="E90" s="42"/>
      <c r="F90" s="42"/>
    </row>
    <row r="91" spans="1:6" x14ac:dyDescent="0.2">
      <c r="A91" s="29"/>
      <c r="B91" s="29"/>
      <c r="C91" s="29"/>
      <c r="D91" s="29"/>
      <c r="E91" s="29"/>
      <c r="F91" s="29"/>
    </row>
    <row r="92" spans="1:6" ht="16.5" x14ac:dyDescent="0.2">
      <c r="A92" s="43" t="s">
        <v>507</v>
      </c>
      <c r="B92" s="43"/>
      <c r="C92" s="43"/>
      <c r="D92" s="43"/>
      <c r="E92" s="43"/>
      <c r="F92" s="43"/>
    </row>
    <row r="93" spans="1:6" x14ac:dyDescent="0.2">
      <c r="A93" s="42" t="s">
        <v>508</v>
      </c>
      <c r="B93" s="42"/>
      <c r="C93" s="42"/>
      <c r="D93" s="42"/>
      <c r="E93" s="42"/>
      <c r="F93" s="42"/>
    </row>
    <row r="94" spans="1:6" x14ac:dyDescent="0.2">
      <c r="A94" s="42" t="s">
        <v>509</v>
      </c>
      <c r="B94" s="42"/>
      <c r="C94" s="42"/>
      <c r="D94" s="42"/>
      <c r="E94" s="42"/>
      <c r="F94" s="42"/>
    </row>
    <row r="95" spans="1:6" x14ac:dyDescent="0.2">
      <c r="A95" s="42" t="s">
        <v>510</v>
      </c>
      <c r="B95" s="42"/>
      <c r="C95" s="42"/>
      <c r="D95" s="42"/>
      <c r="E95" s="42"/>
      <c r="F95" s="42"/>
    </row>
    <row r="96" spans="1:6" ht="66" customHeight="1" x14ac:dyDescent="0.2">
      <c r="A96" s="44"/>
      <c r="B96" s="44"/>
      <c r="C96" s="44"/>
      <c r="D96" s="44"/>
      <c r="E96" s="44"/>
      <c r="F96" s="44"/>
    </row>
    <row r="97" spans="1:6" x14ac:dyDescent="0.2">
      <c r="A97" s="42" t="s">
        <v>511</v>
      </c>
      <c r="B97" s="42"/>
      <c r="C97" s="42"/>
      <c r="D97" s="42"/>
      <c r="E97" s="42"/>
      <c r="F97" s="42"/>
    </row>
    <row r="98" spans="1:6" x14ac:dyDescent="0.2">
      <c r="A98" s="42" t="s">
        <v>512</v>
      </c>
      <c r="B98" s="42"/>
      <c r="C98" s="42"/>
      <c r="D98" s="42"/>
      <c r="E98" s="42"/>
      <c r="F98" s="42"/>
    </row>
    <row r="99" spans="1:6" x14ac:dyDescent="0.2">
      <c r="A99" s="42" t="s">
        <v>513</v>
      </c>
      <c r="B99" s="42"/>
      <c r="C99" s="42"/>
      <c r="D99" s="42"/>
      <c r="E99" s="42"/>
      <c r="F99" s="42"/>
    </row>
    <row r="100" spans="1:6" x14ac:dyDescent="0.2">
      <c r="A100" s="42" t="s">
        <v>514</v>
      </c>
      <c r="B100" s="42"/>
      <c r="C100" s="42"/>
      <c r="D100" s="42"/>
      <c r="E100" s="42"/>
      <c r="F100" s="42"/>
    </row>
    <row r="101" spans="1:6" x14ac:dyDescent="0.2">
      <c r="A101" s="29"/>
      <c r="B101" s="29"/>
      <c r="C101" s="29"/>
      <c r="D101" s="29"/>
      <c r="E101" s="29"/>
      <c r="F101" s="29"/>
    </row>
    <row r="102" spans="1:6" ht="16.5" x14ac:dyDescent="0.2">
      <c r="A102" s="43" t="s">
        <v>515</v>
      </c>
      <c r="B102" s="43"/>
      <c r="C102" s="43"/>
      <c r="D102" s="43"/>
      <c r="E102" s="43"/>
      <c r="F102" s="43"/>
    </row>
    <row r="103" spans="1:6" x14ac:dyDescent="0.2">
      <c r="A103" s="42" t="s">
        <v>516</v>
      </c>
      <c r="B103" s="42"/>
      <c r="C103" s="42"/>
      <c r="D103" s="42"/>
      <c r="E103" s="42"/>
      <c r="F103" s="42"/>
    </row>
    <row r="104" spans="1:6" ht="66" customHeight="1" x14ac:dyDescent="0.2">
      <c r="A104" s="44"/>
      <c r="B104" s="44"/>
      <c r="C104" s="44"/>
      <c r="D104" s="44"/>
      <c r="E104" s="44"/>
      <c r="F104" s="44"/>
    </row>
    <row r="105" spans="1:6" x14ac:dyDescent="0.2">
      <c r="A105" s="42" t="s">
        <v>517</v>
      </c>
      <c r="B105" s="42"/>
      <c r="C105" s="42"/>
      <c r="D105" s="42"/>
      <c r="E105" s="42"/>
      <c r="F105" s="42"/>
    </row>
    <row r="106" spans="1:6" x14ac:dyDescent="0.2">
      <c r="A106" s="42" t="s">
        <v>518</v>
      </c>
      <c r="B106" s="42"/>
      <c r="C106" s="42"/>
      <c r="D106" s="42"/>
      <c r="E106" s="42"/>
      <c r="F106" s="42"/>
    </row>
    <row r="107" spans="1:6" x14ac:dyDescent="0.2">
      <c r="A107" s="42" t="s">
        <v>519</v>
      </c>
      <c r="B107" s="42"/>
      <c r="C107" s="42"/>
      <c r="D107" s="42"/>
      <c r="E107" s="42"/>
      <c r="F107" s="42"/>
    </row>
    <row r="108" spans="1:6" x14ac:dyDescent="0.2">
      <c r="A108" s="29"/>
      <c r="B108" s="29"/>
      <c r="C108" s="29"/>
      <c r="D108" s="29"/>
      <c r="E108" s="29"/>
      <c r="F108" s="29"/>
    </row>
    <row r="109" spans="1:6" ht="16.5" x14ac:dyDescent="0.2">
      <c r="A109" s="43" t="s">
        <v>520</v>
      </c>
      <c r="B109" s="43"/>
      <c r="C109" s="43"/>
      <c r="D109" s="43"/>
      <c r="E109" s="43"/>
      <c r="F109" s="43"/>
    </row>
    <row r="110" spans="1:6" x14ac:dyDescent="0.2">
      <c r="A110" s="42" t="s">
        <v>521</v>
      </c>
      <c r="B110" s="42"/>
      <c r="C110" s="42"/>
      <c r="D110" s="42"/>
      <c r="E110" s="42"/>
      <c r="F110" s="42"/>
    </row>
    <row r="111" spans="1:6" ht="66" customHeight="1" x14ac:dyDescent="0.2">
      <c r="A111" s="44"/>
      <c r="B111" s="44"/>
      <c r="C111" s="44"/>
      <c r="D111" s="44"/>
      <c r="E111" s="44"/>
      <c r="F111" s="44"/>
    </row>
    <row r="112" spans="1:6" ht="42" customHeight="1" x14ac:dyDescent="0.2">
      <c r="A112" s="44"/>
      <c r="B112" s="44"/>
      <c r="C112" s="44"/>
      <c r="D112" s="44"/>
      <c r="E112" s="44"/>
      <c r="F112" s="44"/>
    </row>
    <row r="113" spans="1:6" ht="42" customHeight="1" x14ac:dyDescent="0.2">
      <c r="A113" s="44"/>
      <c r="B113" s="44"/>
      <c r="C113" s="44"/>
      <c r="D113" s="44"/>
      <c r="E113" s="44"/>
      <c r="F113" s="44"/>
    </row>
    <row r="114" spans="1:6" x14ac:dyDescent="0.2">
      <c r="A114" s="42" t="s">
        <v>522</v>
      </c>
      <c r="B114" s="42"/>
      <c r="C114" s="42"/>
      <c r="D114" s="42"/>
      <c r="E114" s="42"/>
      <c r="F114" s="42"/>
    </row>
    <row r="115" spans="1:6" x14ac:dyDescent="0.2">
      <c r="A115" s="42" t="s">
        <v>523</v>
      </c>
      <c r="B115" s="42"/>
      <c r="C115" s="42"/>
      <c r="D115" s="42"/>
      <c r="E115" s="42"/>
      <c r="F115" s="42"/>
    </row>
    <row r="116" spans="1:6" x14ac:dyDescent="0.2">
      <c r="A116" s="42" t="s">
        <v>524</v>
      </c>
      <c r="B116" s="42"/>
      <c r="C116" s="42"/>
      <c r="D116" s="42"/>
      <c r="E116" s="42"/>
      <c r="F116" s="42"/>
    </row>
    <row r="117" spans="1:6" x14ac:dyDescent="0.2">
      <c r="A117" s="29"/>
      <c r="B117" s="29"/>
      <c r="C117" s="29"/>
      <c r="D117" s="29"/>
      <c r="E117" s="29"/>
      <c r="F117" s="29"/>
    </row>
    <row r="118" spans="1:6" ht="16.5" x14ac:dyDescent="0.2">
      <c r="A118" s="43" t="s">
        <v>525</v>
      </c>
      <c r="B118" s="43"/>
      <c r="C118" s="43"/>
      <c r="D118" s="43"/>
      <c r="E118" s="43"/>
      <c r="F118" s="43"/>
    </row>
    <row r="119" spans="1:6" x14ac:dyDescent="0.2">
      <c r="A119" s="42" t="s">
        <v>526</v>
      </c>
      <c r="B119" s="42"/>
      <c r="C119" s="42"/>
      <c r="D119" s="42"/>
      <c r="E119" s="42"/>
      <c r="F119" s="42"/>
    </row>
    <row r="120" spans="1:6" ht="66" customHeight="1" x14ac:dyDescent="0.2">
      <c r="A120" s="44"/>
      <c r="B120" s="44"/>
      <c r="C120" s="44"/>
      <c r="D120" s="44"/>
      <c r="E120" s="44"/>
      <c r="F120" s="44"/>
    </row>
    <row r="121" spans="1:6" x14ac:dyDescent="0.2">
      <c r="A121" s="42" t="s">
        <v>527</v>
      </c>
      <c r="B121" s="42"/>
      <c r="C121" s="42"/>
      <c r="D121" s="42"/>
      <c r="E121" s="42"/>
      <c r="F121" s="42"/>
    </row>
    <row r="122" spans="1:6" x14ac:dyDescent="0.2">
      <c r="A122" s="42" t="s">
        <v>528</v>
      </c>
      <c r="B122" s="42"/>
      <c r="C122" s="42"/>
      <c r="D122" s="42"/>
      <c r="E122" s="42"/>
      <c r="F122" s="42"/>
    </row>
    <row r="123" spans="1:6" x14ac:dyDescent="0.2">
      <c r="A123" s="42" t="s">
        <v>529</v>
      </c>
      <c r="B123" s="42"/>
      <c r="C123" s="42"/>
      <c r="D123" s="42"/>
      <c r="E123" s="42"/>
      <c r="F123" s="42"/>
    </row>
    <row r="124" spans="1:6" x14ac:dyDescent="0.2">
      <c r="A124" s="42" t="s">
        <v>530</v>
      </c>
      <c r="B124" s="42"/>
      <c r="C124" s="42"/>
      <c r="D124" s="42"/>
      <c r="E124" s="42"/>
      <c r="F124" s="42"/>
    </row>
    <row r="125" spans="1:6" x14ac:dyDescent="0.2">
      <c r="A125" s="42" t="s">
        <v>531</v>
      </c>
      <c r="B125" s="42"/>
      <c r="C125" s="42"/>
      <c r="D125" s="42"/>
      <c r="E125" s="42"/>
      <c r="F125" s="42"/>
    </row>
    <row r="126" spans="1:6" x14ac:dyDescent="0.2">
      <c r="A126" s="42" t="s">
        <v>532</v>
      </c>
      <c r="B126" s="42"/>
      <c r="C126" s="42"/>
      <c r="D126" s="42"/>
      <c r="E126" s="42"/>
      <c r="F126" s="42"/>
    </row>
    <row r="127" spans="1:6" x14ac:dyDescent="0.2">
      <c r="A127" s="42" t="s">
        <v>533</v>
      </c>
      <c r="B127" s="42"/>
      <c r="C127" s="42"/>
      <c r="D127" s="42"/>
      <c r="E127" s="42"/>
      <c r="F127" s="42"/>
    </row>
    <row r="128" spans="1:6" x14ac:dyDescent="0.2">
      <c r="A128" s="42" t="s">
        <v>534</v>
      </c>
      <c r="B128" s="42"/>
      <c r="C128" s="42"/>
      <c r="D128" s="42"/>
      <c r="E128" s="42"/>
      <c r="F128" s="42"/>
    </row>
    <row r="129" spans="1:6" x14ac:dyDescent="0.2">
      <c r="A129" s="42" t="s">
        <v>535</v>
      </c>
      <c r="B129" s="42"/>
      <c r="C129" s="42"/>
      <c r="D129" s="42"/>
      <c r="E129" s="42"/>
      <c r="F129" s="42"/>
    </row>
    <row r="130" spans="1:6" x14ac:dyDescent="0.2">
      <c r="A130" s="42" t="s">
        <v>536</v>
      </c>
      <c r="B130" s="42"/>
      <c r="C130" s="42"/>
      <c r="D130" s="42"/>
      <c r="E130" s="42"/>
      <c r="F130" s="42"/>
    </row>
    <row r="131" spans="1:6" x14ac:dyDescent="0.2">
      <c r="A131" s="42" t="s">
        <v>537</v>
      </c>
      <c r="B131" s="42"/>
      <c r="C131" s="42"/>
      <c r="D131" s="42"/>
      <c r="E131" s="42"/>
      <c r="F131" s="42"/>
    </row>
    <row r="132" spans="1:6" x14ac:dyDescent="0.2">
      <c r="A132" s="42" t="s">
        <v>538</v>
      </c>
      <c r="B132" s="42"/>
      <c r="C132" s="42"/>
      <c r="D132" s="42"/>
      <c r="E132" s="42"/>
      <c r="F132" s="42"/>
    </row>
    <row r="133" spans="1:6" x14ac:dyDescent="0.2">
      <c r="A133" s="42" t="s">
        <v>539</v>
      </c>
      <c r="B133" s="42"/>
      <c r="C133" s="42"/>
      <c r="D133" s="42"/>
      <c r="E133" s="42"/>
      <c r="F133" s="42"/>
    </row>
    <row r="134" spans="1:6" ht="66" customHeight="1" x14ac:dyDescent="0.2">
      <c r="A134" s="44"/>
      <c r="B134" s="44"/>
      <c r="C134" s="44"/>
      <c r="D134" s="44"/>
      <c r="E134" s="44"/>
      <c r="F134" s="44"/>
    </row>
    <row r="135" spans="1:6" x14ac:dyDescent="0.2">
      <c r="A135" s="42" t="s">
        <v>540</v>
      </c>
      <c r="B135" s="42"/>
      <c r="C135" s="42"/>
      <c r="D135" s="42"/>
      <c r="E135" s="42"/>
      <c r="F135" s="42"/>
    </row>
    <row r="136" spans="1:6" x14ac:dyDescent="0.2">
      <c r="A136" s="42" t="s">
        <v>541</v>
      </c>
      <c r="B136" s="42"/>
      <c r="C136" s="42"/>
      <c r="D136" s="42"/>
      <c r="E136" s="42"/>
      <c r="F136" s="42"/>
    </row>
    <row r="137" spans="1:6" x14ac:dyDescent="0.2">
      <c r="A137" s="42" t="s">
        <v>542</v>
      </c>
      <c r="B137" s="42"/>
      <c r="C137" s="42"/>
      <c r="D137" s="42"/>
      <c r="E137" s="42"/>
      <c r="F137" s="42"/>
    </row>
    <row r="138" spans="1:6" x14ac:dyDescent="0.2">
      <c r="A138" s="42" t="s">
        <v>543</v>
      </c>
      <c r="B138" s="42"/>
      <c r="C138" s="42"/>
      <c r="D138" s="42"/>
      <c r="E138" s="42"/>
      <c r="F138" s="42"/>
    </row>
    <row r="139" spans="1:6" x14ac:dyDescent="0.2">
      <c r="A139" s="42" t="s">
        <v>544</v>
      </c>
      <c r="B139" s="42"/>
      <c r="C139" s="42"/>
      <c r="D139" s="42"/>
      <c r="E139" s="42"/>
      <c r="F139" s="42"/>
    </row>
    <row r="140" spans="1:6" ht="66" customHeight="1" x14ac:dyDescent="0.2">
      <c r="A140" s="44"/>
      <c r="B140" s="44"/>
      <c r="C140" s="44"/>
      <c r="D140" s="44"/>
      <c r="E140" s="44"/>
      <c r="F140" s="44"/>
    </row>
    <row r="141" spans="1:6" x14ac:dyDescent="0.2">
      <c r="A141" s="42" t="s">
        <v>545</v>
      </c>
      <c r="B141" s="42"/>
      <c r="C141" s="42"/>
      <c r="D141" s="42"/>
      <c r="E141" s="42"/>
      <c r="F141" s="42"/>
    </row>
    <row r="142" spans="1:6" x14ac:dyDescent="0.2">
      <c r="A142" s="29"/>
      <c r="B142" s="29"/>
      <c r="C142" s="29"/>
      <c r="D142" s="29"/>
      <c r="E142" s="29"/>
      <c r="F142" s="29"/>
    </row>
    <row r="143" spans="1:6" ht="16.5" x14ac:dyDescent="0.2">
      <c r="A143" s="43" t="s">
        <v>546</v>
      </c>
      <c r="B143" s="43"/>
      <c r="C143" s="43"/>
      <c r="D143" s="43"/>
      <c r="E143" s="43"/>
      <c r="F143" s="43"/>
    </row>
    <row r="144" spans="1:6" x14ac:dyDescent="0.2">
      <c r="A144" s="42" t="s">
        <v>547</v>
      </c>
      <c r="B144" s="42"/>
      <c r="C144" s="42"/>
      <c r="D144" s="42"/>
      <c r="E144" s="42"/>
      <c r="F144" s="42"/>
    </row>
    <row r="145" spans="1:6" x14ac:dyDescent="0.2">
      <c r="A145" s="42" t="s">
        <v>548</v>
      </c>
      <c r="B145" s="42"/>
      <c r="C145" s="42"/>
      <c r="D145" s="42"/>
      <c r="E145" s="42"/>
      <c r="F145" s="42"/>
    </row>
    <row r="146" spans="1:6" ht="42" customHeight="1" x14ac:dyDescent="0.2">
      <c r="A146" s="44"/>
      <c r="B146" s="44"/>
      <c r="C146" s="44"/>
      <c r="D146" s="44"/>
      <c r="E146" s="44"/>
      <c r="F146" s="44"/>
    </row>
    <row r="147" spans="1:6" ht="66" customHeight="1" x14ac:dyDescent="0.2">
      <c r="A147" s="44"/>
      <c r="B147" s="44"/>
      <c r="C147" s="44"/>
      <c r="D147" s="44"/>
      <c r="E147" s="44"/>
      <c r="F147" s="44"/>
    </row>
    <row r="148" spans="1:6" x14ac:dyDescent="0.2">
      <c r="A148" s="42" t="s">
        <v>549</v>
      </c>
      <c r="B148" s="42"/>
      <c r="C148" s="42"/>
      <c r="D148" s="42"/>
      <c r="E148" s="42"/>
      <c r="F148" s="42"/>
    </row>
    <row r="149" spans="1:6" x14ac:dyDescent="0.2">
      <c r="A149" s="42" t="s">
        <v>550</v>
      </c>
      <c r="B149" s="42"/>
      <c r="C149" s="42"/>
      <c r="D149" s="42"/>
      <c r="E149" s="42"/>
      <c r="F149" s="42"/>
    </row>
    <row r="150" spans="1:6" x14ac:dyDescent="0.2">
      <c r="A150" s="42" t="s">
        <v>551</v>
      </c>
      <c r="B150" s="42"/>
      <c r="C150" s="42"/>
      <c r="D150" s="42"/>
      <c r="E150" s="42"/>
      <c r="F150" s="42"/>
    </row>
    <row r="151" spans="1:6" x14ac:dyDescent="0.2">
      <c r="A151" s="42" t="s">
        <v>552</v>
      </c>
      <c r="B151" s="42"/>
      <c r="C151" s="42"/>
      <c r="D151" s="42"/>
      <c r="E151" s="42"/>
      <c r="F151" s="42"/>
    </row>
    <row r="152" spans="1:6" x14ac:dyDescent="0.2">
      <c r="A152" s="29"/>
      <c r="B152" s="29"/>
      <c r="C152" s="29"/>
      <c r="D152" s="29"/>
      <c r="E152" s="29"/>
      <c r="F152" s="29"/>
    </row>
    <row r="153" spans="1:6" ht="16.5" x14ac:dyDescent="0.2">
      <c r="A153" s="43" t="s">
        <v>553</v>
      </c>
      <c r="B153" s="43"/>
      <c r="C153" s="43"/>
      <c r="D153" s="43"/>
      <c r="E153" s="43"/>
      <c r="F153" s="43"/>
    </row>
    <row r="154" spans="1:6" x14ac:dyDescent="0.2">
      <c r="A154" s="42" t="s">
        <v>554</v>
      </c>
      <c r="B154" s="42"/>
      <c r="C154" s="42"/>
      <c r="D154" s="42"/>
      <c r="E154" s="42"/>
      <c r="F154" s="42"/>
    </row>
    <row r="155" spans="1:6" x14ac:dyDescent="0.2">
      <c r="A155" s="42" t="s">
        <v>555</v>
      </c>
      <c r="B155" s="42"/>
      <c r="C155" s="42"/>
      <c r="D155" s="42"/>
      <c r="E155" s="42"/>
      <c r="F155" s="42"/>
    </row>
    <row r="156" spans="1:6" x14ac:dyDescent="0.2">
      <c r="A156" s="42" t="s">
        <v>556</v>
      </c>
      <c r="B156" s="42"/>
      <c r="C156" s="42"/>
      <c r="D156" s="42"/>
      <c r="E156" s="42"/>
      <c r="F156" s="42"/>
    </row>
    <row r="157" spans="1:6" x14ac:dyDescent="0.2">
      <c r="A157" s="42" t="s">
        <v>557</v>
      </c>
      <c r="B157" s="42"/>
      <c r="C157" s="42"/>
      <c r="D157" s="42"/>
      <c r="E157" s="42"/>
      <c r="F157" s="42"/>
    </row>
    <row r="158" spans="1:6" x14ac:dyDescent="0.2">
      <c r="A158" s="42" t="s">
        <v>558</v>
      </c>
      <c r="B158" s="42"/>
      <c r="C158" s="42"/>
      <c r="D158" s="42"/>
      <c r="E158" s="42"/>
      <c r="F158" s="42"/>
    </row>
    <row r="159" spans="1:6" ht="42" customHeight="1" x14ac:dyDescent="0.2">
      <c r="A159" s="44"/>
      <c r="B159" s="44"/>
      <c r="C159" s="44"/>
      <c r="D159" s="44"/>
      <c r="E159" s="44"/>
      <c r="F159" s="44"/>
    </row>
    <row r="160" spans="1:6" ht="66" customHeight="1" x14ac:dyDescent="0.2">
      <c r="A160" s="44"/>
      <c r="B160" s="44"/>
      <c r="C160" s="44"/>
      <c r="D160" s="44"/>
      <c r="E160" s="44"/>
      <c r="F160" s="44"/>
    </row>
    <row r="161" spans="1:6" x14ac:dyDescent="0.2">
      <c r="A161" s="42" t="s">
        <v>559</v>
      </c>
      <c r="B161" s="42"/>
      <c r="C161" s="42"/>
      <c r="D161" s="42"/>
      <c r="E161" s="42"/>
      <c r="F161" s="42"/>
    </row>
    <row r="162" spans="1:6" x14ac:dyDescent="0.2">
      <c r="A162" s="42" t="s">
        <v>548</v>
      </c>
      <c r="B162" s="42"/>
      <c r="C162" s="42"/>
      <c r="D162" s="42"/>
      <c r="E162" s="42"/>
      <c r="F162" s="42"/>
    </row>
    <row r="163" spans="1:6" x14ac:dyDescent="0.2">
      <c r="A163" s="42" t="s">
        <v>560</v>
      </c>
      <c r="B163" s="42"/>
      <c r="C163" s="42"/>
      <c r="D163" s="42"/>
      <c r="E163" s="42"/>
      <c r="F163" s="42"/>
    </row>
    <row r="164" spans="1:6" x14ac:dyDescent="0.2">
      <c r="A164" s="42" t="s">
        <v>561</v>
      </c>
      <c r="B164" s="42"/>
      <c r="C164" s="42"/>
      <c r="D164" s="42"/>
      <c r="E164" s="42"/>
      <c r="F164" s="42"/>
    </row>
    <row r="165" spans="1:6" x14ac:dyDescent="0.2">
      <c r="A165" s="42" t="s">
        <v>562</v>
      </c>
      <c r="B165" s="42"/>
      <c r="C165" s="42"/>
      <c r="D165" s="42"/>
      <c r="E165" s="42"/>
      <c r="F165" s="42"/>
    </row>
    <row r="166" spans="1:6" x14ac:dyDescent="0.2">
      <c r="A166" s="42" t="s">
        <v>563</v>
      </c>
      <c r="B166" s="42"/>
      <c r="C166" s="42"/>
      <c r="D166" s="42"/>
      <c r="E166" s="42"/>
      <c r="F166" s="42"/>
    </row>
    <row r="167" spans="1:6" x14ac:dyDescent="0.2">
      <c r="A167" s="42" t="s">
        <v>564</v>
      </c>
      <c r="B167" s="42"/>
      <c r="C167" s="42"/>
      <c r="D167" s="42"/>
      <c r="E167" s="42"/>
      <c r="F167" s="42"/>
    </row>
    <row r="168" spans="1:6" x14ac:dyDescent="0.2">
      <c r="A168" s="29"/>
      <c r="B168" s="29"/>
      <c r="C168" s="29"/>
      <c r="D168" s="29"/>
      <c r="E168" s="29"/>
      <c r="F168" s="29"/>
    </row>
    <row r="169" spans="1:6" ht="16.5" x14ac:dyDescent="0.2">
      <c r="A169" s="43" t="s">
        <v>565</v>
      </c>
      <c r="B169" s="43"/>
      <c r="C169" s="43"/>
      <c r="D169" s="43"/>
      <c r="E169" s="43"/>
      <c r="F169" s="43"/>
    </row>
    <row r="170" spans="1:6" x14ac:dyDescent="0.2">
      <c r="A170" s="42" t="s">
        <v>566</v>
      </c>
      <c r="B170" s="42"/>
      <c r="C170" s="42"/>
      <c r="D170" s="42"/>
      <c r="E170" s="42"/>
      <c r="F170" s="42"/>
    </row>
    <row r="171" spans="1:6" x14ac:dyDescent="0.2">
      <c r="A171" s="42" t="s">
        <v>567</v>
      </c>
      <c r="B171" s="42"/>
      <c r="C171" s="42"/>
      <c r="D171" s="42"/>
      <c r="E171" s="42"/>
      <c r="F171" s="42"/>
    </row>
    <row r="172" spans="1:6" x14ac:dyDescent="0.2">
      <c r="A172" s="42" t="s">
        <v>568</v>
      </c>
      <c r="B172" s="42"/>
      <c r="C172" s="42"/>
      <c r="D172" s="42"/>
      <c r="E172" s="42"/>
      <c r="F172" s="42"/>
    </row>
    <row r="173" spans="1:6" x14ac:dyDescent="0.2">
      <c r="A173" s="42" t="s">
        <v>569</v>
      </c>
      <c r="B173" s="42"/>
      <c r="C173" s="42"/>
      <c r="D173" s="42"/>
      <c r="E173" s="42"/>
      <c r="F173" s="42"/>
    </row>
    <row r="174" spans="1:6" x14ac:dyDescent="0.2">
      <c r="A174" s="29"/>
      <c r="B174" s="29"/>
      <c r="C174" s="29"/>
      <c r="D174" s="29"/>
      <c r="E174" s="29"/>
      <c r="F174" s="29"/>
    </row>
    <row r="175" spans="1:6" x14ac:dyDescent="0.2">
      <c r="A175" s="29"/>
      <c r="B175" s="29"/>
      <c r="C175" s="29"/>
      <c r="D175" s="29"/>
      <c r="E175" s="29"/>
      <c r="F175" s="29"/>
    </row>
    <row r="176" spans="1:6" ht="40.5" x14ac:dyDescent="0.2">
      <c r="A176" s="33" t="s">
        <v>570</v>
      </c>
      <c r="B176" s="29"/>
      <c r="C176" s="29"/>
      <c r="D176" s="29"/>
      <c r="E176" s="29"/>
      <c r="F176" s="29"/>
    </row>
    <row r="177" spans="1:6" x14ac:dyDescent="0.2">
      <c r="A177" s="29"/>
      <c r="B177" s="29"/>
      <c r="C177" s="29"/>
      <c r="D177" s="29"/>
      <c r="E177" s="29"/>
      <c r="F177" s="29"/>
    </row>
    <row r="178" spans="1:6" x14ac:dyDescent="0.2">
      <c r="A178" s="34" t="s">
        <v>571</v>
      </c>
      <c r="B178" s="29"/>
      <c r="C178" s="29"/>
      <c r="D178" s="29"/>
      <c r="E178" s="29"/>
      <c r="F178" s="29"/>
    </row>
    <row r="179" spans="1:6" ht="25.5" x14ac:dyDescent="0.2">
      <c r="A179" s="29" t="s">
        <v>572</v>
      </c>
      <c r="B179" s="29" t="s">
        <v>573</v>
      </c>
      <c r="C179" s="29"/>
      <c r="D179" s="29"/>
      <c r="E179" s="29"/>
      <c r="F179" s="29"/>
    </row>
    <row r="180" spans="1:6" ht="25.5" x14ac:dyDescent="0.2">
      <c r="A180" s="29" t="s">
        <v>574</v>
      </c>
      <c r="B180" s="29" t="s">
        <v>575</v>
      </c>
      <c r="C180" s="29"/>
      <c r="D180" s="29"/>
      <c r="E180" s="29"/>
      <c r="F180" s="29"/>
    </row>
    <row r="181" spans="1:6" x14ac:dyDescent="0.2">
      <c r="A181" s="29"/>
      <c r="B181" s="29"/>
      <c r="C181" s="29"/>
      <c r="D181" s="29"/>
      <c r="E181" s="29"/>
      <c r="F181" s="29"/>
    </row>
    <row r="182" spans="1:6" ht="25.5" x14ac:dyDescent="0.2">
      <c r="A182" s="29" t="s">
        <v>576</v>
      </c>
      <c r="B182" s="29" t="s">
        <v>577</v>
      </c>
      <c r="C182" s="29"/>
      <c r="D182" s="29"/>
      <c r="E182" s="29"/>
      <c r="F182" s="29"/>
    </row>
    <row r="183" spans="1:6" x14ac:dyDescent="0.2">
      <c r="A183" s="29"/>
      <c r="B183" s="29"/>
      <c r="C183" s="29"/>
      <c r="D183" s="29"/>
      <c r="E183" s="29"/>
      <c r="F183" s="29"/>
    </row>
    <row r="184" spans="1:6" ht="25.5" x14ac:dyDescent="0.2">
      <c r="A184" s="30" t="s">
        <v>578</v>
      </c>
      <c r="B184" s="31"/>
      <c r="C184" s="29"/>
      <c r="D184" s="29"/>
      <c r="E184" s="29"/>
      <c r="F184" s="29"/>
    </row>
    <row r="185" spans="1:6" ht="25.5" x14ac:dyDescent="0.2">
      <c r="A185" s="29" t="s">
        <v>579</v>
      </c>
      <c r="B185" s="29" t="s">
        <v>580</v>
      </c>
      <c r="C185" s="29"/>
      <c r="D185" s="29"/>
      <c r="E185" s="29"/>
      <c r="F185" s="29"/>
    </row>
    <row r="186" spans="1:6" ht="38.25" x14ac:dyDescent="0.2">
      <c r="A186" s="29" t="s">
        <v>581</v>
      </c>
      <c r="B186" s="29" t="s">
        <v>582</v>
      </c>
      <c r="C186" s="29"/>
      <c r="D186" s="29"/>
      <c r="E186" s="29"/>
      <c r="F186" s="29"/>
    </row>
    <row r="187" spans="1:6" ht="25.5" x14ac:dyDescent="0.2">
      <c r="A187" s="29" t="s">
        <v>583</v>
      </c>
      <c r="B187" s="29" t="s">
        <v>584</v>
      </c>
      <c r="C187" s="29"/>
      <c r="D187" s="29"/>
      <c r="E187" s="29"/>
      <c r="F187" s="29"/>
    </row>
    <row r="188" spans="1:6" ht="25.5" x14ac:dyDescent="0.2">
      <c r="A188" s="29" t="s">
        <v>585</v>
      </c>
      <c r="B188" s="29" t="s">
        <v>586</v>
      </c>
      <c r="C188" s="29"/>
      <c r="D188" s="29"/>
      <c r="E188" s="29"/>
      <c r="F188" s="29"/>
    </row>
    <row r="189" spans="1:6" ht="25.5" x14ac:dyDescent="0.2">
      <c r="A189" s="29" t="s">
        <v>587</v>
      </c>
      <c r="B189" s="29" t="s">
        <v>588</v>
      </c>
      <c r="C189" s="29"/>
      <c r="D189" s="29"/>
      <c r="E189" s="29"/>
      <c r="F189" s="29"/>
    </row>
    <row r="190" spans="1:6" x14ac:dyDescent="0.2">
      <c r="A190" s="29"/>
      <c r="B190" s="29"/>
      <c r="C190" s="29"/>
      <c r="D190" s="29"/>
      <c r="E190" s="29"/>
      <c r="F190" s="29"/>
    </row>
    <row r="191" spans="1:6" x14ac:dyDescent="0.2">
      <c r="A191" s="29"/>
      <c r="B191" s="29"/>
      <c r="C191" s="29"/>
      <c r="D191" s="29"/>
      <c r="E191" s="29"/>
      <c r="F191" s="29"/>
    </row>
    <row r="192" spans="1:6" x14ac:dyDescent="0.2">
      <c r="A192" s="30" t="s">
        <v>210</v>
      </c>
      <c r="B192" s="31"/>
      <c r="C192" s="29"/>
      <c r="D192" s="29"/>
      <c r="E192" s="29"/>
      <c r="F192" s="29"/>
    </row>
    <row r="193" spans="1:6" ht="25.5" x14ac:dyDescent="0.2">
      <c r="A193" s="29">
        <v>1</v>
      </c>
      <c r="B193" s="35" t="s">
        <v>589</v>
      </c>
      <c r="C193" s="29"/>
      <c r="D193" s="29"/>
      <c r="E193" s="29"/>
      <c r="F193" s="29"/>
    </row>
    <row r="194" spans="1:6" x14ac:dyDescent="0.2">
      <c r="A194" s="29">
        <v>2</v>
      </c>
      <c r="B194" s="35" t="s">
        <v>590</v>
      </c>
      <c r="C194" s="29"/>
      <c r="D194" s="29"/>
      <c r="E194" s="29"/>
      <c r="F194" s="29"/>
    </row>
    <row r="195" spans="1:6" ht="14.25" x14ac:dyDescent="0.2">
      <c r="A195" s="29">
        <v>3</v>
      </c>
      <c r="B195" s="36" t="s">
        <v>591</v>
      </c>
      <c r="C195" s="29"/>
      <c r="D195" s="29"/>
      <c r="E195" s="29"/>
      <c r="F195" s="29"/>
    </row>
    <row r="196" spans="1:6" ht="14.25" x14ac:dyDescent="0.2">
      <c r="A196" s="29">
        <v>4</v>
      </c>
      <c r="B196" s="36" t="s">
        <v>592</v>
      </c>
      <c r="C196" s="29"/>
      <c r="D196" s="29"/>
      <c r="E196" s="29"/>
      <c r="F196" s="29"/>
    </row>
    <row r="197" spans="1:6" x14ac:dyDescent="0.2">
      <c r="A197" s="29">
        <v>5</v>
      </c>
      <c r="B197" s="35" t="s">
        <v>593</v>
      </c>
      <c r="C197" s="29"/>
      <c r="D197" s="29"/>
      <c r="E197" s="29"/>
      <c r="F197" s="29"/>
    </row>
    <row r="198" spans="1:6" x14ac:dyDescent="0.2">
      <c r="A198" s="29">
        <v>6</v>
      </c>
      <c r="B198" s="35" t="s">
        <v>594</v>
      </c>
      <c r="C198" s="29"/>
      <c r="D198" s="29"/>
      <c r="E198" s="29"/>
      <c r="F198" s="29"/>
    </row>
    <row r="199" spans="1:6" ht="25.5" x14ac:dyDescent="0.2">
      <c r="A199" s="29">
        <v>7</v>
      </c>
      <c r="B199" s="35" t="s">
        <v>595</v>
      </c>
      <c r="C199" s="29"/>
      <c r="D199" s="29"/>
      <c r="E199" s="29"/>
      <c r="F199" s="29"/>
    </row>
    <row r="200" spans="1:6" ht="25.5" x14ac:dyDescent="0.2">
      <c r="A200" s="29">
        <v>8</v>
      </c>
      <c r="B200" s="35" t="s">
        <v>596</v>
      </c>
      <c r="C200" s="29"/>
      <c r="D200" s="29"/>
      <c r="E200" s="29"/>
      <c r="F200" s="29"/>
    </row>
    <row r="201" spans="1:6" x14ac:dyDescent="0.2">
      <c r="A201" s="29"/>
      <c r="B201" s="29"/>
      <c r="C201" s="29"/>
      <c r="D201" s="29"/>
      <c r="E201" s="29"/>
      <c r="F201" s="29"/>
    </row>
    <row r="202" spans="1:6" x14ac:dyDescent="0.2">
      <c r="A202" s="30" t="s">
        <v>251</v>
      </c>
      <c r="B202" s="31"/>
      <c r="C202" s="29"/>
      <c r="D202" s="29"/>
      <c r="E202" s="29"/>
      <c r="F202" s="29"/>
    </row>
    <row r="203" spans="1:6" x14ac:dyDescent="0.2">
      <c r="A203" s="29">
        <v>1</v>
      </c>
      <c r="B203" s="35" t="s">
        <v>597</v>
      </c>
      <c r="C203" s="29"/>
      <c r="D203" s="29"/>
      <c r="E203" s="29"/>
      <c r="F203" s="29"/>
    </row>
    <row r="204" spans="1:6" x14ac:dyDescent="0.2">
      <c r="A204" s="29">
        <v>2</v>
      </c>
      <c r="B204" s="35" t="s">
        <v>598</v>
      </c>
      <c r="C204" s="29"/>
      <c r="D204" s="29"/>
      <c r="E204" s="29"/>
      <c r="F204" s="29"/>
    </row>
    <row r="205" spans="1:6" ht="14.25" x14ac:dyDescent="0.2">
      <c r="A205" s="29">
        <v>3</v>
      </c>
      <c r="B205" s="36" t="s">
        <v>599</v>
      </c>
      <c r="C205" s="29"/>
      <c r="D205" s="29"/>
      <c r="E205" s="29"/>
      <c r="F205" s="29"/>
    </row>
    <row r="206" spans="1:6" ht="25.5" x14ac:dyDescent="0.2">
      <c r="A206" s="29">
        <v>4</v>
      </c>
      <c r="B206" s="35" t="s">
        <v>600</v>
      </c>
      <c r="C206" s="29"/>
      <c r="D206" s="29"/>
      <c r="E206" s="29"/>
      <c r="F206" s="29"/>
    </row>
    <row r="207" spans="1:6" ht="25.5" x14ac:dyDescent="0.2">
      <c r="A207" s="29">
        <v>5</v>
      </c>
      <c r="B207" s="35" t="s">
        <v>601</v>
      </c>
      <c r="C207" s="29"/>
      <c r="D207" s="29"/>
      <c r="E207" s="29"/>
      <c r="F207" s="29"/>
    </row>
    <row r="208" spans="1:6" ht="25.5" x14ac:dyDescent="0.2">
      <c r="A208" s="29">
        <v>6</v>
      </c>
      <c r="B208" s="35" t="s">
        <v>602</v>
      </c>
      <c r="C208" s="29"/>
      <c r="D208" s="29"/>
      <c r="E208" s="29"/>
      <c r="F208" s="29"/>
    </row>
    <row r="209" spans="1:6" ht="38.25" x14ac:dyDescent="0.2">
      <c r="A209" s="29">
        <v>7</v>
      </c>
      <c r="B209" s="35" t="s">
        <v>603</v>
      </c>
      <c r="C209" s="29"/>
      <c r="D209" s="29"/>
      <c r="E209" s="29"/>
      <c r="F209" s="29"/>
    </row>
    <row r="210" spans="1:6" x14ac:dyDescent="0.2">
      <c r="A210" s="29"/>
      <c r="B210" s="29"/>
      <c r="C210" s="29"/>
      <c r="D210" s="29"/>
      <c r="E210" s="29"/>
      <c r="F210" s="29"/>
    </row>
    <row r="211" spans="1:6" x14ac:dyDescent="0.2">
      <c r="A211" s="30" t="s">
        <v>239</v>
      </c>
      <c r="B211" s="31"/>
      <c r="C211" s="29"/>
      <c r="D211" s="29"/>
      <c r="E211" s="29"/>
      <c r="F211" s="29"/>
    </row>
    <row r="212" spans="1:6" x14ac:dyDescent="0.2">
      <c r="A212" s="29">
        <v>1</v>
      </c>
      <c r="B212" s="35" t="s">
        <v>604</v>
      </c>
      <c r="C212" s="29"/>
      <c r="D212" s="29"/>
      <c r="E212" s="29"/>
      <c r="F212" s="29"/>
    </row>
    <row r="213" spans="1:6" ht="25.5" x14ac:dyDescent="0.2">
      <c r="A213" s="29">
        <v>2</v>
      </c>
      <c r="B213" s="35" t="s">
        <v>605</v>
      </c>
      <c r="C213" s="29"/>
      <c r="D213" s="29"/>
      <c r="E213" s="29"/>
      <c r="F213" s="29"/>
    </row>
    <row r="214" spans="1:6" ht="25.5" x14ac:dyDescent="0.2">
      <c r="A214" s="29">
        <v>3</v>
      </c>
      <c r="B214" s="35" t="s">
        <v>606</v>
      </c>
      <c r="C214" s="29"/>
      <c r="D214" s="29"/>
      <c r="E214" s="29"/>
      <c r="F214" s="29"/>
    </row>
    <row r="215" spans="1:6" ht="25.5" x14ac:dyDescent="0.2">
      <c r="A215" s="29">
        <v>4</v>
      </c>
      <c r="B215" s="35" t="s">
        <v>607</v>
      </c>
      <c r="C215" s="29"/>
      <c r="D215" s="29"/>
      <c r="E215" s="29"/>
      <c r="F215" s="29"/>
    </row>
    <row r="216" spans="1:6" ht="25.5" x14ac:dyDescent="0.2">
      <c r="A216" s="29">
        <v>5</v>
      </c>
      <c r="B216" s="35" t="s">
        <v>608</v>
      </c>
      <c r="C216" s="29"/>
      <c r="D216" s="29"/>
      <c r="E216" s="29"/>
      <c r="F216" s="29"/>
    </row>
    <row r="217" spans="1:6" ht="25.5" x14ac:dyDescent="0.2">
      <c r="A217" s="29">
        <v>6</v>
      </c>
      <c r="B217" s="35" t="s">
        <v>609</v>
      </c>
      <c r="C217" s="29"/>
      <c r="D217" s="29"/>
      <c r="E217" s="29"/>
      <c r="F217" s="29"/>
    </row>
    <row r="218" spans="1:6" ht="25.5" x14ac:dyDescent="0.2">
      <c r="A218" s="29">
        <v>7</v>
      </c>
      <c r="B218" s="35" t="s">
        <v>610</v>
      </c>
      <c r="C218" s="29"/>
      <c r="D218" s="29"/>
      <c r="E218" s="29"/>
      <c r="F218" s="29"/>
    </row>
    <row r="219" spans="1:6" x14ac:dyDescent="0.2">
      <c r="A219" s="29">
        <v>8</v>
      </c>
      <c r="B219" s="35" t="s">
        <v>611</v>
      </c>
      <c r="C219" s="29"/>
      <c r="D219" s="29"/>
      <c r="E219" s="29"/>
      <c r="F219" s="29"/>
    </row>
    <row r="220" spans="1:6" x14ac:dyDescent="0.2">
      <c r="A220" s="29"/>
      <c r="B220" s="29"/>
      <c r="C220" s="29"/>
      <c r="D220" s="29"/>
      <c r="E220" s="29"/>
      <c r="F220" s="29"/>
    </row>
    <row r="221" spans="1:6" x14ac:dyDescent="0.2">
      <c r="A221" s="29"/>
      <c r="B221" s="30" t="s">
        <v>612</v>
      </c>
      <c r="C221" s="29"/>
      <c r="D221" s="29"/>
      <c r="E221" s="29"/>
      <c r="F221" s="29"/>
    </row>
    <row r="222" spans="1:6" ht="25.5" x14ac:dyDescent="0.2">
      <c r="A222" s="29"/>
      <c r="B222" s="32" t="s">
        <v>613</v>
      </c>
      <c r="C222" s="32" t="s">
        <v>614</v>
      </c>
      <c r="D222" s="32" t="s">
        <v>615</v>
      </c>
      <c r="E222" s="32" t="s">
        <v>616</v>
      </c>
      <c r="F222" s="32" t="s">
        <v>617</v>
      </c>
    </row>
    <row r="223" spans="1:6" ht="51" x14ac:dyDescent="0.2">
      <c r="A223" s="29"/>
      <c r="B223" s="29" t="s">
        <v>246</v>
      </c>
      <c r="C223" s="29" t="s">
        <v>618</v>
      </c>
      <c r="D223" s="29" t="s">
        <v>619</v>
      </c>
      <c r="E223" s="29" t="s">
        <v>620</v>
      </c>
      <c r="F223" s="29" t="s">
        <v>621</v>
      </c>
    </row>
    <row r="224" spans="1:6" ht="51" x14ac:dyDescent="0.2">
      <c r="A224" s="29"/>
      <c r="B224" s="29" t="s">
        <v>247</v>
      </c>
      <c r="C224" s="29" t="s">
        <v>622</v>
      </c>
      <c r="D224" s="29" t="s">
        <v>623</v>
      </c>
      <c r="E224" s="29" t="s">
        <v>624</v>
      </c>
      <c r="F224" s="29" t="s">
        <v>625</v>
      </c>
    </row>
    <row r="225" spans="1:6" ht="38.25" x14ac:dyDescent="0.2">
      <c r="A225" s="29"/>
      <c r="B225" s="29" t="s">
        <v>248</v>
      </c>
      <c r="C225" s="29" t="s">
        <v>626</v>
      </c>
      <c r="D225" s="29" t="s">
        <v>627</v>
      </c>
      <c r="E225" s="29" t="s">
        <v>628</v>
      </c>
      <c r="F225" s="29" t="s">
        <v>629</v>
      </c>
    </row>
    <row r="226" spans="1:6" ht="38.25" x14ac:dyDescent="0.2">
      <c r="A226" s="29"/>
      <c r="B226" s="29" t="s">
        <v>249</v>
      </c>
      <c r="C226" s="29" t="s">
        <v>630</v>
      </c>
      <c r="D226" s="29" t="s">
        <v>631</v>
      </c>
      <c r="E226" s="29" t="s">
        <v>632</v>
      </c>
      <c r="F226" s="29" t="s">
        <v>633</v>
      </c>
    </row>
    <row r="227" spans="1:6" ht="51" x14ac:dyDescent="0.2">
      <c r="A227" s="29"/>
      <c r="B227" s="29" t="s">
        <v>250</v>
      </c>
      <c r="C227" s="29" t="s">
        <v>634</v>
      </c>
      <c r="D227" s="29" t="s">
        <v>635</v>
      </c>
      <c r="E227" s="29" t="s">
        <v>636</v>
      </c>
      <c r="F227" s="29" t="s">
        <v>637</v>
      </c>
    </row>
    <row r="228" spans="1:6" x14ac:dyDescent="0.2">
      <c r="A228" s="29"/>
      <c r="B228" s="29"/>
      <c r="C228" s="29"/>
      <c r="D228" s="29"/>
      <c r="E228" s="29"/>
      <c r="F228" s="29"/>
    </row>
    <row r="229" spans="1:6" x14ac:dyDescent="0.2">
      <c r="A229" s="29"/>
      <c r="B229" s="29"/>
      <c r="C229" s="29"/>
      <c r="D229" s="29"/>
      <c r="E229" s="29"/>
      <c r="F229" s="29"/>
    </row>
    <row r="230" spans="1:6" x14ac:dyDescent="0.2">
      <c r="A230" s="29"/>
      <c r="B230" s="30" t="s">
        <v>638</v>
      </c>
      <c r="C230" s="29"/>
      <c r="D230" s="29"/>
      <c r="E230" s="29"/>
      <c r="F230" s="29"/>
    </row>
    <row r="231" spans="1:6" ht="25.5" x14ac:dyDescent="0.2">
      <c r="A231" s="29"/>
      <c r="B231" s="32" t="s">
        <v>639</v>
      </c>
      <c r="C231" s="32" t="s">
        <v>640</v>
      </c>
      <c r="D231" s="32" t="s">
        <v>641</v>
      </c>
      <c r="E231" s="32" t="s">
        <v>642</v>
      </c>
      <c r="F231" s="32" t="s">
        <v>4</v>
      </c>
    </row>
    <row r="232" spans="1:6" ht="76.5" x14ac:dyDescent="0.2">
      <c r="A232" s="29"/>
      <c r="B232" s="29" t="s">
        <v>643</v>
      </c>
      <c r="C232" s="29" t="s">
        <v>644</v>
      </c>
      <c r="D232" s="29" t="s">
        <v>645</v>
      </c>
      <c r="E232" s="29" t="s">
        <v>646</v>
      </c>
      <c r="F232" s="29" t="s">
        <v>647</v>
      </c>
    </row>
    <row r="233" spans="1:6" ht="51" x14ac:dyDescent="0.2">
      <c r="A233" s="29"/>
      <c r="B233" s="29" t="s">
        <v>648</v>
      </c>
      <c r="C233" s="29" t="s">
        <v>649</v>
      </c>
      <c r="D233" s="29" t="s">
        <v>650</v>
      </c>
      <c r="E233" s="29" t="s">
        <v>651</v>
      </c>
      <c r="F233" s="29" t="s">
        <v>652</v>
      </c>
    </row>
    <row r="234" spans="1:6" ht="63.75" x14ac:dyDescent="0.2">
      <c r="A234" s="29"/>
      <c r="B234" s="29" t="s">
        <v>653</v>
      </c>
      <c r="C234" s="29" t="s">
        <v>654</v>
      </c>
      <c r="D234" s="29" t="s">
        <v>650</v>
      </c>
      <c r="E234" s="29" t="s">
        <v>655</v>
      </c>
      <c r="F234" s="29" t="s">
        <v>656</v>
      </c>
    </row>
    <row r="235" spans="1:6" ht="63.75" x14ac:dyDescent="0.2">
      <c r="A235" s="29"/>
      <c r="B235" s="29" t="s">
        <v>657</v>
      </c>
      <c r="C235" s="29" t="s">
        <v>658</v>
      </c>
      <c r="D235" s="29" t="s">
        <v>659</v>
      </c>
      <c r="E235" s="29" t="s">
        <v>660</v>
      </c>
      <c r="F235" s="29" t="s">
        <v>661</v>
      </c>
    </row>
    <row r="236" spans="1:6" ht="25.5" x14ac:dyDescent="0.2">
      <c r="A236" s="29"/>
      <c r="B236" s="29" t="s">
        <v>662</v>
      </c>
      <c r="C236" s="29" t="s">
        <v>663</v>
      </c>
      <c r="D236" s="29" t="s">
        <v>664</v>
      </c>
      <c r="E236" s="29" t="s">
        <v>665</v>
      </c>
      <c r="F236" s="29" t="s">
        <v>666</v>
      </c>
    </row>
    <row r="237" spans="1:6" x14ac:dyDescent="0.2">
      <c r="A237" s="29"/>
      <c r="B237" s="29"/>
      <c r="C237" s="29"/>
      <c r="D237" s="29"/>
      <c r="E237" s="29"/>
      <c r="F237" s="29"/>
    </row>
    <row r="238" spans="1:6" x14ac:dyDescent="0.2">
      <c r="A238" s="29"/>
      <c r="B238" s="29"/>
      <c r="C238" s="29"/>
      <c r="D238" s="29"/>
      <c r="E238" s="29"/>
      <c r="F238" s="29"/>
    </row>
    <row r="239" spans="1:6" x14ac:dyDescent="0.2">
      <c r="A239" s="30" t="s">
        <v>667</v>
      </c>
      <c r="B239" s="31"/>
      <c r="C239" s="29"/>
      <c r="D239" s="29"/>
      <c r="E239" s="29"/>
      <c r="F239" s="29"/>
    </row>
    <row r="240" spans="1:6" ht="25.5" x14ac:dyDescent="0.2">
      <c r="A240" s="29">
        <v>1</v>
      </c>
      <c r="B240" s="35" t="s">
        <v>668</v>
      </c>
      <c r="C240" s="29"/>
      <c r="D240" s="29"/>
      <c r="E240" s="29"/>
      <c r="F240" s="29"/>
    </row>
    <row r="241" spans="1:6" x14ac:dyDescent="0.2">
      <c r="A241" s="29">
        <v>2</v>
      </c>
      <c r="B241" s="35" t="s">
        <v>669</v>
      </c>
      <c r="C241" s="29"/>
      <c r="D241" s="29"/>
      <c r="E241" s="29"/>
      <c r="F241" s="29"/>
    </row>
    <row r="242" spans="1:6" ht="25.5" x14ac:dyDescent="0.2">
      <c r="A242" s="29">
        <v>3</v>
      </c>
      <c r="B242" s="35" t="s">
        <v>670</v>
      </c>
      <c r="C242" s="29"/>
      <c r="D242" s="29"/>
      <c r="E242" s="29"/>
      <c r="F242" s="29"/>
    </row>
    <row r="243" spans="1:6" x14ac:dyDescent="0.2">
      <c r="A243" s="29">
        <v>4</v>
      </c>
      <c r="B243" s="35" t="s">
        <v>671</v>
      </c>
      <c r="C243" s="29"/>
      <c r="D243" s="29"/>
      <c r="E243" s="29"/>
      <c r="F243" s="29"/>
    </row>
    <row r="244" spans="1:6" ht="25.5" x14ac:dyDescent="0.2">
      <c r="A244" s="29">
        <v>5</v>
      </c>
      <c r="B244" s="35" t="s">
        <v>672</v>
      </c>
      <c r="C244" s="29"/>
      <c r="D244" s="29"/>
      <c r="E244" s="29"/>
      <c r="F244" s="29"/>
    </row>
    <row r="245" spans="1:6" ht="25.5" x14ac:dyDescent="0.2">
      <c r="A245" s="29">
        <v>6</v>
      </c>
      <c r="B245" s="35" t="s">
        <v>673</v>
      </c>
      <c r="C245" s="29"/>
      <c r="D245" s="29"/>
      <c r="E245" s="29"/>
      <c r="F245" s="29"/>
    </row>
    <row r="246" spans="1:6" x14ac:dyDescent="0.2">
      <c r="A246" s="29"/>
      <c r="B246" s="29"/>
      <c r="C246" s="29"/>
      <c r="D246" s="29"/>
      <c r="E246" s="29"/>
      <c r="F246" s="29"/>
    </row>
    <row r="247" spans="1:6" x14ac:dyDescent="0.2">
      <c r="A247" s="30" t="s">
        <v>674</v>
      </c>
      <c r="B247" s="31"/>
      <c r="C247" s="29"/>
      <c r="D247" s="29"/>
      <c r="E247" s="29"/>
      <c r="F247" s="29"/>
    </row>
    <row r="248" spans="1:6" ht="25.5" x14ac:dyDescent="0.2">
      <c r="A248" s="29">
        <v>1</v>
      </c>
      <c r="B248" s="35" t="s">
        <v>675</v>
      </c>
      <c r="C248" s="29"/>
      <c r="D248" s="29"/>
      <c r="E248" s="29"/>
      <c r="F248" s="29"/>
    </row>
    <row r="249" spans="1:6" ht="25.5" x14ac:dyDescent="0.2">
      <c r="A249" s="29">
        <v>2</v>
      </c>
      <c r="B249" s="35" t="s">
        <v>676</v>
      </c>
      <c r="C249" s="29"/>
      <c r="D249" s="29"/>
      <c r="E249" s="29"/>
      <c r="F249" s="29"/>
    </row>
    <row r="250" spans="1:6" ht="25.5" x14ac:dyDescent="0.2">
      <c r="A250" s="29">
        <v>3</v>
      </c>
      <c r="B250" s="35" t="s">
        <v>677</v>
      </c>
      <c r="C250" s="29"/>
      <c r="D250" s="29"/>
      <c r="E250" s="29"/>
      <c r="F250" s="29"/>
    </row>
    <row r="251" spans="1:6" ht="25.5" x14ac:dyDescent="0.2">
      <c r="A251" s="29">
        <v>4</v>
      </c>
      <c r="B251" s="35" t="s">
        <v>678</v>
      </c>
      <c r="C251" s="29"/>
      <c r="D251" s="29"/>
      <c r="E251" s="29"/>
      <c r="F251" s="29"/>
    </row>
    <row r="252" spans="1:6" ht="25.5" x14ac:dyDescent="0.2">
      <c r="A252" s="29">
        <v>5</v>
      </c>
      <c r="B252" s="35" t="s">
        <v>679</v>
      </c>
      <c r="C252" s="29"/>
      <c r="D252" s="29"/>
      <c r="E252" s="29"/>
      <c r="F252" s="29"/>
    </row>
    <row r="253" spans="1:6" x14ac:dyDescent="0.2">
      <c r="A253" s="29">
        <v>6</v>
      </c>
      <c r="B253" s="35" t="s">
        <v>680</v>
      </c>
      <c r="C253" s="29"/>
      <c r="D253" s="29"/>
      <c r="E253" s="29"/>
      <c r="F253" s="29"/>
    </row>
    <row r="254" spans="1:6" x14ac:dyDescent="0.2">
      <c r="A254" s="29"/>
      <c r="B254" s="29"/>
      <c r="C254" s="29"/>
      <c r="D254" s="29"/>
      <c r="E254" s="29"/>
      <c r="F254" s="29"/>
    </row>
    <row r="255" spans="1:6" x14ac:dyDescent="0.2">
      <c r="A255" s="30" t="s">
        <v>289</v>
      </c>
      <c r="B255" s="31"/>
      <c r="C255" s="29"/>
      <c r="D255" s="29"/>
      <c r="E255" s="29"/>
      <c r="F255" s="29"/>
    </row>
    <row r="256" spans="1:6" x14ac:dyDescent="0.2">
      <c r="A256" s="29">
        <v>1</v>
      </c>
      <c r="B256" s="35" t="s">
        <v>681</v>
      </c>
      <c r="C256" s="29"/>
      <c r="D256" s="29"/>
      <c r="E256" s="29"/>
      <c r="F256" s="29"/>
    </row>
    <row r="257" spans="1:6" ht="25.5" x14ac:dyDescent="0.2">
      <c r="A257" s="29">
        <v>2</v>
      </c>
      <c r="B257" s="35" t="s">
        <v>682</v>
      </c>
      <c r="C257" s="29"/>
      <c r="D257" s="29"/>
      <c r="E257" s="29"/>
      <c r="F257" s="29"/>
    </row>
    <row r="258" spans="1:6" ht="25.5" x14ac:dyDescent="0.2">
      <c r="A258" s="29">
        <v>3</v>
      </c>
      <c r="B258" s="35" t="s">
        <v>683</v>
      </c>
      <c r="C258" s="29"/>
      <c r="D258" s="29"/>
      <c r="E258" s="29"/>
      <c r="F258" s="29"/>
    </row>
    <row r="259" spans="1:6" x14ac:dyDescent="0.2">
      <c r="A259" s="29">
        <v>4</v>
      </c>
      <c r="B259" s="35" t="s">
        <v>684</v>
      </c>
      <c r="C259" s="29"/>
      <c r="D259" s="29"/>
      <c r="E259" s="29"/>
      <c r="F259" s="29"/>
    </row>
    <row r="260" spans="1:6" x14ac:dyDescent="0.2">
      <c r="A260" s="29">
        <v>5</v>
      </c>
      <c r="B260" s="35" t="s">
        <v>685</v>
      </c>
      <c r="C260" s="29"/>
      <c r="D260" s="29"/>
      <c r="E260" s="29"/>
      <c r="F260" s="29"/>
    </row>
    <row r="261" spans="1:6" ht="25.5" x14ac:dyDescent="0.2">
      <c r="A261" s="29">
        <v>6</v>
      </c>
      <c r="B261" s="35" t="s">
        <v>686</v>
      </c>
      <c r="C261" s="29"/>
      <c r="D261" s="29"/>
      <c r="E261" s="29"/>
      <c r="F261" s="29"/>
    </row>
    <row r="262" spans="1:6" ht="25.5" x14ac:dyDescent="0.2">
      <c r="A262" s="29">
        <v>7</v>
      </c>
      <c r="B262" s="35" t="s">
        <v>687</v>
      </c>
      <c r="C262" s="29"/>
      <c r="D262" s="29"/>
      <c r="E262" s="29"/>
      <c r="F262" s="29"/>
    </row>
    <row r="263" spans="1:6" x14ac:dyDescent="0.2">
      <c r="A263" s="29"/>
      <c r="B263" s="29"/>
      <c r="C263" s="29"/>
      <c r="D263" s="29"/>
      <c r="E263" s="29"/>
      <c r="F263" s="29"/>
    </row>
    <row r="264" spans="1:6" x14ac:dyDescent="0.2">
      <c r="A264" s="30" t="s">
        <v>195</v>
      </c>
      <c r="B264" s="31"/>
      <c r="C264" s="29"/>
      <c r="D264" s="29"/>
      <c r="E264" s="29"/>
      <c r="F264" s="29"/>
    </row>
    <row r="265" spans="1:6" ht="25.5" x14ac:dyDescent="0.2">
      <c r="A265" s="29">
        <v>1</v>
      </c>
      <c r="B265" s="35" t="s">
        <v>688</v>
      </c>
      <c r="C265" s="29"/>
      <c r="D265" s="29"/>
      <c r="E265" s="29"/>
      <c r="F265" s="29"/>
    </row>
    <row r="266" spans="1:6" x14ac:dyDescent="0.2">
      <c r="A266" s="29">
        <v>2</v>
      </c>
      <c r="B266" s="35" t="s">
        <v>689</v>
      </c>
      <c r="C266" s="29"/>
      <c r="D266" s="29"/>
      <c r="E266" s="29"/>
      <c r="F266" s="29"/>
    </row>
    <row r="267" spans="1:6" ht="25.5" x14ac:dyDescent="0.2">
      <c r="A267" s="29">
        <v>3</v>
      </c>
      <c r="B267" s="35" t="s">
        <v>690</v>
      </c>
      <c r="C267" s="29"/>
      <c r="D267" s="29"/>
      <c r="E267" s="29"/>
      <c r="F267" s="29"/>
    </row>
    <row r="268" spans="1:6" ht="25.5" x14ac:dyDescent="0.2">
      <c r="A268" s="29">
        <v>4</v>
      </c>
      <c r="B268" s="35" t="s">
        <v>691</v>
      </c>
      <c r="C268" s="29"/>
      <c r="D268" s="29"/>
      <c r="E268" s="29"/>
      <c r="F268" s="29"/>
    </row>
    <row r="269" spans="1:6" x14ac:dyDescent="0.2">
      <c r="A269" s="29"/>
      <c r="B269" s="29"/>
      <c r="C269" s="29"/>
      <c r="D269" s="29"/>
      <c r="E269" s="29"/>
      <c r="F269" s="29"/>
    </row>
    <row r="270" spans="1:6" x14ac:dyDescent="0.2">
      <c r="A270" s="30" t="s">
        <v>302</v>
      </c>
      <c r="B270" s="31"/>
      <c r="C270" s="29"/>
      <c r="D270" s="29"/>
      <c r="E270" s="29"/>
      <c r="F270" s="29"/>
    </row>
    <row r="271" spans="1:6" ht="25.5" x14ac:dyDescent="0.2">
      <c r="A271" s="29">
        <v>1</v>
      </c>
      <c r="B271" s="35" t="s">
        <v>692</v>
      </c>
      <c r="C271" s="29"/>
      <c r="D271" s="29"/>
      <c r="E271" s="29"/>
      <c r="F271" s="29"/>
    </row>
    <row r="272" spans="1:6" ht="25.5" x14ac:dyDescent="0.2">
      <c r="A272" s="29">
        <v>2</v>
      </c>
      <c r="B272" s="35" t="s">
        <v>693</v>
      </c>
      <c r="C272" s="29"/>
      <c r="D272" s="29"/>
      <c r="E272" s="29"/>
      <c r="F272" s="29"/>
    </row>
    <row r="273" spans="1:6" ht="25.5" x14ac:dyDescent="0.2">
      <c r="A273" s="29">
        <v>3</v>
      </c>
      <c r="B273" s="35" t="s">
        <v>694</v>
      </c>
      <c r="C273" s="29"/>
      <c r="D273" s="29"/>
      <c r="E273" s="29"/>
      <c r="F273" s="29"/>
    </row>
    <row r="274" spans="1:6" ht="38.25" x14ac:dyDescent="0.2">
      <c r="A274" s="29">
        <v>4</v>
      </c>
      <c r="B274" s="35" t="s">
        <v>695</v>
      </c>
      <c r="C274" s="29"/>
      <c r="D274" s="29"/>
      <c r="E274" s="29"/>
      <c r="F274" s="29"/>
    </row>
    <row r="275" spans="1:6" ht="25.5" x14ac:dyDescent="0.2">
      <c r="A275" s="29">
        <v>5</v>
      </c>
      <c r="B275" s="35" t="s">
        <v>696</v>
      </c>
      <c r="C275" s="29"/>
      <c r="D275" s="29"/>
      <c r="E275" s="29"/>
      <c r="F275" s="29"/>
    </row>
    <row r="276" spans="1:6" x14ac:dyDescent="0.2">
      <c r="A276" s="29">
        <v>6</v>
      </c>
      <c r="B276" s="35" t="s">
        <v>697</v>
      </c>
      <c r="C276" s="29"/>
      <c r="D276" s="29"/>
      <c r="E276" s="29"/>
      <c r="F276" s="29"/>
    </row>
    <row r="277" spans="1:6" ht="25.5" x14ac:dyDescent="0.2">
      <c r="A277" s="29">
        <v>7</v>
      </c>
      <c r="B277" s="35" t="s">
        <v>698</v>
      </c>
      <c r="C277" s="29"/>
      <c r="D277" s="29"/>
      <c r="E277" s="29"/>
      <c r="F277" s="29"/>
    </row>
    <row r="278" spans="1:6" x14ac:dyDescent="0.2">
      <c r="A278" s="29">
        <v>8</v>
      </c>
      <c r="B278" s="35" t="s">
        <v>699</v>
      </c>
      <c r="C278" s="29"/>
      <c r="D278" s="29"/>
      <c r="E278" s="29"/>
      <c r="F278" s="29"/>
    </row>
    <row r="279" spans="1:6" x14ac:dyDescent="0.2">
      <c r="A279" s="29"/>
      <c r="B279" s="29"/>
      <c r="C279" s="29"/>
      <c r="D279" s="29"/>
      <c r="E279" s="29"/>
      <c r="F279" s="29"/>
    </row>
    <row r="280" spans="1:6" x14ac:dyDescent="0.2">
      <c r="A280" s="30" t="s">
        <v>338</v>
      </c>
      <c r="B280" s="31"/>
      <c r="C280" s="29"/>
      <c r="D280" s="29"/>
      <c r="E280" s="29"/>
      <c r="F280" s="29"/>
    </row>
    <row r="281" spans="1:6" x14ac:dyDescent="0.2">
      <c r="A281" s="29">
        <v>1</v>
      </c>
      <c r="B281" s="35" t="s">
        <v>700</v>
      </c>
      <c r="C281" s="29"/>
      <c r="D281" s="29"/>
      <c r="E281" s="29"/>
      <c r="F281" s="29"/>
    </row>
    <row r="282" spans="1:6" ht="25.5" x14ac:dyDescent="0.2">
      <c r="A282" s="29">
        <v>2</v>
      </c>
      <c r="B282" s="35" t="s">
        <v>701</v>
      </c>
      <c r="C282" s="29"/>
      <c r="D282" s="29"/>
      <c r="E282" s="29"/>
      <c r="F282" s="29"/>
    </row>
    <row r="283" spans="1:6" ht="25.5" x14ac:dyDescent="0.2">
      <c r="A283" s="29">
        <v>3</v>
      </c>
      <c r="B283" s="35" t="s">
        <v>702</v>
      </c>
      <c r="C283" s="29"/>
      <c r="D283" s="29"/>
      <c r="E283" s="29"/>
      <c r="F283" s="29"/>
    </row>
    <row r="284" spans="1:6" ht="25.5" x14ac:dyDescent="0.2">
      <c r="A284" s="29">
        <v>4</v>
      </c>
      <c r="B284" s="35" t="s">
        <v>703</v>
      </c>
      <c r="C284" s="29"/>
      <c r="D284" s="29"/>
      <c r="E284" s="29"/>
      <c r="F284" s="29"/>
    </row>
    <row r="285" spans="1:6" ht="25.5" x14ac:dyDescent="0.2">
      <c r="A285" s="29">
        <v>5</v>
      </c>
      <c r="B285" s="35" t="s">
        <v>704</v>
      </c>
      <c r="C285" s="29"/>
      <c r="D285" s="29"/>
      <c r="E285" s="29"/>
      <c r="F285" s="29"/>
    </row>
    <row r="286" spans="1:6" x14ac:dyDescent="0.2">
      <c r="A286" s="29"/>
      <c r="B286" s="29"/>
      <c r="C286" s="29"/>
      <c r="D286" s="29"/>
      <c r="E286" s="29"/>
      <c r="F286" s="29"/>
    </row>
    <row r="287" spans="1:6" x14ac:dyDescent="0.2">
      <c r="A287" s="30" t="s">
        <v>358</v>
      </c>
      <c r="B287" s="31"/>
      <c r="C287" s="29"/>
      <c r="D287" s="29"/>
      <c r="E287" s="29"/>
      <c r="F287" s="29"/>
    </row>
    <row r="288" spans="1:6" x14ac:dyDescent="0.2">
      <c r="A288" s="29">
        <v>1</v>
      </c>
      <c r="B288" s="35" t="s">
        <v>705</v>
      </c>
      <c r="C288" s="29"/>
      <c r="D288" s="29"/>
      <c r="E288" s="29"/>
      <c r="F288" s="29"/>
    </row>
    <row r="289" spans="1:6" ht="25.5" x14ac:dyDescent="0.2">
      <c r="A289" s="29">
        <v>2</v>
      </c>
      <c r="B289" s="35" t="s">
        <v>706</v>
      </c>
      <c r="C289" s="29"/>
      <c r="D289" s="29"/>
      <c r="E289" s="29"/>
      <c r="F289" s="29"/>
    </row>
    <row r="290" spans="1:6" ht="25.5" x14ac:dyDescent="0.2">
      <c r="A290" s="29">
        <v>3</v>
      </c>
      <c r="B290" s="35" t="s">
        <v>707</v>
      </c>
      <c r="C290" s="29"/>
      <c r="D290" s="29"/>
      <c r="E290" s="29"/>
      <c r="F290" s="29"/>
    </row>
    <row r="291" spans="1:6" ht="25.5" x14ac:dyDescent="0.2">
      <c r="A291" s="29">
        <v>4</v>
      </c>
      <c r="B291" s="35" t="s">
        <v>708</v>
      </c>
      <c r="C291" s="29"/>
      <c r="D291" s="29"/>
      <c r="E291" s="29"/>
      <c r="F291" s="29"/>
    </row>
    <row r="292" spans="1:6" x14ac:dyDescent="0.2">
      <c r="A292" s="29"/>
      <c r="B292" s="29"/>
      <c r="C292" s="29"/>
      <c r="D292" s="29"/>
      <c r="E292" s="29"/>
      <c r="F292" s="29"/>
    </row>
    <row r="293" spans="1:6" x14ac:dyDescent="0.2">
      <c r="A293" s="30" t="s">
        <v>371</v>
      </c>
      <c r="B293" s="31"/>
      <c r="C293" s="29"/>
      <c r="D293" s="29"/>
      <c r="E293" s="29"/>
      <c r="F293" s="29"/>
    </row>
    <row r="294" spans="1:6" ht="25.5" x14ac:dyDescent="0.2">
      <c r="A294" s="29">
        <v>1</v>
      </c>
      <c r="B294" s="35" t="s">
        <v>709</v>
      </c>
      <c r="C294" s="29"/>
      <c r="D294" s="29"/>
      <c r="E294" s="29"/>
      <c r="F294" s="29"/>
    </row>
    <row r="295" spans="1:6" ht="25.5" x14ac:dyDescent="0.2">
      <c r="A295" s="29">
        <v>2</v>
      </c>
      <c r="B295" s="35" t="s">
        <v>710</v>
      </c>
      <c r="C295" s="29"/>
      <c r="D295" s="29"/>
      <c r="E295" s="29"/>
      <c r="F295" s="29"/>
    </row>
    <row r="296" spans="1:6" ht="25.5" x14ac:dyDescent="0.2">
      <c r="A296" s="29">
        <v>3</v>
      </c>
      <c r="B296" s="35" t="s">
        <v>711</v>
      </c>
      <c r="C296" s="29"/>
      <c r="D296" s="29"/>
      <c r="E296" s="29"/>
      <c r="F296" s="29"/>
    </row>
    <row r="297" spans="1:6" ht="14.25" x14ac:dyDescent="0.2">
      <c r="A297" s="29">
        <v>4</v>
      </c>
      <c r="B297" s="36" t="s">
        <v>712</v>
      </c>
      <c r="C297" s="29"/>
      <c r="D297" s="29"/>
      <c r="E297" s="29"/>
      <c r="F297" s="29"/>
    </row>
    <row r="298" spans="1:6" x14ac:dyDescent="0.2">
      <c r="A298" s="29">
        <v>5</v>
      </c>
      <c r="B298" s="35" t="s">
        <v>713</v>
      </c>
      <c r="C298" s="29"/>
      <c r="D298" s="29"/>
      <c r="E298" s="29"/>
      <c r="F298" s="29"/>
    </row>
    <row r="299" spans="1:6" ht="25.5" x14ac:dyDescent="0.2">
      <c r="A299" s="29">
        <v>6</v>
      </c>
      <c r="B299" s="35" t="s">
        <v>714</v>
      </c>
      <c r="C299" s="29"/>
      <c r="D299" s="29"/>
      <c r="E299" s="29"/>
      <c r="F299" s="29"/>
    </row>
    <row r="300" spans="1:6" ht="25.5" x14ac:dyDescent="0.2">
      <c r="A300" s="29">
        <v>7</v>
      </c>
      <c r="B300" s="35" t="s">
        <v>715</v>
      </c>
      <c r="C300" s="29"/>
      <c r="D300" s="29"/>
      <c r="E300" s="29"/>
      <c r="F300" s="29"/>
    </row>
    <row r="301" spans="1:6" ht="25.5" x14ac:dyDescent="0.2">
      <c r="A301" s="29">
        <v>8</v>
      </c>
      <c r="B301" s="35" t="s">
        <v>716</v>
      </c>
      <c r="C301" s="29"/>
      <c r="D301" s="29"/>
      <c r="E301" s="29"/>
      <c r="F301" s="29"/>
    </row>
    <row r="302" spans="1:6" x14ac:dyDescent="0.2">
      <c r="A302" s="29"/>
      <c r="B302" s="29"/>
      <c r="C302" s="29"/>
      <c r="D302" s="29"/>
      <c r="E302" s="29"/>
      <c r="F302" s="29"/>
    </row>
    <row r="303" spans="1:6" x14ac:dyDescent="0.2">
      <c r="A303" s="30" t="s">
        <v>717</v>
      </c>
      <c r="B303" s="31"/>
      <c r="C303" s="29"/>
      <c r="D303" s="29"/>
      <c r="E303" s="29"/>
      <c r="F303" s="29"/>
    </row>
    <row r="304" spans="1:6" ht="38.25" x14ac:dyDescent="0.2">
      <c r="A304" s="29">
        <v>1</v>
      </c>
      <c r="B304" s="35" t="s">
        <v>718</v>
      </c>
      <c r="C304" s="29"/>
      <c r="D304" s="29"/>
      <c r="E304" s="29"/>
      <c r="F304" s="29"/>
    </row>
    <row r="305" spans="1:6" ht="38.25" x14ac:dyDescent="0.2">
      <c r="A305" s="29">
        <v>2</v>
      </c>
      <c r="B305" s="35" t="s">
        <v>719</v>
      </c>
      <c r="C305" s="29"/>
      <c r="D305" s="29"/>
      <c r="E305" s="29"/>
      <c r="F305" s="29"/>
    </row>
    <row r="306" spans="1:6" ht="38.25" x14ac:dyDescent="0.2">
      <c r="A306" s="29">
        <v>3</v>
      </c>
      <c r="B306" s="35" t="s">
        <v>720</v>
      </c>
      <c r="C306" s="29"/>
      <c r="D306" s="29"/>
      <c r="E306" s="29"/>
      <c r="F306" s="29"/>
    </row>
    <row r="307" spans="1:6" ht="25.5" x14ac:dyDescent="0.2">
      <c r="A307" s="29">
        <v>4</v>
      </c>
      <c r="B307" s="35" t="s">
        <v>721</v>
      </c>
      <c r="C307" s="29"/>
      <c r="D307" s="29"/>
      <c r="E307" s="29"/>
      <c r="F307" s="29"/>
    </row>
    <row r="308" spans="1:6" x14ac:dyDescent="0.2">
      <c r="A308" s="29">
        <v>5</v>
      </c>
      <c r="B308" s="35" t="s">
        <v>722</v>
      </c>
      <c r="C308" s="29"/>
      <c r="D308" s="29"/>
      <c r="E308" s="29"/>
      <c r="F308" s="29"/>
    </row>
    <row r="309" spans="1:6" x14ac:dyDescent="0.2">
      <c r="A309" s="29">
        <v>6</v>
      </c>
      <c r="B309" s="35" t="s">
        <v>723</v>
      </c>
      <c r="C309" s="29"/>
      <c r="D309" s="29"/>
      <c r="E309" s="29"/>
      <c r="F309" s="29"/>
    </row>
    <row r="310" spans="1:6" x14ac:dyDescent="0.2">
      <c r="A310" s="29">
        <v>7</v>
      </c>
      <c r="B310" s="35" t="s">
        <v>724</v>
      </c>
      <c r="C310" s="29"/>
      <c r="D310" s="29"/>
      <c r="E310" s="29"/>
      <c r="F310" s="29"/>
    </row>
    <row r="311" spans="1:6" ht="25.5" x14ac:dyDescent="0.2">
      <c r="A311" s="29">
        <v>8</v>
      </c>
      <c r="B311" s="35" t="s">
        <v>725</v>
      </c>
      <c r="C311" s="29"/>
      <c r="D311" s="29"/>
      <c r="E311" s="29"/>
      <c r="F311" s="29"/>
    </row>
    <row r="312" spans="1:6" ht="38.25" x14ac:dyDescent="0.2">
      <c r="A312" s="29">
        <v>9</v>
      </c>
      <c r="B312" s="35" t="s">
        <v>726</v>
      </c>
      <c r="C312" s="29"/>
      <c r="D312" s="29"/>
      <c r="E312" s="29"/>
      <c r="F312" s="29"/>
    </row>
    <row r="313" spans="1:6" ht="25.5" x14ac:dyDescent="0.2">
      <c r="A313" s="29">
        <v>10</v>
      </c>
      <c r="B313" s="35" t="s">
        <v>727</v>
      </c>
      <c r="C313" s="29"/>
      <c r="D313" s="29"/>
      <c r="E313" s="29"/>
      <c r="F313" s="29"/>
    </row>
    <row r="314" spans="1:6" x14ac:dyDescent="0.2">
      <c r="A314" s="29">
        <v>11</v>
      </c>
      <c r="B314" s="35" t="s">
        <v>728</v>
      </c>
      <c r="C314" s="29"/>
      <c r="D314" s="29"/>
      <c r="E314" s="29"/>
      <c r="F314" s="29"/>
    </row>
    <row r="315" spans="1:6" x14ac:dyDescent="0.2">
      <c r="A315" s="29">
        <v>12</v>
      </c>
      <c r="B315" s="35" t="s">
        <v>729</v>
      </c>
      <c r="C315" s="29"/>
      <c r="D315" s="29"/>
      <c r="E315" s="29"/>
      <c r="F315" s="29"/>
    </row>
    <row r="316" spans="1:6" x14ac:dyDescent="0.2">
      <c r="A316" s="29">
        <v>13</v>
      </c>
      <c r="B316" s="35" t="s">
        <v>730</v>
      </c>
      <c r="C316" s="29"/>
      <c r="D316" s="29"/>
      <c r="E316" s="29"/>
      <c r="F316" s="29"/>
    </row>
    <row r="317" spans="1:6" x14ac:dyDescent="0.2">
      <c r="A317" s="29">
        <v>14</v>
      </c>
      <c r="B317" s="35" t="s">
        <v>731</v>
      </c>
      <c r="C317" s="29"/>
      <c r="D317" s="29"/>
      <c r="E317" s="29"/>
      <c r="F317" s="29"/>
    </row>
    <row r="318" spans="1:6" ht="25.5" x14ac:dyDescent="0.2">
      <c r="A318" s="29">
        <v>15</v>
      </c>
      <c r="B318" s="35" t="s">
        <v>732</v>
      </c>
      <c r="C318" s="29"/>
      <c r="D318" s="29"/>
      <c r="E318" s="29"/>
      <c r="F318" s="29"/>
    </row>
    <row r="319" spans="1:6" ht="25.5" x14ac:dyDescent="0.2">
      <c r="A319" s="29">
        <v>16</v>
      </c>
      <c r="B319" s="35" t="s">
        <v>733</v>
      </c>
      <c r="C319" s="29"/>
      <c r="D319" s="29"/>
      <c r="E319" s="29"/>
      <c r="F319" s="29"/>
    </row>
    <row r="320" spans="1:6" ht="25.5" x14ac:dyDescent="0.2">
      <c r="A320" s="29">
        <v>17</v>
      </c>
      <c r="B320" s="35" t="s">
        <v>734</v>
      </c>
      <c r="C320" s="29"/>
      <c r="D320" s="29"/>
      <c r="E320" s="29"/>
      <c r="F320" s="29"/>
    </row>
    <row r="321" spans="1:6" ht="25.5" x14ac:dyDescent="0.2">
      <c r="A321" s="29">
        <v>18</v>
      </c>
      <c r="B321" s="35" t="s">
        <v>735</v>
      </c>
      <c r="C321" s="29"/>
      <c r="D321" s="29"/>
      <c r="E321" s="29"/>
      <c r="F321" s="29"/>
    </row>
    <row r="322" spans="1:6" ht="25.5" x14ac:dyDescent="0.2">
      <c r="A322" s="29">
        <v>19</v>
      </c>
      <c r="B322" s="35" t="s">
        <v>736</v>
      </c>
      <c r="C322" s="29"/>
      <c r="D322" s="29"/>
      <c r="E322" s="29"/>
      <c r="F322" s="29"/>
    </row>
    <row r="323" spans="1:6" ht="38.25" x14ac:dyDescent="0.2">
      <c r="A323" s="29">
        <v>20</v>
      </c>
      <c r="B323" s="35" t="s">
        <v>737</v>
      </c>
      <c r="C323" s="29"/>
      <c r="D323" s="29"/>
      <c r="E323" s="29"/>
      <c r="F323" s="29"/>
    </row>
    <row r="324" spans="1:6" ht="25.5" x14ac:dyDescent="0.2">
      <c r="A324" s="29">
        <v>21</v>
      </c>
      <c r="B324" s="35" t="s">
        <v>738</v>
      </c>
      <c r="C324" s="29"/>
      <c r="D324" s="29"/>
      <c r="E324" s="29"/>
      <c r="F324" s="29"/>
    </row>
    <row r="325" spans="1:6" ht="25.5" x14ac:dyDescent="0.2">
      <c r="A325" s="29">
        <v>22</v>
      </c>
      <c r="B325" s="35" t="s">
        <v>739</v>
      </c>
      <c r="C325" s="29"/>
      <c r="D325" s="29"/>
      <c r="E325" s="29"/>
      <c r="F325" s="29"/>
    </row>
    <row r="326" spans="1:6" ht="38.25" x14ac:dyDescent="0.2">
      <c r="A326" s="29">
        <v>23</v>
      </c>
      <c r="B326" s="35" t="s">
        <v>740</v>
      </c>
      <c r="C326" s="29"/>
      <c r="D326" s="29"/>
      <c r="E326" s="29"/>
      <c r="F326" s="29"/>
    </row>
    <row r="327" spans="1:6" x14ac:dyDescent="0.2">
      <c r="A327" s="29">
        <v>24</v>
      </c>
      <c r="B327" s="35" t="s">
        <v>741</v>
      </c>
      <c r="C327" s="29"/>
      <c r="D327" s="29"/>
      <c r="E327" s="29"/>
      <c r="F327" s="29"/>
    </row>
    <row r="328" spans="1:6" ht="25.5" x14ac:dyDescent="0.2">
      <c r="A328" s="29">
        <v>25</v>
      </c>
      <c r="B328" s="35" t="s">
        <v>742</v>
      </c>
      <c r="C328" s="29"/>
      <c r="D328" s="29"/>
      <c r="E328" s="29"/>
      <c r="F328" s="29"/>
    </row>
    <row r="329" spans="1:6" ht="25.5" x14ac:dyDescent="0.2">
      <c r="A329" s="29">
        <v>26</v>
      </c>
      <c r="B329" s="35" t="s">
        <v>743</v>
      </c>
      <c r="C329" s="29"/>
      <c r="D329" s="29"/>
      <c r="E329" s="29"/>
      <c r="F329" s="29"/>
    </row>
    <row r="330" spans="1:6" ht="25.5" x14ac:dyDescent="0.2">
      <c r="A330" s="29">
        <v>27</v>
      </c>
      <c r="B330" s="35" t="s">
        <v>744</v>
      </c>
      <c r="C330" s="29"/>
      <c r="D330" s="29"/>
      <c r="E330" s="29"/>
      <c r="F330" s="29"/>
    </row>
    <row r="331" spans="1:6" ht="25.5" x14ac:dyDescent="0.2">
      <c r="A331" s="29">
        <v>28</v>
      </c>
      <c r="B331" s="35" t="s">
        <v>745</v>
      </c>
      <c r="C331" s="29"/>
      <c r="D331" s="29"/>
      <c r="E331" s="29"/>
      <c r="F331" s="29"/>
    </row>
    <row r="332" spans="1:6" ht="25.5" x14ac:dyDescent="0.2">
      <c r="A332" s="29">
        <v>29</v>
      </c>
      <c r="B332" s="35" t="s">
        <v>746</v>
      </c>
      <c r="C332" s="29"/>
      <c r="D332" s="29"/>
      <c r="E332" s="29"/>
      <c r="F332" s="29"/>
    </row>
    <row r="333" spans="1:6" ht="25.5" x14ac:dyDescent="0.2">
      <c r="A333" s="29">
        <v>30</v>
      </c>
      <c r="B333" s="35" t="s">
        <v>747</v>
      </c>
      <c r="C333" s="29"/>
      <c r="D333" s="29"/>
      <c r="E333" s="29"/>
      <c r="F333" s="29"/>
    </row>
    <row r="334" spans="1:6" ht="25.5" x14ac:dyDescent="0.2">
      <c r="A334" s="29">
        <v>31</v>
      </c>
      <c r="B334" s="35" t="s">
        <v>748</v>
      </c>
      <c r="C334" s="29"/>
      <c r="D334" s="29"/>
      <c r="E334" s="29"/>
      <c r="F334" s="29"/>
    </row>
    <row r="335" spans="1:6" ht="25.5" x14ac:dyDescent="0.2">
      <c r="A335" s="29">
        <v>32</v>
      </c>
      <c r="B335" s="35" t="s">
        <v>749</v>
      </c>
      <c r="C335" s="29"/>
      <c r="D335" s="29"/>
      <c r="E335" s="29"/>
      <c r="F335" s="29"/>
    </row>
    <row r="336" spans="1:6" ht="25.5" x14ac:dyDescent="0.2">
      <c r="A336" s="29">
        <v>33</v>
      </c>
      <c r="B336" s="35" t="s">
        <v>750</v>
      </c>
      <c r="C336" s="29"/>
      <c r="D336" s="29"/>
      <c r="E336" s="29"/>
      <c r="F336" s="29"/>
    </row>
    <row r="337" spans="1:6" x14ac:dyDescent="0.2">
      <c r="A337" s="29">
        <v>34</v>
      </c>
      <c r="B337" s="35" t="s">
        <v>751</v>
      </c>
      <c r="C337" s="29"/>
      <c r="D337" s="29"/>
      <c r="E337" s="29"/>
      <c r="F337" s="29"/>
    </row>
    <row r="338" spans="1:6" ht="38.25" x14ac:dyDescent="0.2">
      <c r="A338" s="29">
        <v>35</v>
      </c>
      <c r="B338" s="35" t="s">
        <v>752</v>
      </c>
      <c r="C338" s="29"/>
      <c r="D338" s="29"/>
      <c r="E338" s="29"/>
      <c r="F338" s="29"/>
    </row>
    <row r="339" spans="1:6" x14ac:dyDescent="0.2">
      <c r="A339" s="29">
        <v>36</v>
      </c>
      <c r="B339" s="35" t="s">
        <v>753</v>
      </c>
      <c r="C339" s="29"/>
      <c r="D339" s="29"/>
      <c r="E339" s="29"/>
      <c r="F339" s="29"/>
    </row>
    <row r="340" spans="1:6" ht="25.5" x14ac:dyDescent="0.2">
      <c r="A340" s="29">
        <v>37</v>
      </c>
      <c r="B340" s="35" t="s">
        <v>754</v>
      </c>
      <c r="C340" s="29"/>
      <c r="D340" s="29"/>
      <c r="E340" s="29"/>
      <c r="F340" s="29"/>
    </row>
    <row r="341" spans="1:6" ht="25.5" x14ac:dyDescent="0.2">
      <c r="A341" s="29">
        <v>38</v>
      </c>
      <c r="B341" s="35" t="s">
        <v>755</v>
      </c>
      <c r="C341" s="29"/>
      <c r="D341" s="29"/>
      <c r="E341" s="29"/>
      <c r="F341" s="29"/>
    </row>
    <row r="342" spans="1:6" ht="25.5" x14ac:dyDescent="0.2">
      <c r="A342" s="29">
        <v>39</v>
      </c>
      <c r="B342" s="35" t="s">
        <v>756</v>
      </c>
      <c r="C342" s="29"/>
      <c r="D342" s="29"/>
      <c r="E342" s="29"/>
      <c r="F342" s="29"/>
    </row>
    <row r="343" spans="1:6" x14ac:dyDescent="0.2">
      <c r="A343" s="29">
        <v>40</v>
      </c>
      <c r="B343" s="35" t="s">
        <v>757</v>
      </c>
      <c r="C343" s="29"/>
      <c r="D343" s="29"/>
      <c r="E343" s="29"/>
      <c r="F343" s="29"/>
    </row>
    <row r="344" spans="1:6" ht="25.5" x14ac:dyDescent="0.2">
      <c r="A344" s="29">
        <v>41</v>
      </c>
      <c r="B344" s="35" t="s">
        <v>758</v>
      </c>
      <c r="C344" s="29"/>
      <c r="D344" s="29"/>
      <c r="E344" s="29"/>
      <c r="F344" s="29"/>
    </row>
    <row r="345" spans="1:6" ht="25.5" x14ac:dyDescent="0.2">
      <c r="A345" s="29">
        <v>42</v>
      </c>
      <c r="B345" s="35" t="s">
        <v>759</v>
      </c>
      <c r="C345" s="29"/>
      <c r="D345" s="29"/>
      <c r="E345" s="29"/>
      <c r="F345" s="29"/>
    </row>
    <row r="346" spans="1:6" x14ac:dyDescent="0.2">
      <c r="A346" s="29">
        <v>43</v>
      </c>
      <c r="B346" s="35" t="s">
        <v>760</v>
      </c>
      <c r="C346" s="29"/>
      <c r="D346" s="29"/>
      <c r="E346" s="29"/>
      <c r="F346" s="29"/>
    </row>
    <row r="347" spans="1:6" ht="25.5" x14ac:dyDescent="0.2">
      <c r="A347" s="29">
        <v>44</v>
      </c>
      <c r="B347" s="35" t="s">
        <v>761</v>
      </c>
      <c r="C347" s="29"/>
      <c r="D347" s="29"/>
      <c r="E347" s="29"/>
      <c r="F347" s="29"/>
    </row>
    <row r="348" spans="1:6" ht="25.5" x14ac:dyDescent="0.2">
      <c r="A348" s="29">
        <v>45</v>
      </c>
      <c r="B348" s="35" t="s">
        <v>762</v>
      </c>
      <c r="C348" s="29"/>
      <c r="D348" s="29"/>
      <c r="E348" s="29"/>
      <c r="F348" s="29"/>
    </row>
    <row r="349" spans="1:6" x14ac:dyDescent="0.2">
      <c r="A349" s="29">
        <v>46</v>
      </c>
      <c r="B349" s="35" t="s">
        <v>763</v>
      </c>
      <c r="C349" s="29"/>
      <c r="D349" s="29"/>
      <c r="E349" s="29"/>
      <c r="F349" s="29"/>
    </row>
    <row r="350" spans="1:6" x14ac:dyDescent="0.2">
      <c r="A350" s="29">
        <v>47</v>
      </c>
      <c r="B350" s="35" t="s">
        <v>764</v>
      </c>
      <c r="C350" s="29"/>
      <c r="D350" s="29"/>
      <c r="E350" s="29"/>
      <c r="F350" s="29"/>
    </row>
    <row r="351" spans="1:6" x14ac:dyDescent="0.2">
      <c r="A351" s="29">
        <v>48</v>
      </c>
      <c r="B351" s="35" t="s">
        <v>765</v>
      </c>
      <c r="C351" s="29"/>
      <c r="D351" s="29"/>
      <c r="E351" s="29"/>
      <c r="F351" s="29"/>
    </row>
    <row r="352" spans="1:6" ht="38.25" x14ac:dyDescent="0.2">
      <c r="A352" s="29">
        <v>49</v>
      </c>
      <c r="B352" s="35" t="s">
        <v>766</v>
      </c>
      <c r="C352" s="29"/>
      <c r="D352" s="29"/>
      <c r="E352" s="29"/>
      <c r="F352" s="29"/>
    </row>
    <row r="353" spans="1:6" ht="25.5" x14ac:dyDescent="0.2">
      <c r="A353" s="29">
        <v>50</v>
      </c>
      <c r="B353" s="35" t="s">
        <v>767</v>
      </c>
      <c r="C353" s="29"/>
      <c r="D353" s="29"/>
      <c r="E353" s="29"/>
      <c r="F353" s="29"/>
    </row>
    <row r="354" spans="1:6" x14ac:dyDescent="0.2">
      <c r="A354" s="29">
        <v>51</v>
      </c>
      <c r="B354" s="35" t="s">
        <v>768</v>
      </c>
      <c r="C354" s="29"/>
      <c r="D354" s="29"/>
      <c r="E354" s="29"/>
      <c r="F354" s="29"/>
    </row>
    <row r="355" spans="1:6" x14ac:dyDescent="0.2">
      <c r="A355" s="29">
        <v>52</v>
      </c>
      <c r="B355" s="35" t="s">
        <v>769</v>
      </c>
      <c r="C355" s="29"/>
      <c r="D355" s="29"/>
      <c r="E355" s="29"/>
      <c r="F355" s="29"/>
    </row>
    <row r="356" spans="1:6" ht="14.25" x14ac:dyDescent="0.2">
      <c r="A356" s="29">
        <v>53</v>
      </c>
      <c r="B356" s="36" t="s">
        <v>770</v>
      </c>
      <c r="C356" s="29"/>
      <c r="D356" s="29"/>
      <c r="E356" s="29"/>
      <c r="F356" s="29"/>
    </row>
    <row r="357" spans="1:6" x14ac:dyDescent="0.2">
      <c r="A357" s="29">
        <v>54</v>
      </c>
      <c r="B357" s="35" t="s">
        <v>771</v>
      </c>
      <c r="C357" s="29"/>
      <c r="D357" s="29"/>
      <c r="E357" s="29"/>
      <c r="F357" s="29"/>
    </row>
    <row r="358" spans="1:6" ht="25.5" x14ac:dyDescent="0.2">
      <c r="A358" s="29">
        <v>55</v>
      </c>
      <c r="B358" s="35" t="s">
        <v>772</v>
      </c>
      <c r="C358" s="29"/>
      <c r="D358" s="29"/>
      <c r="E358" s="29"/>
      <c r="F358" s="29"/>
    </row>
    <row r="359" spans="1:6" ht="38.25" x14ac:dyDescent="0.2">
      <c r="A359" s="29">
        <v>56</v>
      </c>
      <c r="B359" s="35" t="s">
        <v>773</v>
      </c>
      <c r="C359" s="29"/>
      <c r="D359" s="29"/>
      <c r="E359" s="29"/>
      <c r="F359" s="29"/>
    </row>
    <row r="360" spans="1:6" ht="25.5" x14ac:dyDescent="0.2">
      <c r="A360" s="29">
        <v>57</v>
      </c>
      <c r="B360" s="35" t="s">
        <v>774</v>
      </c>
      <c r="C360" s="29"/>
      <c r="D360" s="29"/>
      <c r="E360" s="29"/>
      <c r="F360" s="29"/>
    </row>
    <row r="361" spans="1:6" ht="25.5" x14ac:dyDescent="0.2">
      <c r="A361" s="29">
        <v>58</v>
      </c>
      <c r="B361" s="35" t="s">
        <v>775</v>
      </c>
      <c r="C361" s="29"/>
      <c r="D361" s="29"/>
      <c r="E361" s="29"/>
      <c r="F361" s="29"/>
    </row>
    <row r="362" spans="1:6" ht="25.5" x14ac:dyDescent="0.2">
      <c r="A362" s="29">
        <v>59</v>
      </c>
      <c r="B362" s="35" t="s">
        <v>776</v>
      </c>
      <c r="C362" s="29"/>
      <c r="D362" s="29"/>
      <c r="E362" s="29"/>
      <c r="F362" s="29"/>
    </row>
    <row r="363" spans="1:6" ht="25.5" x14ac:dyDescent="0.2">
      <c r="A363" s="29">
        <v>60</v>
      </c>
      <c r="B363" s="35" t="s">
        <v>777</v>
      </c>
      <c r="C363" s="29"/>
      <c r="D363" s="29"/>
      <c r="E363" s="29"/>
      <c r="F363" s="29"/>
    </row>
    <row r="364" spans="1:6" x14ac:dyDescent="0.2">
      <c r="A364" s="29"/>
      <c r="B364" s="29"/>
      <c r="C364" s="29"/>
      <c r="D364" s="29"/>
      <c r="E364" s="29"/>
      <c r="F364" s="29"/>
    </row>
    <row r="365" spans="1:6" x14ac:dyDescent="0.2">
      <c r="A365" s="30" t="s">
        <v>7</v>
      </c>
      <c r="B365" s="31"/>
      <c r="C365" s="29"/>
      <c r="D365" s="29"/>
      <c r="E365" s="29"/>
      <c r="F365" s="29"/>
    </row>
    <row r="366" spans="1:6" ht="25.5" x14ac:dyDescent="0.2">
      <c r="A366" s="29">
        <v>1</v>
      </c>
      <c r="B366" s="35" t="s">
        <v>778</v>
      </c>
      <c r="C366" s="29"/>
      <c r="D366" s="29"/>
      <c r="E366" s="29"/>
      <c r="F366" s="29"/>
    </row>
    <row r="367" spans="1:6" x14ac:dyDescent="0.2">
      <c r="A367" s="29">
        <v>2</v>
      </c>
      <c r="B367" s="35" t="s">
        <v>779</v>
      </c>
      <c r="C367" s="29"/>
      <c r="D367" s="29"/>
      <c r="E367" s="29"/>
      <c r="F367" s="29"/>
    </row>
    <row r="368" spans="1:6" ht="25.5" x14ac:dyDescent="0.2">
      <c r="A368" s="29">
        <v>3</v>
      </c>
      <c r="B368" s="35" t="s">
        <v>780</v>
      </c>
      <c r="C368" s="29"/>
      <c r="D368" s="29"/>
      <c r="E368" s="29"/>
      <c r="F368" s="29"/>
    </row>
    <row r="369" spans="1:6" ht="38.25" x14ac:dyDescent="0.2">
      <c r="A369" s="29">
        <v>4</v>
      </c>
      <c r="B369" s="35" t="s">
        <v>781</v>
      </c>
      <c r="C369" s="29"/>
      <c r="D369" s="29"/>
      <c r="E369" s="29"/>
      <c r="F369" s="29"/>
    </row>
    <row r="370" spans="1:6" ht="38.25" x14ac:dyDescent="0.2">
      <c r="A370" s="29">
        <v>5</v>
      </c>
      <c r="B370" s="35" t="s">
        <v>782</v>
      </c>
      <c r="C370" s="29"/>
      <c r="D370" s="29"/>
      <c r="E370" s="29"/>
      <c r="F370" s="29"/>
    </row>
    <row r="371" spans="1:6" x14ac:dyDescent="0.2">
      <c r="A371" s="29">
        <v>6</v>
      </c>
      <c r="B371" s="35" t="s">
        <v>783</v>
      </c>
      <c r="C371" s="29"/>
      <c r="D371" s="29"/>
      <c r="E371" s="29"/>
      <c r="F371" s="29"/>
    </row>
    <row r="372" spans="1:6" x14ac:dyDescent="0.2">
      <c r="A372" s="29"/>
      <c r="B372" s="29"/>
      <c r="C372" s="29"/>
      <c r="D372" s="29"/>
      <c r="E372" s="29"/>
      <c r="F372" s="29"/>
    </row>
    <row r="373" spans="1:6" x14ac:dyDescent="0.2">
      <c r="A373" s="30" t="s">
        <v>12</v>
      </c>
      <c r="B373" s="31"/>
      <c r="C373" s="29"/>
      <c r="D373" s="29"/>
      <c r="E373" s="29"/>
      <c r="F373" s="29"/>
    </row>
    <row r="374" spans="1:6" ht="25.5" x14ac:dyDescent="0.2">
      <c r="A374" s="29">
        <v>1</v>
      </c>
      <c r="B374" s="35" t="s">
        <v>784</v>
      </c>
      <c r="C374" s="29"/>
      <c r="D374" s="29"/>
      <c r="E374" s="29"/>
      <c r="F374" s="29"/>
    </row>
    <row r="375" spans="1:6" ht="25.5" x14ac:dyDescent="0.2">
      <c r="A375" s="29">
        <v>2</v>
      </c>
      <c r="B375" s="35" t="s">
        <v>785</v>
      </c>
      <c r="C375" s="29"/>
      <c r="D375" s="29"/>
      <c r="E375" s="29"/>
      <c r="F375" s="29"/>
    </row>
    <row r="376" spans="1:6" ht="38.25" x14ac:dyDescent="0.2">
      <c r="A376" s="29">
        <v>3</v>
      </c>
      <c r="B376" s="35" t="s">
        <v>786</v>
      </c>
      <c r="C376" s="29"/>
      <c r="D376" s="29"/>
      <c r="E376" s="29"/>
      <c r="F376" s="29"/>
    </row>
    <row r="377" spans="1:6" ht="38.25" x14ac:dyDescent="0.2">
      <c r="A377" s="29">
        <v>4</v>
      </c>
      <c r="B377" s="35" t="s">
        <v>787</v>
      </c>
      <c r="C377" s="29"/>
      <c r="D377" s="29"/>
      <c r="E377" s="29"/>
      <c r="F377" s="29"/>
    </row>
    <row r="378" spans="1:6" ht="38.25" x14ac:dyDescent="0.2">
      <c r="A378" s="29">
        <v>5</v>
      </c>
      <c r="B378" s="35" t="s">
        <v>788</v>
      </c>
      <c r="C378" s="29"/>
      <c r="D378" s="29"/>
      <c r="E378" s="29"/>
      <c r="F378" s="29"/>
    </row>
    <row r="379" spans="1:6" ht="38.25" x14ac:dyDescent="0.2">
      <c r="A379" s="29">
        <v>6</v>
      </c>
      <c r="B379" s="35" t="s">
        <v>789</v>
      </c>
      <c r="C379" s="29"/>
      <c r="D379" s="29"/>
      <c r="E379" s="29"/>
      <c r="F379" s="29"/>
    </row>
    <row r="380" spans="1:6" x14ac:dyDescent="0.2">
      <c r="A380" s="29"/>
      <c r="B380" s="29"/>
      <c r="C380" s="29"/>
      <c r="D380" s="29"/>
      <c r="E380" s="29"/>
      <c r="F380" s="29"/>
    </row>
    <row r="381" spans="1:6" x14ac:dyDescent="0.2">
      <c r="A381" s="30" t="s">
        <v>15</v>
      </c>
      <c r="B381" s="31"/>
      <c r="C381" s="29"/>
      <c r="D381" s="29"/>
      <c r="E381" s="29"/>
      <c r="F381" s="29"/>
    </row>
    <row r="382" spans="1:6" x14ac:dyDescent="0.2">
      <c r="A382" s="29">
        <v>1</v>
      </c>
      <c r="B382" s="35" t="s">
        <v>790</v>
      </c>
      <c r="C382" s="29"/>
      <c r="D382" s="29"/>
      <c r="E382" s="29"/>
      <c r="F382" s="29"/>
    </row>
    <row r="383" spans="1:6" ht="38.25" x14ac:dyDescent="0.2">
      <c r="A383" s="29">
        <v>2</v>
      </c>
      <c r="B383" s="35" t="s">
        <v>791</v>
      </c>
      <c r="C383" s="29"/>
      <c r="D383" s="29"/>
      <c r="E383" s="29"/>
      <c r="F383" s="29"/>
    </row>
    <row r="384" spans="1:6" x14ac:dyDescent="0.2">
      <c r="A384" s="29">
        <v>3</v>
      </c>
      <c r="B384" s="35" t="s">
        <v>792</v>
      </c>
      <c r="C384" s="29"/>
      <c r="D384" s="29"/>
      <c r="E384" s="29"/>
      <c r="F384" s="29"/>
    </row>
    <row r="385" spans="1:6" ht="38.25" x14ac:dyDescent="0.2">
      <c r="A385" s="29">
        <v>4</v>
      </c>
      <c r="B385" s="35" t="s">
        <v>793</v>
      </c>
      <c r="C385" s="29"/>
      <c r="D385" s="29"/>
      <c r="E385" s="29"/>
      <c r="F385" s="29"/>
    </row>
    <row r="386" spans="1:6" x14ac:dyDescent="0.2">
      <c r="A386" s="29"/>
      <c r="B386" s="29"/>
      <c r="C386" s="29"/>
      <c r="D386" s="29"/>
      <c r="E386" s="29"/>
      <c r="F386" s="29"/>
    </row>
    <row r="387" spans="1:6" x14ac:dyDescent="0.2">
      <c r="A387" s="30" t="s">
        <v>18</v>
      </c>
      <c r="B387" s="31"/>
      <c r="C387" s="29"/>
      <c r="D387" s="29"/>
      <c r="E387" s="29"/>
      <c r="F387" s="29"/>
    </row>
    <row r="388" spans="1:6" ht="25.5" x14ac:dyDescent="0.2">
      <c r="A388" s="29">
        <v>1</v>
      </c>
      <c r="B388" s="35" t="s">
        <v>794</v>
      </c>
      <c r="C388" s="29"/>
      <c r="D388" s="29"/>
      <c r="E388" s="29"/>
      <c r="F388" s="29"/>
    </row>
    <row r="389" spans="1:6" ht="25.5" x14ac:dyDescent="0.2">
      <c r="A389" s="29">
        <v>2</v>
      </c>
      <c r="B389" s="35" t="s">
        <v>795</v>
      </c>
      <c r="C389" s="29"/>
      <c r="D389" s="29"/>
      <c r="E389" s="29"/>
      <c r="F389" s="29"/>
    </row>
    <row r="390" spans="1:6" ht="25.5" x14ac:dyDescent="0.2">
      <c r="A390" s="29">
        <v>3</v>
      </c>
      <c r="B390" s="35" t="s">
        <v>796</v>
      </c>
      <c r="C390" s="29"/>
      <c r="D390" s="29"/>
      <c r="E390" s="29"/>
      <c r="F390" s="29"/>
    </row>
    <row r="391" spans="1:6" ht="14.25" x14ac:dyDescent="0.2">
      <c r="A391" s="29">
        <v>4</v>
      </c>
      <c r="B391" s="36" t="s">
        <v>797</v>
      </c>
      <c r="C391" s="29"/>
      <c r="D391" s="29"/>
      <c r="E391" s="29"/>
      <c r="F391" s="29"/>
    </row>
    <row r="392" spans="1:6" ht="14.25" x14ac:dyDescent="0.2">
      <c r="A392" s="29">
        <v>5</v>
      </c>
      <c r="B392" s="36" t="s">
        <v>798</v>
      </c>
      <c r="C392" s="29"/>
      <c r="D392" s="29"/>
      <c r="E392" s="29"/>
      <c r="F392" s="29"/>
    </row>
    <row r="393" spans="1:6" ht="25.5" x14ac:dyDescent="0.2">
      <c r="A393" s="29">
        <v>6</v>
      </c>
      <c r="B393" s="35" t="s">
        <v>799</v>
      </c>
      <c r="C393" s="29"/>
      <c r="D393" s="29"/>
      <c r="E393" s="29"/>
      <c r="F393" s="29"/>
    </row>
    <row r="394" spans="1:6" ht="25.5" x14ac:dyDescent="0.2">
      <c r="A394" s="29">
        <v>7</v>
      </c>
      <c r="B394" s="35" t="s">
        <v>800</v>
      </c>
      <c r="C394" s="29"/>
      <c r="D394" s="29"/>
      <c r="E394" s="29"/>
      <c r="F394" s="29"/>
    </row>
    <row r="395" spans="1:6" x14ac:dyDescent="0.2">
      <c r="A395" s="29"/>
      <c r="B395" s="29"/>
      <c r="C395" s="29"/>
      <c r="D395" s="29"/>
      <c r="E395" s="29"/>
      <c r="F395" s="29"/>
    </row>
    <row r="396" spans="1:6" x14ac:dyDescent="0.2">
      <c r="A396" s="30" t="s">
        <v>21</v>
      </c>
      <c r="B396" s="31"/>
      <c r="C396" s="29"/>
      <c r="D396" s="29"/>
      <c r="E396" s="29"/>
      <c r="F396" s="29"/>
    </row>
    <row r="397" spans="1:6" ht="25.5" x14ac:dyDescent="0.2">
      <c r="A397" s="29">
        <v>1</v>
      </c>
      <c r="B397" s="35" t="s">
        <v>801</v>
      </c>
      <c r="C397" s="29"/>
      <c r="D397" s="29"/>
      <c r="E397" s="29"/>
      <c r="F397" s="29"/>
    </row>
    <row r="398" spans="1:6" ht="25.5" x14ac:dyDescent="0.2">
      <c r="A398" s="29">
        <v>2</v>
      </c>
      <c r="B398" s="35" t="s">
        <v>802</v>
      </c>
      <c r="C398" s="29"/>
      <c r="D398" s="29"/>
      <c r="E398" s="29"/>
      <c r="F398" s="29"/>
    </row>
    <row r="399" spans="1:6" ht="25.5" x14ac:dyDescent="0.2">
      <c r="A399" s="29">
        <v>3</v>
      </c>
      <c r="B399" s="35" t="s">
        <v>803</v>
      </c>
      <c r="C399" s="29"/>
      <c r="D399" s="29"/>
      <c r="E399" s="29"/>
      <c r="F399" s="29"/>
    </row>
    <row r="400" spans="1:6" ht="25.5" x14ac:dyDescent="0.2">
      <c r="A400" s="29">
        <v>4</v>
      </c>
      <c r="B400" s="35" t="s">
        <v>804</v>
      </c>
      <c r="C400" s="29"/>
      <c r="D400" s="29"/>
      <c r="E400" s="29"/>
      <c r="F400" s="29"/>
    </row>
    <row r="401" spans="1:6" x14ac:dyDescent="0.2">
      <c r="A401" s="29">
        <v>5</v>
      </c>
      <c r="B401" s="35" t="s">
        <v>805</v>
      </c>
      <c r="C401" s="29"/>
      <c r="D401" s="29"/>
      <c r="E401" s="29"/>
      <c r="F401" s="29"/>
    </row>
    <row r="402" spans="1:6" x14ac:dyDescent="0.2">
      <c r="A402" s="29"/>
      <c r="B402" s="29"/>
      <c r="C402" s="29"/>
      <c r="D402" s="29"/>
      <c r="E402" s="29"/>
      <c r="F402" s="29"/>
    </row>
    <row r="403" spans="1:6" x14ac:dyDescent="0.2">
      <c r="A403" s="30" t="s">
        <v>24</v>
      </c>
      <c r="B403" s="31"/>
      <c r="C403" s="29"/>
      <c r="D403" s="29"/>
      <c r="E403" s="29"/>
      <c r="F403" s="29"/>
    </row>
    <row r="404" spans="1:6" ht="25.5" x14ac:dyDescent="0.2">
      <c r="A404" s="29">
        <v>1</v>
      </c>
      <c r="B404" s="35" t="s">
        <v>806</v>
      </c>
      <c r="C404" s="29"/>
      <c r="D404" s="29"/>
      <c r="E404" s="29"/>
      <c r="F404" s="29"/>
    </row>
    <row r="405" spans="1:6" ht="38.25" x14ac:dyDescent="0.2">
      <c r="A405" s="29">
        <v>2</v>
      </c>
      <c r="B405" s="35" t="s">
        <v>807</v>
      </c>
      <c r="C405" s="29"/>
      <c r="D405" s="29"/>
      <c r="E405" s="29"/>
      <c r="F405" s="29"/>
    </row>
    <row r="406" spans="1:6" ht="25.5" x14ac:dyDescent="0.2">
      <c r="A406" s="29">
        <v>3</v>
      </c>
      <c r="B406" s="35" t="s">
        <v>808</v>
      </c>
      <c r="C406" s="29"/>
      <c r="D406" s="29"/>
      <c r="E406" s="29"/>
      <c r="F406" s="29"/>
    </row>
    <row r="407" spans="1:6" ht="25.5" x14ac:dyDescent="0.2">
      <c r="A407" s="29">
        <v>4</v>
      </c>
      <c r="B407" s="35" t="s">
        <v>809</v>
      </c>
      <c r="C407" s="29"/>
      <c r="D407" s="29"/>
      <c r="E407" s="29"/>
      <c r="F407" s="29"/>
    </row>
    <row r="408" spans="1:6" ht="25.5" x14ac:dyDescent="0.2">
      <c r="A408" s="29">
        <v>5</v>
      </c>
      <c r="B408" s="35" t="s">
        <v>810</v>
      </c>
      <c r="C408" s="29"/>
      <c r="D408" s="29"/>
      <c r="E408" s="29"/>
      <c r="F408" s="29"/>
    </row>
    <row r="409" spans="1:6" ht="25.5" x14ac:dyDescent="0.2">
      <c r="A409" s="29">
        <v>6</v>
      </c>
      <c r="B409" s="35" t="s">
        <v>811</v>
      </c>
      <c r="C409" s="29"/>
      <c r="D409" s="29"/>
      <c r="E409" s="29"/>
      <c r="F409" s="29"/>
    </row>
    <row r="410" spans="1:6" ht="38.25" x14ac:dyDescent="0.2">
      <c r="A410" s="29">
        <v>7</v>
      </c>
      <c r="B410" s="35" t="s">
        <v>812</v>
      </c>
      <c r="C410" s="29"/>
      <c r="D410" s="29"/>
      <c r="E410" s="29"/>
      <c r="F410" s="29"/>
    </row>
    <row r="411" spans="1:6" x14ac:dyDescent="0.2">
      <c r="A411" s="29"/>
      <c r="B411" s="29"/>
      <c r="C411" s="29"/>
      <c r="D411" s="29"/>
      <c r="E411" s="29"/>
      <c r="F411" s="29"/>
    </row>
    <row r="412" spans="1:6" x14ac:dyDescent="0.2">
      <c r="A412" s="30" t="s">
        <v>26</v>
      </c>
      <c r="B412" s="31"/>
      <c r="C412" s="29"/>
      <c r="D412" s="29"/>
      <c r="E412" s="29"/>
      <c r="F412" s="29"/>
    </row>
    <row r="413" spans="1:6" ht="25.5" x14ac:dyDescent="0.2">
      <c r="A413" s="29">
        <v>1</v>
      </c>
      <c r="B413" s="35" t="s">
        <v>813</v>
      </c>
      <c r="C413" s="29"/>
      <c r="D413" s="29"/>
      <c r="E413" s="29"/>
      <c r="F413" s="29"/>
    </row>
    <row r="414" spans="1:6" ht="38.25" x14ac:dyDescent="0.2">
      <c r="A414" s="29">
        <v>2</v>
      </c>
      <c r="B414" s="35" t="s">
        <v>807</v>
      </c>
      <c r="C414" s="29"/>
      <c r="D414" s="29"/>
      <c r="E414" s="29"/>
      <c r="F414" s="29"/>
    </row>
    <row r="415" spans="1:6" ht="25.5" x14ac:dyDescent="0.2">
      <c r="A415" s="29">
        <v>3</v>
      </c>
      <c r="B415" s="35" t="s">
        <v>808</v>
      </c>
      <c r="C415" s="29"/>
      <c r="D415" s="29"/>
      <c r="E415" s="29"/>
      <c r="F415" s="29"/>
    </row>
    <row r="416" spans="1:6" ht="25.5" x14ac:dyDescent="0.2">
      <c r="A416" s="29">
        <v>4</v>
      </c>
      <c r="B416" s="35" t="s">
        <v>809</v>
      </c>
      <c r="C416" s="29"/>
      <c r="D416" s="29"/>
      <c r="E416" s="29"/>
      <c r="F416" s="29"/>
    </row>
    <row r="417" spans="1:6" ht="25.5" x14ac:dyDescent="0.2">
      <c r="A417" s="29">
        <v>5</v>
      </c>
      <c r="B417" s="35" t="s">
        <v>810</v>
      </c>
      <c r="C417" s="29"/>
      <c r="D417" s="29"/>
      <c r="E417" s="29"/>
      <c r="F417" s="29"/>
    </row>
    <row r="418" spans="1:6" ht="25.5" x14ac:dyDescent="0.2">
      <c r="A418" s="29">
        <v>6</v>
      </c>
      <c r="B418" s="35" t="s">
        <v>811</v>
      </c>
      <c r="C418" s="29"/>
      <c r="D418" s="29"/>
      <c r="E418" s="29"/>
      <c r="F418" s="29"/>
    </row>
    <row r="419" spans="1:6" ht="38.25" x14ac:dyDescent="0.2">
      <c r="A419" s="29">
        <v>7</v>
      </c>
      <c r="B419" s="35" t="s">
        <v>812</v>
      </c>
      <c r="C419" s="29"/>
      <c r="D419" s="29"/>
      <c r="E419" s="29"/>
      <c r="F419" s="29"/>
    </row>
    <row r="420" spans="1:6" x14ac:dyDescent="0.2">
      <c r="A420" s="29"/>
      <c r="B420" s="29"/>
      <c r="C420" s="29"/>
      <c r="D420" s="29"/>
      <c r="E420" s="29"/>
      <c r="F420" s="29"/>
    </row>
    <row r="421" spans="1:6" x14ac:dyDescent="0.2">
      <c r="A421" s="30" t="s">
        <v>29</v>
      </c>
      <c r="B421" s="31"/>
      <c r="C421" s="29"/>
      <c r="D421" s="29"/>
      <c r="E421" s="29"/>
      <c r="F421" s="29"/>
    </row>
    <row r="422" spans="1:6" ht="25.5" x14ac:dyDescent="0.2">
      <c r="A422" s="29">
        <v>1</v>
      </c>
      <c r="B422" s="35" t="s">
        <v>814</v>
      </c>
      <c r="C422" s="29"/>
      <c r="D422" s="29"/>
      <c r="E422" s="29"/>
      <c r="F422" s="29"/>
    </row>
    <row r="423" spans="1:6" x14ac:dyDescent="0.2">
      <c r="A423" s="29">
        <v>2</v>
      </c>
      <c r="B423" s="35" t="s">
        <v>815</v>
      </c>
      <c r="C423" s="29"/>
      <c r="D423" s="29"/>
      <c r="E423" s="29"/>
      <c r="F423" s="29"/>
    </row>
    <row r="424" spans="1:6" ht="25.5" x14ac:dyDescent="0.2">
      <c r="A424" s="29">
        <v>3</v>
      </c>
      <c r="B424" s="35" t="s">
        <v>816</v>
      </c>
      <c r="C424" s="29"/>
      <c r="D424" s="29"/>
      <c r="E424" s="29"/>
      <c r="F424" s="29"/>
    </row>
    <row r="425" spans="1:6" ht="25.5" x14ac:dyDescent="0.2">
      <c r="A425" s="29">
        <v>4</v>
      </c>
      <c r="B425" s="35" t="s">
        <v>817</v>
      </c>
      <c r="C425" s="29"/>
      <c r="D425" s="29"/>
      <c r="E425" s="29"/>
      <c r="F425" s="29"/>
    </row>
    <row r="426" spans="1:6" ht="38.25" x14ac:dyDescent="0.2">
      <c r="A426" s="29">
        <v>5</v>
      </c>
      <c r="B426" s="35" t="s">
        <v>818</v>
      </c>
      <c r="C426" s="29"/>
      <c r="D426" s="29"/>
      <c r="E426" s="29"/>
      <c r="F426" s="29"/>
    </row>
    <row r="427" spans="1:6" ht="25.5" x14ac:dyDescent="0.2">
      <c r="A427" s="29">
        <v>6</v>
      </c>
      <c r="B427" s="35" t="s">
        <v>819</v>
      </c>
      <c r="C427" s="29"/>
      <c r="D427" s="29"/>
      <c r="E427" s="29"/>
      <c r="F427" s="29"/>
    </row>
    <row r="428" spans="1:6" x14ac:dyDescent="0.2">
      <c r="A428" s="29">
        <v>7</v>
      </c>
      <c r="B428" s="35" t="s">
        <v>820</v>
      </c>
      <c r="C428" s="29"/>
      <c r="D428" s="29"/>
      <c r="E428" s="29"/>
      <c r="F428" s="29"/>
    </row>
    <row r="429" spans="1:6" x14ac:dyDescent="0.2">
      <c r="A429" s="29"/>
      <c r="B429" s="29"/>
      <c r="C429" s="29"/>
      <c r="D429" s="29"/>
      <c r="E429" s="29"/>
      <c r="F429" s="29"/>
    </row>
    <row r="430" spans="1:6" x14ac:dyDescent="0.2">
      <c r="A430" s="30" t="s">
        <v>32</v>
      </c>
      <c r="B430" s="31"/>
      <c r="C430" s="29"/>
      <c r="D430" s="29"/>
      <c r="E430" s="29"/>
      <c r="F430" s="29"/>
    </row>
    <row r="431" spans="1:6" ht="25.5" x14ac:dyDescent="0.2">
      <c r="A431" s="29">
        <v>1</v>
      </c>
      <c r="B431" s="35" t="s">
        <v>821</v>
      </c>
      <c r="C431" s="29"/>
      <c r="D431" s="29"/>
      <c r="E431" s="29"/>
      <c r="F431" s="29"/>
    </row>
    <row r="432" spans="1:6" x14ac:dyDescent="0.2">
      <c r="A432" s="29">
        <v>2</v>
      </c>
      <c r="B432" s="35" t="s">
        <v>822</v>
      </c>
      <c r="C432" s="29"/>
      <c r="D432" s="29"/>
      <c r="E432" s="29"/>
      <c r="F432" s="29"/>
    </row>
    <row r="433" spans="1:6" ht="25.5" x14ac:dyDescent="0.2">
      <c r="A433" s="29">
        <v>3</v>
      </c>
      <c r="B433" s="35" t="s">
        <v>823</v>
      </c>
      <c r="C433" s="29"/>
      <c r="D433" s="29"/>
      <c r="E433" s="29"/>
      <c r="F433" s="29"/>
    </row>
    <row r="434" spans="1:6" ht="38.25" x14ac:dyDescent="0.2">
      <c r="A434" s="29">
        <v>4</v>
      </c>
      <c r="B434" s="35" t="s">
        <v>824</v>
      </c>
      <c r="C434" s="29"/>
      <c r="D434" s="29"/>
      <c r="E434" s="29"/>
      <c r="F434" s="29"/>
    </row>
    <row r="435" spans="1:6" x14ac:dyDescent="0.2">
      <c r="A435" s="29">
        <v>5</v>
      </c>
      <c r="B435" s="35" t="s">
        <v>825</v>
      </c>
      <c r="C435" s="29"/>
      <c r="D435" s="29"/>
      <c r="E435" s="29"/>
      <c r="F435" s="29"/>
    </row>
    <row r="436" spans="1:6" x14ac:dyDescent="0.2">
      <c r="A436" s="29"/>
      <c r="B436" s="29"/>
      <c r="C436" s="29"/>
      <c r="D436" s="29"/>
      <c r="E436" s="29"/>
      <c r="F436" s="29"/>
    </row>
    <row r="437" spans="1:6" x14ac:dyDescent="0.2">
      <c r="A437" s="30" t="s">
        <v>34</v>
      </c>
      <c r="B437" s="31"/>
      <c r="C437" s="29"/>
      <c r="D437" s="29"/>
      <c r="E437" s="29"/>
      <c r="F437" s="29"/>
    </row>
    <row r="438" spans="1:6" ht="25.5" x14ac:dyDescent="0.2">
      <c r="A438" s="29">
        <v>1</v>
      </c>
      <c r="B438" s="35" t="s">
        <v>826</v>
      </c>
      <c r="C438" s="29"/>
      <c r="D438" s="29"/>
      <c r="E438" s="29"/>
      <c r="F438" s="29"/>
    </row>
    <row r="439" spans="1:6" x14ac:dyDescent="0.2">
      <c r="A439" s="29">
        <v>2</v>
      </c>
      <c r="B439" s="35" t="s">
        <v>827</v>
      </c>
      <c r="C439" s="29"/>
      <c r="D439" s="29"/>
      <c r="E439" s="29"/>
      <c r="F439" s="29"/>
    </row>
    <row r="440" spans="1:6" x14ac:dyDescent="0.2">
      <c r="A440" s="29">
        <v>3</v>
      </c>
      <c r="B440" s="35" t="s">
        <v>828</v>
      </c>
      <c r="C440" s="29"/>
      <c r="D440" s="29"/>
      <c r="E440" s="29"/>
      <c r="F440" s="29"/>
    </row>
    <row r="441" spans="1:6" x14ac:dyDescent="0.2">
      <c r="A441" s="29">
        <v>4</v>
      </c>
      <c r="B441" s="35" t="s">
        <v>829</v>
      </c>
      <c r="C441" s="29"/>
      <c r="D441" s="29"/>
      <c r="E441" s="29"/>
      <c r="F441" s="29"/>
    </row>
    <row r="442" spans="1:6" x14ac:dyDescent="0.2">
      <c r="A442" s="29"/>
      <c r="B442" s="29"/>
      <c r="C442" s="29"/>
      <c r="D442" s="29"/>
      <c r="E442" s="29"/>
      <c r="F442" s="29"/>
    </row>
    <row r="443" spans="1:6" ht="25.5" x14ac:dyDescent="0.2">
      <c r="A443" s="30" t="s">
        <v>36</v>
      </c>
      <c r="B443" s="31"/>
      <c r="C443" s="29"/>
      <c r="D443" s="29"/>
      <c r="E443" s="29"/>
      <c r="F443" s="29"/>
    </row>
    <row r="444" spans="1:6" ht="25.5" x14ac:dyDescent="0.2">
      <c r="A444" s="29">
        <v>1</v>
      </c>
      <c r="B444" s="35" t="s">
        <v>830</v>
      </c>
      <c r="C444" s="29"/>
      <c r="D444" s="29"/>
      <c r="E444" s="29"/>
      <c r="F444" s="29"/>
    </row>
    <row r="445" spans="1:6" x14ac:dyDescent="0.2">
      <c r="A445" s="29">
        <v>2</v>
      </c>
      <c r="B445" s="35" t="s">
        <v>831</v>
      </c>
      <c r="C445" s="29"/>
      <c r="D445" s="29"/>
      <c r="E445" s="29"/>
      <c r="F445" s="29"/>
    </row>
    <row r="446" spans="1:6" ht="38.25" x14ac:dyDescent="0.2">
      <c r="A446" s="29">
        <v>3</v>
      </c>
      <c r="B446" s="35" t="s">
        <v>832</v>
      </c>
      <c r="C446" s="29"/>
      <c r="D446" s="29"/>
      <c r="E446" s="29"/>
      <c r="F446" s="29"/>
    </row>
    <row r="447" spans="1:6" ht="25.5" x14ac:dyDescent="0.2">
      <c r="A447" s="29">
        <v>4</v>
      </c>
      <c r="B447" s="35" t="s">
        <v>833</v>
      </c>
      <c r="C447" s="29"/>
      <c r="D447" s="29"/>
      <c r="E447" s="29"/>
      <c r="F447" s="29"/>
    </row>
    <row r="448" spans="1:6" ht="25.5" x14ac:dyDescent="0.2">
      <c r="A448" s="29">
        <v>5</v>
      </c>
      <c r="B448" s="35" t="s">
        <v>834</v>
      </c>
      <c r="C448" s="29"/>
      <c r="D448" s="29"/>
      <c r="E448" s="29"/>
      <c r="F448" s="29"/>
    </row>
    <row r="449" spans="1:6" ht="25.5" x14ac:dyDescent="0.2">
      <c r="A449" s="29">
        <v>6</v>
      </c>
      <c r="B449" s="35" t="s">
        <v>835</v>
      </c>
      <c r="C449" s="29"/>
      <c r="D449" s="29"/>
      <c r="E449" s="29"/>
      <c r="F449" s="29"/>
    </row>
    <row r="450" spans="1:6" x14ac:dyDescent="0.2">
      <c r="A450" s="29"/>
      <c r="B450" s="29"/>
      <c r="C450" s="29"/>
      <c r="D450" s="29"/>
      <c r="E450" s="29"/>
      <c r="F450" s="29"/>
    </row>
    <row r="451" spans="1:6" x14ac:dyDescent="0.2">
      <c r="A451" s="30" t="s">
        <v>39</v>
      </c>
      <c r="B451" s="31"/>
      <c r="C451" s="29"/>
      <c r="D451" s="29"/>
      <c r="E451" s="29"/>
      <c r="F451" s="29"/>
    </row>
    <row r="452" spans="1:6" ht="25.5" x14ac:dyDescent="0.2">
      <c r="A452" s="29">
        <v>1</v>
      </c>
      <c r="B452" s="35" t="s">
        <v>836</v>
      </c>
      <c r="C452" s="29"/>
      <c r="D452" s="29"/>
      <c r="E452" s="29"/>
      <c r="F452" s="29"/>
    </row>
    <row r="453" spans="1:6" ht="25.5" x14ac:dyDescent="0.2">
      <c r="A453" s="29">
        <v>2</v>
      </c>
      <c r="B453" s="35" t="s">
        <v>837</v>
      </c>
      <c r="C453" s="29"/>
      <c r="D453" s="29"/>
      <c r="E453" s="29"/>
      <c r="F453" s="29"/>
    </row>
    <row r="454" spans="1:6" x14ac:dyDescent="0.2">
      <c r="A454" s="29">
        <v>3</v>
      </c>
      <c r="B454" s="35" t="s">
        <v>838</v>
      </c>
      <c r="C454" s="29"/>
      <c r="D454" s="29"/>
      <c r="E454" s="29"/>
      <c r="F454" s="29"/>
    </row>
    <row r="455" spans="1:6" x14ac:dyDescent="0.2">
      <c r="A455" s="29">
        <v>4</v>
      </c>
      <c r="B455" s="35" t="s">
        <v>839</v>
      </c>
      <c r="C455" s="29"/>
      <c r="D455" s="29"/>
      <c r="E455" s="29"/>
      <c r="F455" s="29"/>
    </row>
    <row r="456" spans="1:6" ht="25.5" x14ac:dyDescent="0.2">
      <c r="A456" s="29">
        <v>5</v>
      </c>
      <c r="B456" s="35" t="s">
        <v>840</v>
      </c>
      <c r="C456" s="29"/>
      <c r="D456" s="29"/>
      <c r="E456" s="29"/>
      <c r="F456" s="29"/>
    </row>
    <row r="457" spans="1:6" ht="25.5" x14ac:dyDescent="0.2">
      <c r="A457" s="29">
        <v>6</v>
      </c>
      <c r="B457" s="35" t="s">
        <v>841</v>
      </c>
      <c r="C457" s="29"/>
      <c r="D457" s="29"/>
      <c r="E457" s="29"/>
      <c r="F457" s="29"/>
    </row>
    <row r="458" spans="1:6" x14ac:dyDescent="0.2">
      <c r="A458" s="29">
        <v>7</v>
      </c>
      <c r="B458" s="35" t="s">
        <v>842</v>
      </c>
      <c r="C458" s="29"/>
      <c r="D458" s="29"/>
      <c r="E458" s="29"/>
      <c r="F458" s="29"/>
    </row>
    <row r="459" spans="1:6" x14ac:dyDescent="0.2">
      <c r="A459" s="29"/>
      <c r="B459" s="29"/>
      <c r="C459" s="29"/>
      <c r="D459" s="29"/>
      <c r="E459" s="29"/>
      <c r="F459" s="29"/>
    </row>
    <row r="460" spans="1:6" x14ac:dyDescent="0.2">
      <c r="A460" s="30" t="s">
        <v>41</v>
      </c>
      <c r="B460" s="31"/>
      <c r="C460" s="29"/>
      <c r="D460" s="29"/>
      <c r="E460" s="29"/>
      <c r="F460" s="29"/>
    </row>
    <row r="461" spans="1:6" ht="25.5" x14ac:dyDescent="0.2">
      <c r="A461" s="29">
        <v>1</v>
      </c>
      <c r="B461" s="35" t="s">
        <v>843</v>
      </c>
      <c r="C461" s="29"/>
      <c r="D461" s="29"/>
      <c r="E461" s="29"/>
      <c r="F461" s="29"/>
    </row>
    <row r="462" spans="1:6" ht="25.5" x14ac:dyDescent="0.2">
      <c r="A462" s="29">
        <v>2</v>
      </c>
      <c r="B462" s="35" t="s">
        <v>844</v>
      </c>
      <c r="C462" s="29"/>
      <c r="D462" s="29"/>
      <c r="E462" s="29"/>
      <c r="F462" s="29"/>
    </row>
    <row r="463" spans="1:6" x14ac:dyDescent="0.2">
      <c r="A463" s="29">
        <v>3</v>
      </c>
      <c r="B463" s="35" t="s">
        <v>845</v>
      </c>
      <c r="C463" s="29"/>
      <c r="D463" s="29"/>
      <c r="E463" s="29"/>
      <c r="F463" s="29"/>
    </row>
    <row r="464" spans="1:6" x14ac:dyDescent="0.2">
      <c r="A464" s="29">
        <v>4</v>
      </c>
      <c r="B464" s="35" t="s">
        <v>846</v>
      </c>
      <c r="C464" s="29"/>
      <c r="D464" s="29"/>
      <c r="E464" s="29"/>
      <c r="F464" s="29"/>
    </row>
    <row r="465" spans="1:6" ht="25.5" x14ac:dyDescent="0.2">
      <c r="A465" s="29">
        <v>5</v>
      </c>
      <c r="B465" s="35" t="s">
        <v>847</v>
      </c>
      <c r="C465" s="29"/>
      <c r="D465" s="29"/>
      <c r="E465" s="29"/>
      <c r="F465" s="29"/>
    </row>
    <row r="466" spans="1:6" ht="25.5" x14ac:dyDescent="0.2">
      <c r="A466" s="29">
        <v>6</v>
      </c>
      <c r="B466" s="35" t="s">
        <v>848</v>
      </c>
      <c r="C466" s="29"/>
      <c r="D466" s="29"/>
      <c r="E466" s="29"/>
      <c r="F466" s="29"/>
    </row>
    <row r="467" spans="1:6" x14ac:dyDescent="0.2">
      <c r="A467" s="29">
        <v>7</v>
      </c>
      <c r="B467" s="35" t="s">
        <v>849</v>
      </c>
      <c r="C467" s="29"/>
      <c r="D467" s="29"/>
      <c r="E467" s="29"/>
      <c r="F467" s="29"/>
    </row>
    <row r="468" spans="1:6" x14ac:dyDescent="0.2">
      <c r="A468" s="29"/>
      <c r="B468" s="29"/>
      <c r="C468" s="29"/>
      <c r="D468" s="29"/>
      <c r="E468" s="29"/>
      <c r="F468" s="29"/>
    </row>
    <row r="469" spans="1:6" x14ac:dyDescent="0.2">
      <c r="A469" s="30" t="s">
        <v>43</v>
      </c>
      <c r="B469" s="31"/>
      <c r="C469" s="29"/>
      <c r="D469" s="29"/>
      <c r="E469" s="29"/>
      <c r="F469" s="29"/>
    </row>
    <row r="470" spans="1:6" ht="25.5" x14ac:dyDescent="0.2">
      <c r="A470" s="29">
        <v>1</v>
      </c>
      <c r="B470" s="35" t="s">
        <v>850</v>
      </c>
      <c r="C470" s="29"/>
      <c r="D470" s="29"/>
      <c r="E470" s="29"/>
      <c r="F470" s="29"/>
    </row>
    <row r="471" spans="1:6" ht="25.5" x14ac:dyDescent="0.2">
      <c r="A471" s="29">
        <v>2</v>
      </c>
      <c r="B471" s="35" t="s">
        <v>851</v>
      </c>
      <c r="C471" s="29"/>
      <c r="D471" s="29"/>
      <c r="E471" s="29"/>
      <c r="F471" s="29"/>
    </row>
    <row r="472" spans="1:6" x14ac:dyDescent="0.2">
      <c r="A472" s="29">
        <v>3</v>
      </c>
      <c r="B472" s="35" t="s">
        <v>845</v>
      </c>
      <c r="C472" s="29"/>
      <c r="D472" s="29"/>
      <c r="E472" s="29"/>
      <c r="F472" s="29"/>
    </row>
    <row r="473" spans="1:6" x14ac:dyDescent="0.2">
      <c r="A473" s="29">
        <v>4</v>
      </c>
      <c r="B473" s="35" t="s">
        <v>852</v>
      </c>
      <c r="C473" s="29"/>
      <c r="D473" s="29"/>
      <c r="E473" s="29"/>
      <c r="F473" s="29"/>
    </row>
    <row r="474" spans="1:6" ht="25.5" x14ac:dyDescent="0.2">
      <c r="A474" s="29">
        <v>5</v>
      </c>
      <c r="B474" s="35" t="s">
        <v>853</v>
      </c>
      <c r="C474" s="29"/>
      <c r="D474" s="29"/>
      <c r="E474" s="29"/>
      <c r="F474" s="29"/>
    </row>
    <row r="475" spans="1:6" x14ac:dyDescent="0.2">
      <c r="A475" s="29">
        <v>6</v>
      </c>
      <c r="B475" s="35" t="s">
        <v>854</v>
      </c>
      <c r="C475" s="29"/>
      <c r="D475" s="29"/>
      <c r="E475" s="29"/>
      <c r="F475" s="29"/>
    </row>
    <row r="476" spans="1:6" x14ac:dyDescent="0.2">
      <c r="A476" s="29">
        <v>7</v>
      </c>
      <c r="B476" s="35" t="s">
        <v>855</v>
      </c>
      <c r="C476" s="29"/>
      <c r="D476" s="29"/>
      <c r="E476" s="29"/>
      <c r="F476" s="29"/>
    </row>
    <row r="477" spans="1:6" x14ac:dyDescent="0.2">
      <c r="A477" s="29"/>
      <c r="B477" s="29"/>
      <c r="C477" s="29"/>
      <c r="D477" s="29"/>
      <c r="E477" s="29"/>
      <c r="F477" s="29"/>
    </row>
    <row r="478" spans="1:6" x14ac:dyDescent="0.2">
      <c r="A478" s="30" t="s">
        <v>45</v>
      </c>
      <c r="B478" s="31"/>
      <c r="C478" s="29"/>
      <c r="D478" s="29"/>
      <c r="E478" s="29"/>
      <c r="F478" s="29"/>
    </row>
    <row r="479" spans="1:6" ht="25.5" x14ac:dyDescent="0.2">
      <c r="A479" s="29">
        <v>1</v>
      </c>
      <c r="B479" s="35" t="s">
        <v>856</v>
      </c>
      <c r="C479" s="29"/>
      <c r="D479" s="29"/>
      <c r="E479" s="29"/>
      <c r="F479" s="29"/>
    </row>
    <row r="480" spans="1:6" x14ac:dyDescent="0.2">
      <c r="A480" s="29">
        <v>2</v>
      </c>
      <c r="B480" s="35" t="s">
        <v>857</v>
      </c>
      <c r="C480" s="29"/>
      <c r="D480" s="29"/>
      <c r="E480" s="29"/>
      <c r="F480" s="29"/>
    </row>
    <row r="481" spans="1:6" x14ac:dyDescent="0.2">
      <c r="A481" s="29">
        <v>3</v>
      </c>
      <c r="B481" s="35" t="s">
        <v>858</v>
      </c>
      <c r="C481" s="29"/>
      <c r="D481" s="29"/>
      <c r="E481" s="29"/>
      <c r="F481" s="29"/>
    </row>
    <row r="482" spans="1:6" x14ac:dyDescent="0.2">
      <c r="A482" s="29">
        <v>4</v>
      </c>
      <c r="B482" s="35" t="s">
        <v>859</v>
      </c>
      <c r="C482" s="29"/>
      <c r="D482" s="29"/>
      <c r="E482" s="29"/>
      <c r="F482" s="29"/>
    </row>
    <row r="483" spans="1:6" x14ac:dyDescent="0.2">
      <c r="A483" s="29"/>
      <c r="B483" s="29"/>
      <c r="C483" s="29"/>
      <c r="D483" s="29"/>
      <c r="E483" s="29"/>
      <c r="F483" s="29"/>
    </row>
    <row r="484" spans="1:6" x14ac:dyDescent="0.2">
      <c r="A484" s="30" t="s">
        <v>47</v>
      </c>
      <c r="B484" s="31"/>
      <c r="C484" s="29"/>
      <c r="D484" s="29"/>
      <c r="E484" s="29"/>
      <c r="F484" s="29"/>
    </row>
    <row r="485" spans="1:6" ht="25.5" x14ac:dyDescent="0.2">
      <c r="A485" s="29">
        <v>1</v>
      </c>
      <c r="B485" s="35" t="s">
        <v>860</v>
      </c>
      <c r="C485" s="29"/>
      <c r="D485" s="29"/>
      <c r="E485" s="29"/>
      <c r="F485" s="29"/>
    </row>
    <row r="486" spans="1:6" x14ac:dyDescent="0.2">
      <c r="A486" s="29">
        <v>2</v>
      </c>
      <c r="B486" s="35" t="s">
        <v>861</v>
      </c>
      <c r="C486" s="29"/>
      <c r="D486" s="29"/>
      <c r="E486" s="29"/>
      <c r="F486" s="29"/>
    </row>
    <row r="487" spans="1:6" ht="14.25" x14ac:dyDescent="0.2">
      <c r="A487" s="29">
        <v>3</v>
      </c>
      <c r="B487" s="36" t="s">
        <v>862</v>
      </c>
      <c r="C487" s="29"/>
      <c r="D487" s="29"/>
      <c r="E487" s="29"/>
      <c r="F487" s="29"/>
    </row>
    <row r="488" spans="1:6" x14ac:dyDescent="0.2">
      <c r="A488" s="29">
        <v>4</v>
      </c>
      <c r="B488" s="35" t="s">
        <v>863</v>
      </c>
      <c r="C488" s="29"/>
      <c r="D488" s="29"/>
      <c r="E488" s="29"/>
      <c r="F488" s="29"/>
    </row>
    <row r="489" spans="1:6" ht="25.5" x14ac:dyDescent="0.2">
      <c r="A489" s="29">
        <v>5</v>
      </c>
      <c r="B489" s="35" t="s">
        <v>864</v>
      </c>
      <c r="C489" s="29"/>
      <c r="D489" s="29"/>
      <c r="E489" s="29"/>
      <c r="F489" s="29"/>
    </row>
    <row r="490" spans="1:6" x14ac:dyDescent="0.2">
      <c r="A490" s="29"/>
      <c r="B490" s="29"/>
      <c r="C490" s="29"/>
      <c r="D490" s="29"/>
      <c r="E490" s="29"/>
      <c r="F490" s="29"/>
    </row>
    <row r="491" spans="1:6" x14ac:dyDescent="0.2">
      <c r="A491" s="30" t="s">
        <v>49</v>
      </c>
      <c r="B491" s="31"/>
      <c r="C491" s="29"/>
      <c r="D491" s="29"/>
      <c r="E491" s="29"/>
      <c r="F491" s="29"/>
    </row>
    <row r="492" spans="1:6" ht="25.5" x14ac:dyDescent="0.2">
      <c r="A492" s="29">
        <v>1</v>
      </c>
      <c r="B492" s="35" t="s">
        <v>865</v>
      </c>
      <c r="C492" s="29"/>
      <c r="D492" s="29"/>
      <c r="E492" s="29"/>
      <c r="F492" s="29"/>
    </row>
    <row r="493" spans="1:6" x14ac:dyDescent="0.2">
      <c r="A493" s="29">
        <v>2</v>
      </c>
      <c r="B493" s="35" t="s">
        <v>866</v>
      </c>
      <c r="C493" s="29"/>
      <c r="D493" s="29"/>
      <c r="E493" s="29"/>
      <c r="F493" s="29"/>
    </row>
    <row r="494" spans="1:6" x14ac:dyDescent="0.2">
      <c r="A494" s="29">
        <v>3</v>
      </c>
      <c r="B494" s="35" t="s">
        <v>867</v>
      </c>
      <c r="C494" s="29"/>
      <c r="D494" s="29"/>
      <c r="E494" s="29"/>
      <c r="F494" s="29"/>
    </row>
    <row r="495" spans="1:6" ht="25.5" x14ac:dyDescent="0.2">
      <c r="A495" s="29">
        <v>4</v>
      </c>
      <c r="B495" s="35" t="s">
        <v>868</v>
      </c>
      <c r="C495" s="29"/>
      <c r="D495" s="29"/>
      <c r="E495" s="29"/>
      <c r="F495" s="29"/>
    </row>
    <row r="496" spans="1:6" ht="25.5" x14ac:dyDescent="0.2">
      <c r="A496" s="29">
        <v>5</v>
      </c>
      <c r="B496" s="35" t="s">
        <v>869</v>
      </c>
      <c r="C496" s="29"/>
      <c r="D496" s="29"/>
      <c r="E496" s="29"/>
      <c r="F496" s="29"/>
    </row>
    <row r="497" spans="1:6" x14ac:dyDescent="0.2">
      <c r="A497" s="29"/>
      <c r="B497" s="29"/>
      <c r="C497" s="29"/>
      <c r="D497" s="29"/>
      <c r="E497" s="29"/>
      <c r="F497" s="29"/>
    </row>
    <row r="498" spans="1:6" x14ac:dyDescent="0.2">
      <c r="A498" s="30" t="s">
        <v>51</v>
      </c>
      <c r="B498" s="31"/>
      <c r="C498" s="29"/>
      <c r="D498" s="29"/>
      <c r="E498" s="29"/>
      <c r="F498" s="29"/>
    </row>
    <row r="499" spans="1:6" ht="25.5" x14ac:dyDescent="0.2">
      <c r="A499" s="29">
        <v>1</v>
      </c>
      <c r="B499" s="35" t="s">
        <v>870</v>
      </c>
      <c r="C499" s="29"/>
      <c r="D499" s="29"/>
      <c r="E499" s="29"/>
      <c r="F499" s="29"/>
    </row>
    <row r="500" spans="1:6" x14ac:dyDescent="0.2">
      <c r="A500" s="29">
        <v>2</v>
      </c>
      <c r="B500" s="35" t="s">
        <v>871</v>
      </c>
      <c r="C500" s="29"/>
      <c r="D500" s="29"/>
      <c r="E500" s="29"/>
      <c r="F500" s="29"/>
    </row>
    <row r="501" spans="1:6" x14ac:dyDescent="0.2">
      <c r="A501" s="29">
        <v>3</v>
      </c>
      <c r="B501" s="35" t="s">
        <v>872</v>
      </c>
      <c r="C501" s="29"/>
      <c r="D501" s="29"/>
      <c r="E501" s="29"/>
      <c r="F501" s="29"/>
    </row>
    <row r="502" spans="1:6" ht="25.5" x14ac:dyDescent="0.2">
      <c r="A502" s="29">
        <v>4</v>
      </c>
      <c r="B502" s="35" t="s">
        <v>873</v>
      </c>
      <c r="C502" s="29"/>
      <c r="D502" s="29"/>
      <c r="E502" s="29"/>
      <c r="F502" s="29"/>
    </row>
    <row r="503" spans="1:6" ht="25.5" x14ac:dyDescent="0.2">
      <c r="A503" s="29">
        <v>5</v>
      </c>
      <c r="B503" s="35" t="s">
        <v>874</v>
      </c>
      <c r="C503" s="29"/>
      <c r="D503" s="29"/>
      <c r="E503" s="29"/>
      <c r="F503" s="29"/>
    </row>
    <row r="504" spans="1:6" x14ac:dyDescent="0.2">
      <c r="A504" s="29"/>
      <c r="B504" s="29"/>
      <c r="C504" s="29"/>
      <c r="D504" s="29"/>
      <c r="E504" s="29"/>
      <c r="F504" s="29"/>
    </row>
    <row r="505" spans="1:6" x14ac:dyDescent="0.2">
      <c r="A505" s="30" t="s">
        <v>53</v>
      </c>
      <c r="B505" s="31"/>
      <c r="C505" s="29"/>
      <c r="D505" s="29"/>
      <c r="E505" s="29"/>
      <c r="F505" s="29"/>
    </row>
    <row r="506" spans="1:6" ht="25.5" x14ac:dyDescent="0.2">
      <c r="A506" s="29">
        <v>1</v>
      </c>
      <c r="B506" s="35" t="s">
        <v>875</v>
      </c>
      <c r="C506" s="29"/>
      <c r="D506" s="29"/>
      <c r="E506" s="29"/>
      <c r="F506" s="29"/>
    </row>
    <row r="507" spans="1:6" x14ac:dyDescent="0.2">
      <c r="A507" s="29">
        <v>2</v>
      </c>
      <c r="B507" s="35" t="s">
        <v>876</v>
      </c>
      <c r="C507" s="29"/>
      <c r="D507" s="29"/>
      <c r="E507" s="29"/>
      <c r="F507" s="29"/>
    </row>
    <row r="508" spans="1:6" ht="25.5" x14ac:dyDescent="0.2">
      <c r="A508" s="29">
        <v>3</v>
      </c>
      <c r="B508" s="35" t="s">
        <v>877</v>
      </c>
      <c r="C508" s="29"/>
      <c r="D508" s="29"/>
      <c r="E508" s="29"/>
      <c r="F508" s="29"/>
    </row>
    <row r="509" spans="1:6" ht="25.5" x14ac:dyDescent="0.2">
      <c r="A509" s="29">
        <v>4</v>
      </c>
      <c r="B509" s="35" t="s">
        <v>878</v>
      </c>
      <c r="C509" s="29"/>
      <c r="D509" s="29"/>
      <c r="E509" s="29"/>
      <c r="F509" s="29"/>
    </row>
    <row r="510" spans="1:6" ht="25.5" x14ac:dyDescent="0.2">
      <c r="A510" s="29">
        <v>5</v>
      </c>
      <c r="B510" s="35" t="s">
        <v>879</v>
      </c>
      <c r="C510" s="29"/>
      <c r="D510" s="29"/>
      <c r="E510" s="29"/>
      <c r="F510" s="29"/>
    </row>
    <row r="511" spans="1:6" ht="25.5" x14ac:dyDescent="0.2">
      <c r="A511" s="29">
        <v>6</v>
      </c>
      <c r="B511" s="35" t="s">
        <v>880</v>
      </c>
      <c r="C511" s="29"/>
      <c r="D511" s="29"/>
      <c r="E511" s="29"/>
      <c r="F511" s="29"/>
    </row>
    <row r="512" spans="1:6" x14ac:dyDescent="0.2">
      <c r="A512" s="29"/>
      <c r="B512" s="29"/>
      <c r="C512" s="29"/>
      <c r="D512" s="29"/>
      <c r="E512" s="29"/>
      <c r="F512" s="29"/>
    </row>
    <row r="513" spans="1:6" x14ac:dyDescent="0.2">
      <c r="A513" s="30" t="s">
        <v>55</v>
      </c>
      <c r="B513" s="31"/>
      <c r="C513" s="29"/>
      <c r="D513" s="29"/>
      <c r="E513" s="29"/>
      <c r="F513" s="29"/>
    </row>
    <row r="514" spans="1:6" ht="25.5" x14ac:dyDescent="0.2">
      <c r="A514" s="29">
        <v>1</v>
      </c>
      <c r="B514" s="35" t="s">
        <v>881</v>
      </c>
      <c r="C514" s="29"/>
      <c r="D514" s="29"/>
      <c r="E514" s="29"/>
      <c r="F514" s="29"/>
    </row>
    <row r="515" spans="1:6" x14ac:dyDescent="0.2">
      <c r="A515" s="29">
        <v>2</v>
      </c>
      <c r="B515" s="35" t="s">
        <v>882</v>
      </c>
      <c r="C515" s="29"/>
      <c r="D515" s="29"/>
      <c r="E515" s="29"/>
      <c r="F515" s="29"/>
    </row>
    <row r="516" spans="1:6" x14ac:dyDescent="0.2">
      <c r="A516" s="29">
        <v>3</v>
      </c>
      <c r="B516" s="35" t="s">
        <v>883</v>
      </c>
      <c r="C516" s="29"/>
      <c r="D516" s="29"/>
      <c r="E516" s="29"/>
      <c r="F516" s="29"/>
    </row>
    <row r="517" spans="1:6" x14ac:dyDescent="0.2">
      <c r="A517" s="29">
        <v>4</v>
      </c>
      <c r="B517" s="35" t="s">
        <v>884</v>
      </c>
      <c r="C517" s="29"/>
      <c r="D517" s="29"/>
      <c r="E517" s="29"/>
      <c r="F517" s="29"/>
    </row>
    <row r="518" spans="1:6" x14ac:dyDescent="0.2">
      <c r="A518" s="29"/>
      <c r="B518" s="29"/>
      <c r="C518" s="29"/>
      <c r="D518" s="29"/>
      <c r="E518" s="29"/>
      <c r="F518" s="29"/>
    </row>
    <row r="519" spans="1:6" x14ac:dyDescent="0.2">
      <c r="A519" s="30" t="s">
        <v>57</v>
      </c>
      <c r="B519" s="31"/>
      <c r="C519" s="29"/>
      <c r="D519" s="29"/>
      <c r="E519" s="29"/>
      <c r="F519" s="29"/>
    </row>
    <row r="520" spans="1:6" ht="25.5" x14ac:dyDescent="0.2">
      <c r="A520" s="29">
        <v>1</v>
      </c>
      <c r="B520" s="35" t="s">
        <v>885</v>
      </c>
      <c r="C520" s="29"/>
      <c r="D520" s="29"/>
      <c r="E520" s="29"/>
      <c r="F520" s="29"/>
    </row>
    <row r="521" spans="1:6" x14ac:dyDescent="0.2">
      <c r="A521" s="29">
        <v>2</v>
      </c>
      <c r="B521" s="35" t="s">
        <v>886</v>
      </c>
      <c r="C521" s="29"/>
      <c r="D521" s="29"/>
      <c r="E521" s="29"/>
      <c r="F521" s="29"/>
    </row>
    <row r="522" spans="1:6" ht="25.5" x14ac:dyDescent="0.2">
      <c r="A522" s="29">
        <v>3</v>
      </c>
      <c r="B522" s="35" t="s">
        <v>887</v>
      </c>
      <c r="C522" s="29"/>
      <c r="D522" s="29"/>
      <c r="E522" s="29"/>
      <c r="F522" s="29"/>
    </row>
    <row r="523" spans="1:6" x14ac:dyDescent="0.2">
      <c r="A523" s="29">
        <v>4</v>
      </c>
      <c r="B523" s="35" t="s">
        <v>888</v>
      </c>
      <c r="C523" s="29"/>
      <c r="D523" s="29"/>
      <c r="E523" s="29"/>
      <c r="F523" s="29"/>
    </row>
    <row r="524" spans="1:6" ht="25.5" x14ac:dyDescent="0.2">
      <c r="A524" s="29">
        <v>5</v>
      </c>
      <c r="B524" s="35" t="s">
        <v>889</v>
      </c>
      <c r="C524" s="29"/>
      <c r="D524" s="29"/>
      <c r="E524" s="29"/>
      <c r="F524" s="29"/>
    </row>
    <row r="525" spans="1:6" x14ac:dyDescent="0.2">
      <c r="A525" s="29"/>
      <c r="B525" s="29"/>
      <c r="C525" s="29"/>
      <c r="D525" s="29"/>
      <c r="E525" s="29"/>
      <c r="F525" s="29"/>
    </row>
    <row r="526" spans="1:6" x14ac:dyDescent="0.2">
      <c r="A526" s="30" t="s">
        <v>61</v>
      </c>
      <c r="B526" s="31"/>
      <c r="C526" s="29"/>
      <c r="D526" s="29"/>
      <c r="E526" s="29"/>
      <c r="F526" s="29"/>
    </row>
    <row r="527" spans="1:6" ht="25.5" x14ac:dyDescent="0.2">
      <c r="A527" s="29">
        <v>1</v>
      </c>
      <c r="B527" s="35" t="s">
        <v>890</v>
      </c>
      <c r="C527" s="29"/>
      <c r="D527" s="29"/>
      <c r="E527" s="29"/>
      <c r="F527" s="29"/>
    </row>
    <row r="528" spans="1:6" ht="25.5" x14ac:dyDescent="0.2">
      <c r="A528" s="29">
        <v>2</v>
      </c>
      <c r="B528" s="35" t="s">
        <v>891</v>
      </c>
      <c r="C528" s="29"/>
      <c r="D528" s="29"/>
      <c r="E528" s="29"/>
      <c r="F528" s="29"/>
    </row>
    <row r="529" spans="1:6" x14ac:dyDescent="0.2">
      <c r="A529" s="29">
        <v>3</v>
      </c>
      <c r="B529" s="35" t="s">
        <v>892</v>
      </c>
      <c r="C529" s="29"/>
      <c r="D529" s="29"/>
      <c r="E529" s="29"/>
      <c r="F529" s="29"/>
    </row>
    <row r="530" spans="1:6" ht="25.5" x14ac:dyDescent="0.2">
      <c r="A530" s="29">
        <v>4</v>
      </c>
      <c r="B530" s="35" t="s">
        <v>893</v>
      </c>
      <c r="C530" s="29"/>
      <c r="D530" s="29"/>
      <c r="E530" s="29"/>
      <c r="F530" s="29"/>
    </row>
    <row r="531" spans="1:6" ht="38.25" x14ac:dyDescent="0.2">
      <c r="A531" s="29">
        <v>5</v>
      </c>
      <c r="B531" s="35" t="s">
        <v>894</v>
      </c>
      <c r="C531" s="29"/>
      <c r="D531" s="29"/>
      <c r="E531" s="29"/>
      <c r="F531" s="29"/>
    </row>
    <row r="532" spans="1:6" ht="25.5" x14ac:dyDescent="0.2">
      <c r="A532" s="29">
        <v>6</v>
      </c>
      <c r="B532" s="35" t="s">
        <v>895</v>
      </c>
      <c r="C532" s="29"/>
      <c r="D532" s="29"/>
      <c r="E532" s="29"/>
      <c r="F532" s="29"/>
    </row>
    <row r="533" spans="1:6" ht="25.5" x14ac:dyDescent="0.2">
      <c r="A533" s="29">
        <v>7</v>
      </c>
      <c r="B533" s="35" t="s">
        <v>896</v>
      </c>
      <c r="C533" s="29"/>
      <c r="D533" s="29"/>
      <c r="E533" s="29"/>
      <c r="F533" s="29"/>
    </row>
    <row r="534" spans="1:6" x14ac:dyDescent="0.2">
      <c r="A534" s="29"/>
      <c r="B534" s="29"/>
      <c r="C534" s="29"/>
      <c r="D534" s="29"/>
      <c r="E534" s="29"/>
      <c r="F534" s="29"/>
    </row>
    <row r="535" spans="1:6" x14ac:dyDescent="0.2">
      <c r="A535" s="30" t="s">
        <v>64</v>
      </c>
      <c r="B535" s="31"/>
      <c r="C535" s="29"/>
      <c r="D535" s="29"/>
      <c r="E535" s="29"/>
      <c r="F535" s="29"/>
    </row>
    <row r="536" spans="1:6" ht="25.5" x14ac:dyDescent="0.2">
      <c r="A536" s="29">
        <v>1</v>
      </c>
      <c r="B536" s="35" t="s">
        <v>897</v>
      </c>
      <c r="C536" s="29"/>
      <c r="D536" s="29"/>
      <c r="E536" s="29"/>
      <c r="F536" s="29"/>
    </row>
    <row r="537" spans="1:6" ht="25.5" x14ac:dyDescent="0.2">
      <c r="A537" s="29">
        <v>2</v>
      </c>
      <c r="B537" s="35" t="s">
        <v>898</v>
      </c>
      <c r="C537" s="29"/>
      <c r="D537" s="29"/>
      <c r="E537" s="29"/>
      <c r="F537" s="29"/>
    </row>
    <row r="538" spans="1:6" ht="25.5" x14ac:dyDescent="0.2">
      <c r="A538" s="29">
        <v>3</v>
      </c>
      <c r="B538" s="35" t="s">
        <v>899</v>
      </c>
      <c r="C538" s="29"/>
      <c r="D538" s="29"/>
      <c r="E538" s="29"/>
      <c r="F538" s="29"/>
    </row>
    <row r="539" spans="1:6" ht="25.5" x14ac:dyDescent="0.2">
      <c r="A539" s="29">
        <v>4</v>
      </c>
      <c r="B539" s="35" t="s">
        <v>900</v>
      </c>
      <c r="C539" s="29"/>
      <c r="D539" s="29"/>
      <c r="E539" s="29"/>
      <c r="F539" s="29"/>
    </row>
    <row r="540" spans="1:6" x14ac:dyDescent="0.2">
      <c r="A540" s="29">
        <v>5</v>
      </c>
      <c r="B540" s="35" t="s">
        <v>901</v>
      </c>
      <c r="C540" s="29"/>
      <c r="D540" s="29"/>
      <c r="E540" s="29"/>
      <c r="F540" s="29"/>
    </row>
    <row r="541" spans="1:6" ht="25.5" x14ac:dyDescent="0.2">
      <c r="A541" s="29">
        <v>6</v>
      </c>
      <c r="B541" s="35" t="s">
        <v>902</v>
      </c>
      <c r="C541" s="29"/>
      <c r="D541" s="29"/>
      <c r="E541" s="29"/>
      <c r="F541" s="29"/>
    </row>
    <row r="542" spans="1:6" x14ac:dyDescent="0.2">
      <c r="A542" s="29"/>
      <c r="B542" s="29"/>
      <c r="C542" s="29"/>
      <c r="D542" s="29"/>
      <c r="E542" s="29"/>
      <c r="F542" s="29"/>
    </row>
    <row r="543" spans="1:6" x14ac:dyDescent="0.2">
      <c r="A543" s="30" t="s">
        <v>67</v>
      </c>
      <c r="B543" s="31"/>
      <c r="C543" s="29"/>
      <c r="D543" s="29"/>
      <c r="E543" s="29"/>
      <c r="F543" s="29"/>
    </row>
    <row r="544" spans="1:6" ht="25.5" x14ac:dyDescent="0.2">
      <c r="A544" s="29">
        <v>1</v>
      </c>
      <c r="B544" s="35" t="s">
        <v>903</v>
      </c>
      <c r="C544" s="29"/>
      <c r="D544" s="29"/>
      <c r="E544" s="29"/>
      <c r="F544" s="29"/>
    </row>
    <row r="545" spans="1:6" ht="38.25" x14ac:dyDescent="0.2">
      <c r="A545" s="29">
        <v>2</v>
      </c>
      <c r="B545" s="35" t="s">
        <v>904</v>
      </c>
      <c r="C545" s="29"/>
      <c r="D545" s="29"/>
      <c r="E545" s="29"/>
      <c r="F545" s="29"/>
    </row>
    <row r="546" spans="1:6" ht="25.5" x14ac:dyDescent="0.2">
      <c r="A546" s="29">
        <v>3</v>
      </c>
      <c r="B546" s="35" t="s">
        <v>905</v>
      </c>
      <c r="C546" s="29"/>
      <c r="D546" s="29"/>
      <c r="E546" s="29"/>
      <c r="F546" s="29"/>
    </row>
    <row r="547" spans="1:6" ht="25.5" x14ac:dyDescent="0.2">
      <c r="A547" s="29">
        <v>4</v>
      </c>
      <c r="B547" s="35" t="s">
        <v>906</v>
      </c>
      <c r="C547" s="29"/>
      <c r="D547" s="29"/>
      <c r="E547" s="29"/>
      <c r="F547" s="29"/>
    </row>
    <row r="548" spans="1:6" ht="25.5" x14ac:dyDescent="0.2">
      <c r="A548" s="29">
        <v>5</v>
      </c>
      <c r="B548" s="35" t="s">
        <v>907</v>
      </c>
      <c r="C548" s="29"/>
      <c r="D548" s="29"/>
      <c r="E548" s="29"/>
      <c r="F548" s="29"/>
    </row>
    <row r="549" spans="1:6" ht="25.5" x14ac:dyDescent="0.2">
      <c r="A549" s="29">
        <v>6</v>
      </c>
      <c r="B549" s="35" t="s">
        <v>908</v>
      </c>
      <c r="C549" s="29"/>
      <c r="D549" s="29"/>
      <c r="E549" s="29"/>
      <c r="F549" s="29"/>
    </row>
    <row r="550" spans="1:6" ht="25.5" x14ac:dyDescent="0.2">
      <c r="A550" s="29">
        <v>7</v>
      </c>
      <c r="B550" s="35" t="s">
        <v>909</v>
      </c>
      <c r="C550" s="29"/>
      <c r="D550" s="29"/>
      <c r="E550" s="29"/>
      <c r="F550" s="29"/>
    </row>
    <row r="551" spans="1:6" ht="38.25" x14ac:dyDescent="0.2">
      <c r="A551" s="29">
        <v>8</v>
      </c>
      <c r="B551" s="35" t="s">
        <v>910</v>
      </c>
      <c r="C551" s="29"/>
      <c r="D551" s="29"/>
      <c r="E551" s="29"/>
      <c r="F551" s="29"/>
    </row>
    <row r="552" spans="1:6" ht="25.5" x14ac:dyDescent="0.2">
      <c r="A552" s="29">
        <v>9</v>
      </c>
      <c r="B552" s="35" t="s">
        <v>911</v>
      </c>
      <c r="C552" s="29"/>
      <c r="D552" s="29"/>
      <c r="E552" s="29"/>
      <c r="F552" s="29"/>
    </row>
    <row r="553" spans="1:6" ht="25.5" x14ac:dyDescent="0.2">
      <c r="A553" s="29">
        <v>10</v>
      </c>
      <c r="B553" s="35" t="s">
        <v>912</v>
      </c>
      <c r="C553" s="29"/>
      <c r="D553" s="29"/>
      <c r="E553" s="29"/>
      <c r="F553" s="29"/>
    </row>
    <row r="554" spans="1:6" ht="25.5" x14ac:dyDescent="0.2">
      <c r="A554" s="29">
        <v>11</v>
      </c>
      <c r="B554" s="35" t="s">
        <v>913</v>
      </c>
      <c r="C554" s="29"/>
      <c r="D554" s="29"/>
      <c r="E554" s="29"/>
      <c r="F554" s="29"/>
    </row>
    <row r="555" spans="1:6" ht="38.25" x14ac:dyDescent="0.2">
      <c r="A555" s="29">
        <v>12</v>
      </c>
      <c r="B555" s="35" t="s">
        <v>914</v>
      </c>
      <c r="C555" s="29"/>
      <c r="D555" s="29"/>
      <c r="E555" s="29"/>
      <c r="F555" s="29"/>
    </row>
    <row r="556" spans="1:6" ht="51" x14ac:dyDescent="0.2">
      <c r="A556" s="29">
        <v>13</v>
      </c>
      <c r="B556" s="35" t="s">
        <v>915</v>
      </c>
      <c r="C556" s="29"/>
      <c r="D556" s="29"/>
      <c r="E556" s="29"/>
      <c r="F556" s="29"/>
    </row>
    <row r="557" spans="1:6" ht="38.25" x14ac:dyDescent="0.2">
      <c r="A557" s="29">
        <v>14</v>
      </c>
      <c r="B557" s="35" t="s">
        <v>916</v>
      </c>
      <c r="C557" s="29"/>
      <c r="D557" s="29"/>
      <c r="E557" s="29"/>
      <c r="F557" s="29"/>
    </row>
    <row r="558" spans="1:6" ht="38.25" x14ac:dyDescent="0.2">
      <c r="A558" s="29">
        <v>15</v>
      </c>
      <c r="B558" s="35" t="s">
        <v>917</v>
      </c>
      <c r="C558" s="29"/>
      <c r="D558" s="29"/>
      <c r="E558" s="29"/>
      <c r="F558" s="29"/>
    </row>
    <row r="559" spans="1:6" ht="25.5" x14ac:dyDescent="0.2">
      <c r="A559" s="29">
        <v>16</v>
      </c>
      <c r="B559" s="35" t="s">
        <v>918</v>
      </c>
      <c r="C559" s="29"/>
      <c r="D559" s="29"/>
      <c r="E559" s="29"/>
      <c r="F559" s="29"/>
    </row>
    <row r="560" spans="1:6" x14ac:dyDescent="0.2">
      <c r="A560" s="29"/>
      <c r="B560" s="29"/>
      <c r="C560" s="29"/>
      <c r="D560" s="29"/>
      <c r="E560" s="29"/>
      <c r="F560" s="29"/>
    </row>
    <row r="561" spans="1:6" x14ac:dyDescent="0.2">
      <c r="A561" s="30" t="s">
        <v>70</v>
      </c>
      <c r="B561" s="31"/>
      <c r="C561" s="29"/>
      <c r="D561" s="29"/>
      <c r="E561" s="29"/>
      <c r="F561" s="29"/>
    </row>
    <row r="562" spans="1:6" ht="25.5" x14ac:dyDescent="0.2">
      <c r="A562" s="29">
        <v>1</v>
      </c>
      <c r="B562" s="35" t="s">
        <v>919</v>
      </c>
      <c r="C562" s="29"/>
      <c r="D562" s="29"/>
      <c r="E562" s="29"/>
      <c r="F562" s="29"/>
    </row>
    <row r="563" spans="1:6" x14ac:dyDescent="0.2">
      <c r="A563" s="29">
        <v>2</v>
      </c>
      <c r="B563" s="35" t="s">
        <v>920</v>
      </c>
      <c r="C563" s="29"/>
      <c r="D563" s="29"/>
      <c r="E563" s="29"/>
      <c r="F563" s="29"/>
    </row>
    <row r="564" spans="1:6" ht="25.5" x14ac:dyDescent="0.2">
      <c r="A564" s="29">
        <v>3</v>
      </c>
      <c r="B564" s="35" t="s">
        <v>921</v>
      </c>
      <c r="C564" s="29"/>
      <c r="D564" s="29"/>
      <c r="E564" s="29"/>
      <c r="F564" s="29"/>
    </row>
    <row r="565" spans="1:6" ht="25.5" x14ac:dyDescent="0.2">
      <c r="A565" s="29">
        <v>4</v>
      </c>
      <c r="B565" s="35" t="s">
        <v>922</v>
      </c>
      <c r="C565" s="29"/>
      <c r="D565" s="29"/>
      <c r="E565" s="29"/>
      <c r="F565" s="29"/>
    </row>
    <row r="566" spans="1:6" ht="25.5" x14ac:dyDescent="0.2">
      <c r="A566" s="29">
        <v>5</v>
      </c>
      <c r="B566" s="35" t="s">
        <v>923</v>
      </c>
      <c r="C566" s="29"/>
      <c r="D566" s="29"/>
      <c r="E566" s="29"/>
      <c r="F566" s="29"/>
    </row>
    <row r="567" spans="1:6" x14ac:dyDescent="0.2">
      <c r="A567" s="29"/>
      <c r="B567" s="29"/>
      <c r="C567" s="29"/>
      <c r="D567" s="29"/>
      <c r="E567" s="29"/>
      <c r="F567" s="29"/>
    </row>
    <row r="568" spans="1:6" x14ac:dyDescent="0.2">
      <c r="A568" s="30" t="s">
        <v>72</v>
      </c>
      <c r="B568" s="31"/>
      <c r="C568" s="29"/>
      <c r="D568" s="29"/>
      <c r="E568" s="29"/>
      <c r="F568" s="29"/>
    </row>
    <row r="569" spans="1:6" ht="25.5" x14ac:dyDescent="0.2">
      <c r="A569" s="29">
        <v>1</v>
      </c>
      <c r="B569" s="35" t="s">
        <v>924</v>
      </c>
      <c r="C569" s="29"/>
      <c r="D569" s="29"/>
      <c r="E569" s="29"/>
      <c r="F569" s="29"/>
    </row>
    <row r="570" spans="1:6" ht="25.5" x14ac:dyDescent="0.2">
      <c r="A570" s="29">
        <v>2</v>
      </c>
      <c r="B570" s="35" t="s">
        <v>925</v>
      </c>
      <c r="C570" s="29"/>
      <c r="D570" s="29"/>
      <c r="E570" s="29"/>
      <c r="F570" s="29"/>
    </row>
    <row r="571" spans="1:6" x14ac:dyDescent="0.2">
      <c r="A571" s="29">
        <v>3</v>
      </c>
      <c r="B571" s="35" t="s">
        <v>926</v>
      </c>
      <c r="C571" s="29"/>
      <c r="D571" s="29"/>
      <c r="E571" s="29"/>
      <c r="F571" s="29"/>
    </row>
    <row r="572" spans="1:6" ht="25.5" x14ac:dyDescent="0.2">
      <c r="A572" s="29">
        <v>4</v>
      </c>
      <c r="B572" s="35" t="s">
        <v>927</v>
      </c>
      <c r="C572" s="29"/>
      <c r="D572" s="29"/>
      <c r="E572" s="29"/>
      <c r="F572" s="29"/>
    </row>
    <row r="573" spans="1:6" ht="38.25" x14ac:dyDescent="0.2">
      <c r="A573" s="29">
        <v>5</v>
      </c>
      <c r="B573" s="35" t="s">
        <v>928</v>
      </c>
      <c r="C573" s="29"/>
      <c r="D573" s="29"/>
      <c r="E573" s="29"/>
      <c r="F573" s="29"/>
    </row>
    <row r="574" spans="1:6" x14ac:dyDescent="0.2">
      <c r="A574" s="29">
        <v>6</v>
      </c>
      <c r="B574" s="35" t="s">
        <v>929</v>
      </c>
      <c r="C574" s="29"/>
      <c r="D574" s="29"/>
      <c r="E574" s="29"/>
      <c r="F574" s="29"/>
    </row>
    <row r="575" spans="1:6" x14ac:dyDescent="0.2">
      <c r="A575" s="29"/>
      <c r="B575" s="29"/>
      <c r="C575" s="29"/>
      <c r="D575" s="29"/>
      <c r="E575" s="29"/>
      <c r="F575" s="29"/>
    </row>
    <row r="576" spans="1:6" x14ac:dyDescent="0.2">
      <c r="A576" s="30" t="s">
        <v>75</v>
      </c>
      <c r="B576" s="31"/>
      <c r="C576" s="29"/>
      <c r="D576" s="29"/>
      <c r="E576" s="29"/>
      <c r="F576" s="29"/>
    </row>
    <row r="577" spans="1:6" ht="25.5" x14ac:dyDescent="0.2">
      <c r="A577" s="29">
        <v>1</v>
      </c>
      <c r="B577" s="35" t="s">
        <v>930</v>
      </c>
      <c r="C577" s="29"/>
      <c r="D577" s="29"/>
      <c r="E577" s="29"/>
      <c r="F577" s="29"/>
    </row>
    <row r="578" spans="1:6" ht="25.5" x14ac:dyDescent="0.2">
      <c r="A578" s="29">
        <v>2</v>
      </c>
      <c r="B578" s="35" t="s">
        <v>931</v>
      </c>
      <c r="C578" s="29"/>
      <c r="D578" s="29"/>
      <c r="E578" s="29"/>
      <c r="F578" s="29"/>
    </row>
    <row r="579" spans="1:6" ht="25.5" x14ac:dyDescent="0.2">
      <c r="A579" s="29">
        <v>3</v>
      </c>
      <c r="B579" s="35" t="s">
        <v>932</v>
      </c>
      <c r="C579" s="29"/>
      <c r="D579" s="29"/>
      <c r="E579" s="29"/>
      <c r="F579" s="29"/>
    </row>
    <row r="580" spans="1:6" ht="25.5" x14ac:dyDescent="0.2">
      <c r="A580" s="29">
        <v>4</v>
      </c>
      <c r="B580" s="35" t="s">
        <v>933</v>
      </c>
      <c r="C580" s="29"/>
      <c r="D580" s="29"/>
      <c r="E580" s="29"/>
      <c r="F580" s="29"/>
    </row>
    <row r="581" spans="1:6" ht="25.5" x14ac:dyDescent="0.2">
      <c r="A581" s="29">
        <v>5</v>
      </c>
      <c r="B581" s="35" t="s">
        <v>934</v>
      </c>
      <c r="C581" s="29"/>
      <c r="D581" s="29"/>
      <c r="E581" s="29"/>
      <c r="F581" s="29"/>
    </row>
    <row r="582" spans="1:6" ht="25.5" x14ac:dyDescent="0.2">
      <c r="A582" s="29">
        <v>6</v>
      </c>
      <c r="B582" s="35" t="s">
        <v>935</v>
      </c>
      <c r="C582" s="29"/>
      <c r="D582" s="29"/>
      <c r="E582" s="29"/>
      <c r="F582" s="29"/>
    </row>
    <row r="583" spans="1:6" ht="38.25" x14ac:dyDescent="0.2">
      <c r="A583" s="29">
        <v>7</v>
      </c>
      <c r="B583" s="35" t="s">
        <v>936</v>
      </c>
      <c r="C583" s="29"/>
      <c r="D583" s="29"/>
      <c r="E583" s="29"/>
      <c r="F583" s="29"/>
    </row>
    <row r="584" spans="1:6" x14ac:dyDescent="0.2">
      <c r="A584" s="29">
        <v>8</v>
      </c>
      <c r="B584" s="35" t="s">
        <v>937</v>
      </c>
      <c r="C584" s="29"/>
      <c r="D584" s="29"/>
      <c r="E584" s="29"/>
      <c r="F584" s="29"/>
    </row>
    <row r="585" spans="1:6" x14ac:dyDescent="0.2">
      <c r="A585" s="29"/>
      <c r="B585" s="29"/>
      <c r="C585" s="29"/>
      <c r="D585" s="29"/>
      <c r="E585" s="29"/>
      <c r="F585" s="29"/>
    </row>
    <row r="586" spans="1:6" x14ac:dyDescent="0.2">
      <c r="A586" s="30" t="s">
        <v>78</v>
      </c>
      <c r="B586" s="31"/>
      <c r="C586" s="29"/>
      <c r="D586" s="29"/>
      <c r="E586" s="29"/>
      <c r="F586" s="29"/>
    </row>
    <row r="587" spans="1:6" ht="25.5" x14ac:dyDescent="0.2">
      <c r="A587" s="29">
        <v>1</v>
      </c>
      <c r="B587" s="35" t="s">
        <v>938</v>
      </c>
      <c r="C587" s="29"/>
      <c r="D587" s="29"/>
      <c r="E587" s="29"/>
      <c r="F587" s="29"/>
    </row>
    <row r="588" spans="1:6" ht="25.5" x14ac:dyDescent="0.2">
      <c r="A588" s="29">
        <v>2</v>
      </c>
      <c r="B588" s="35" t="s">
        <v>939</v>
      </c>
      <c r="C588" s="29"/>
      <c r="D588" s="29"/>
      <c r="E588" s="29"/>
      <c r="F588" s="29"/>
    </row>
    <row r="589" spans="1:6" ht="25.5" x14ac:dyDescent="0.2">
      <c r="A589" s="29">
        <v>3</v>
      </c>
      <c r="B589" s="35" t="s">
        <v>940</v>
      </c>
      <c r="C589" s="29"/>
      <c r="D589" s="29"/>
      <c r="E589" s="29"/>
      <c r="F589" s="29"/>
    </row>
    <row r="590" spans="1:6" ht="38.25" x14ac:dyDescent="0.2">
      <c r="A590" s="29">
        <v>4</v>
      </c>
      <c r="B590" s="35" t="s">
        <v>941</v>
      </c>
      <c r="C590" s="29"/>
      <c r="D590" s="29"/>
      <c r="E590" s="29"/>
      <c r="F590" s="29"/>
    </row>
    <row r="591" spans="1:6" ht="38.25" x14ac:dyDescent="0.2">
      <c r="A591" s="29">
        <v>5</v>
      </c>
      <c r="B591" s="35" t="s">
        <v>942</v>
      </c>
      <c r="C591" s="29"/>
      <c r="D591" s="29"/>
      <c r="E591" s="29"/>
      <c r="F591" s="29"/>
    </row>
    <row r="592" spans="1:6" ht="38.25" x14ac:dyDescent="0.2">
      <c r="A592" s="29">
        <v>6</v>
      </c>
      <c r="B592" s="35" t="s">
        <v>943</v>
      </c>
      <c r="C592" s="29"/>
      <c r="D592" s="29"/>
      <c r="E592" s="29"/>
      <c r="F592" s="29"/>
    </row>
    <row r="593" spans="1:6" ht="25.5" x14ac:dyDescent="0.2">
      <c r="A593" s="29">
        <v>7</v>
      </c>
      <c r="B593" s="35" t="s">
        <v>944</v>
      </c>
      <c r="C593" s="29"/>
      <c r="D593" s="29"/>
      <c r="E593" s="29"/>
      <c r="F593" s="29"/>
    </row>
    <row r="594" spans="1:6" x14ac:dyDescent="0.2">
      <c r="A594" s="29">
        <v>8</v>
      </c>
      <c r="B594" s="35" t="s">
        <v>945</v>
      </c>
      <c r="C594" s="29"/>
      <c r="D594" s="29"/>
      <c r="E594" s="29"/>
      <c r="F594" s="29"/>
    </row>
    <row r="595" spans="1:6" ht="25.5" x14ac:dyDescent="0.2">
      <c r="A595" s="29">
        <v>9</v>
      </c>
      <c r="B595" s="35" t="s">
        <v>946</v>
      </c>
      <c r="C595" s="29"/>
      <c r="D595" s="29"/>
      <c r="E595" s="29"/>
      <c r="F595" s="29"/>
    </row>
    <row r="596" spans="1:6" x14ac:dyDescent="0.2">
      <c r="A596" s="29"/>
      <c r="B596" s="29"/>
      <c r="C596" s="29"/>
      <c r="D596" s="29"/>
      <c r="E596" s="29"/>
      <c r="F596" s="29"/>
    </row>
    <row r="597" spans="1:6" x14ac:dyDescent="0.2">
      <c r="A597" s="30" t="s">
        <v>81</v>
      </c>
      <c r="B597" s="31"/>
      <c r="C597" s="29"/>
      <c r="D597" s="29"/>
      <c r="E597" s="29"/>
      <c r="F597" s="29"/>
    </row>
    <row r="598" spans="1:6" x14ac:dyDescent="0.2">
      <c r="A598" s="29">
        <v>1</v>
      </c>
      <c r="B598" s="35" t="s">
        <v>947</v>
      </c>
      <c r="C598" s="29"/>
      <c r="D598" s="29"/>
      <c r="E598" s="29"/>
      <c r="F598" s="29"/>
    </row>
    <row r="599" spans="1:6" x14ac:dyDescent="0.2">
      <c r="A599" s="29">
        <v>2</v>
      </c>
      <c r="B599" s="35" t="s">
        <v>948</v>
      </c>
      <c r="C599" s="29"/>
      <c r="D599" s="29"/>
      <c r="E599" s="29"/>
      <c r="F599" s="29"/>
    </row>
    <row r="600" spans="1:6" x14ac:dyDescent="0.2">
      <c r="A600" s="29">
        <v>3</v>
      </c>
      <c r="B600" s="35" t="s">
        <v>949</v>
      </c>
      <c r="C600" s="29"/>
      <c r="D600" s="29"/>
      <c r="E600" s="29"/>
      <c r="F600" s="29"/>
    </row>
    <row r="601" spans="1:6" ht="25.5" x14ac:dyDescent="0.2">
      <c r="A601" s="29">
        <v>4</v>
      </c>
      <c r="B601" s="35" t="s">
        <v>950</v>
      </c>
      <c r="C601" s="29"/>
      <c r="D601" s="29"/>
      <c r="E601" s="29"/>
      <c r="F601" s="29"/>
    </row>
    <row r="602" spans="1:6" ht="38.25" x14ac:dyDescent="0.2">
      <c r="A602" s="29">
        <v>5</v>
      </c>
      <c r="B602" s="35" t="s">
        <v>951</v>
      </c>
      <c r="C602" s="29"/>
      <c r="D602" s="29"/>
      <c r="E602" s="29"/>
      <c r="F602" s="29"/>
    </row>
    <row r="603" spans="1:6" x14ac:dyDescent="0.2">
      <c r="A603" s="29"/>
      <c r="B603" s="29"/>
      <c r="C603" s="29"/>
      <c r="D603" s="29"/>
      <c r="E603" s="29"/>
      <c r="F603" s="29"/>
    </row>
    <row r="604" spans="1:6" x14ac:dyDescent="0.2">
      <c r="A604" s="30" t="s">
        <v>83</v>
      </c>
      <c r="B604" s="31"/>
      <c r="C604" s="29"/>
      <c r="D604" s="29"/>
      <c r="E604" s="29"/>
      <c r="F604" s="29"/>
    </row>
    <row r="605" spans="1:6" x14ac:dyDescent="0.2">
      <c r="A605" s="29">
        <v>1</v>
      </c>
      <c r="B605" s="35" t="s">
        <v>952</v>
      </c>
      <c r="C605" s="29"/>
      <c r="D605" s="29"/>
      <c r="E605" s="29"/>
      <c r="F605" s="29"/>
    </row>
    <row r="606" spans="1:6" x14ac:dyDescent="0.2">
      <c r="A606" s="29">
        <v>2</v>
      </c>
      <c r="B606" s="35" t="s">
        <v>953</v>
      </c>
      <c r="C606" s="29"/>
      <c r="D606" s="29"/>
      <c r="E606" s="29"/>
      <c r="F606" s="29"/>
    </row>
    <row r="607" spans="1:6" x14ac:dyDescent="0.2">
      <c r="A607" s="29">
        <v>3</v>
      </c>
      <c r="B607" s="35" t="s">
        <v>954</v>
      </c>
      <c r="C607" s="29"/>
      <c r="D607" s="29"/>
      <c r="E607" s="29"/>
      <c r="F607" s="29"/>
    </row>
    <row r="608" spans="1:6" x14ac:dyDescent="0.2">
      <c r="A608" s="29">
        <v>4</v>
      </c>
      <c r="B608" s="35" t="s">
        <v>955</v>
      </c>
      <c r="C608" s="29"/>
      <c r="D608" s="29"/>
      <c r="E608" s="29"/>
      <c r="F608" s="29"/>
    </row>
    <row r="609" spans="1:6" ht="25.5" x14ac:dyDescent="0.2">
      <c r="A609" s="29">
        <v>5</v>
      </c>
      <c r="B609" s="35" t="s">
        <v>956</v>
      </c>
      <c r="C609" s="29"/>
      <c r="D609" s="29"/>
      <c r="E609" s="29"/>
      <c r="F609" s="29"/>
    </row>
    <row r="610" spans="1:6" x14ac:dyDescent="0.2">
      <c r="A610" s="29"/>
      <c r="B610" s="29"/>
      <c r="C610" s="29"/>
      <c r="D610" s="29"/>
      <c r="E610" s="29"/>
      <c r="F610" s="29"/>
    </row>
    <row r="611" spans="1:6" x14ac:dyDescent="0.2">
      <c r="A611" s="30" t="s">
        <v>85</v>
      </c>
      <c r="B611" s="31"/>
      <c r="C611" s="29"/>
      <c r="D611" s="29"/>
      <c r="E611" s="29"/>
      <c r="F611" s="29"/>
    </row>
    <row r="612" spans="1:6" x14ac:dyDescent="0.2">
      <c r="A612" s="29">
        <v>1</v>
      </c>
      <c r="B612" s="35" t="s">
        <v>957</v>
      </c>
      <c r="C612" s="29"/>
      <c r="D612" s="29"/>
      <c r="E612" s="29"/>
      <c r="F612" s="29"/>
    </row>
    <row r="613" spans="1:6" x14ac:dyDescent="0.2">
      <c r="A613" s="29">
        <v>2</v>
      </c>
      <c r="B613" s="35" t="s">
        <v>958</v>
      </c>
      <c r="C613" s="29"/>
      <c r="D613" s="29"/>
      <c r="E613" s="29"/>
      <c r="F613" s="29"/>
    </row>
    <row r="614" spans="1:6" ht="25.5" x14ac:dyDescent="0.2">
      <c r="A614" s="29">
        <v>3</v>
      </c>
      <c r="B614" s="35" t="s">
        <v>959</v>
      </c>
      <c r="C614" s="29"/>
      <c r="D614" s="29"/>
      <c r="E614" s="29"/>
      <c r="F614" s="29"/>
    </row>
    <row r="615" spans="1:6" x14ac:dyDescent="0.2">
      <c r="A615" s="29">
        <v>4</v>
      </c>
      <c r="B615" s="35" t="s">
        <v>960</v>
      </c>
      <c r="C615" s="29"/>
      <c r="D615" s="29"/>
      <c r="E615" s="29"/>
      <c r="F615" s="29"/>
    </row>
    <row r="616" spans="1:6" ht="25.5" x14ac:dyDescent="0.2">
      <c r="A616" s="29">
        <v>5</v>
      </c>
      <c r="B616" s="35" t="s">
        <v>961</v>
      </c>
      <c r="C616" s="29"/>
      <c r="D616" s="29"/>
      <c r="E616" s="29"/>
      <c r="F616" s="29"/>
    </row>
    <row r="617" spans="1:6" x14ac:dyDescent="0.2">
      <c r="A617" s="29"/>
      <c r="B617" s="29"/>
      <c r="C617" s="29"/>
      <c r="D617" s="29"/>
      <c r="E617" s="29"/>
      <c r="F617" s="29"/>
    </row>
    <row r="618" spans="1:6" x14ac:dyDescent="0.2">
      <c r="A618" s="30" t="s">
        <v>87</v>
      </c>
      <c r="B618" s="31"/>
      <c r="C618" s="29"/>
      <c r="D618" s="29"/>
      <c r="E618" s="29"/>
      <c r="F618" s="29"/>
    </row>
    <row r="619" spans="1:6" x14ac:dyDescent="0.2">
      <c r="A619" s="29">
        <v>1</v>
      </c>
      <c r="B619" s="35" t="s">
        <v>962</v>
      </c>
      <c r="C619" s="29"/>
      <c r="D619" s="29"/>
      <c r="E619" s="29"/>
      <c r="F619" s="29"/>
    </row>
    <row r="620" spans="1:6" x14ac:dyDescent="0.2">
      <c r="A620" s="29">
        <v>2</v>
      </c>
      <c r="B620" s="35" t="s">
        <v>963</v>
      </c>
      <c r="C620" s="29"/>
      <c r="D620" s="29"/>
      <c r="E620" s="29"/>
      <c r="F620" s="29"/>
    </row>
    <row r="621" spans="1:6" x14ac:dyDescent="0.2">
      <c r="A621" s="29">
        <v>3</v>
      </c>
      <c r="B621" s="35" t="s">
        <v>964</v>
      </c>
      <c r="C621" s="29"/>
      <c r="D621" s="29"/>
      <c r="E621" s="29"/>
      <c r="F621" s="29"/>
    </row>
    <row r="622" spans="1:6" ht="25.5" x14ac:dyDescent="0.2">
      <c r="A622" s="29">
        <v>4</v>
      </c>
      <c r="B622" s="35" t="s">
        <v>965</v>
      </c>
      <c r="C622" s="29"/>
      <c r="D622" s="29"/>
      <c r="E622" s="29"/>
      <c r="F622" s="29"/>
    </row>
    <row r="623" spans="1:6" ht="25.5" x14ac:dyDescent="0.2">
      <c r="A623" s="29">
        <v>5</v>
      </c>
      <c r="B623" s="35" t="s">
        <v>966</v>
      </c>
      <c r="C623" s="29"/>
      <c r="D623" s="29"/>
      <c r="E623" s="29"/>
      <c r="F623" s="29"/>
    </row>
    <row r="624" spans="1:6" ht="25.5" x14ac:dyDescent="0.2">
      <c r="A624" s="29">
        <v>6</v>
      </c>
      <c r="B624" s="35" t="s">
        <v>967</v>
      </c>
      <c r="C624" s="29"/>
      <c r="D624" s="29"/>
      <c r="E624" s="29"/>
      <c r="F624" s="29"/>
    </row>
    <row r="625" spans="1:6" x14ac:dyDescent="0.2">
      <c r="A625" s="29"/>
      <c r="B625" s="29"/>
      <c r="C625" s="29"/>
      <c r="D625" s="29"/>
      <c r="E625" s="29"/>
      <c r="F625" s="29"/>
    </row>
    <row r="626" spans="1:6" x14ac:dyDescent="0.2">
      <c r="A626" s="30" t="s">
        <v>90</v>
      </c>
      <c r="B626" s="31"/>
      <c r="C626" s="29"/>
      <c r="D626" s="29"/>
      <c r="E626" s="29"/>
      <c r="F626" s="29"/>
    </row>
    <row r="627" spans="1:6" x14ac:dyDescent="0.2">
      <c r="A627" s="29">
        <v>1</v>
      </c>
      <c r="B627" s="35" t="s">
        <v>968</v>
      </c>
      <c r="C627" s="29"/>
      <c r="D627" s="29"/>
      <c r="E627" s="29"/>
      <c r="F627" s="29"/>
    </row>
    <row r="628" spans="1:6" ht="25.5" x14ac:dyDescent="0.2">
      <c r="A628" s="29">
        <v>2</v>
      </c>
      <c r="B628" s="35" t="s">
        <v>969</v>
      </c>
      <c r="C628" s="29"/>
      <c r="D628" s="29"/>
      <c r="E628" s="29"/>
      <c r="F628" s="29"/>
    </row>
    <row r="629" spans="1:6" x14ac:dyDescent="0.2">
      <c r="A629" s="29">
        <v>3</v>
      </c>
      <c r="B629" s="35" t="s">
        <v>970</v>
      </c>
      <c r="C629" s="29"/>
      <c r="D629" s="29"/>
      <c r="E629" s="29"/>
      <c r="F629" s="29"/>
    </row>
    <row r="630" spans="1:6" ht="25.5" x14ac:dyDescent="0.2">
      <c r="A630" s="29">
        <v>4</v>
      </c>
      <c r="B630" s="35" t="s">
        <v>971</v>
      </c>
      <c r="C630" s="29"/>
      <c r="D630" s="29"/>
      <c r="E630" s="29"/>
      <c r="F630" s="29"/>
    </row>
    <row r="631" spans="1:6" ht="25.5" x14ac:dyDescent="0.2">
      <c r="A631" s="29">
        <v>5</v>
      </c>
      <c r="B631" s="35" t="s">
        <v>972</v>
      </c>
      <c r="C631" s="29"/>
      <c r="D631" s="29"/>
      <c r="E631" s="29"/>
      <c r="F631" s="29"/>
    </row>
    <row r="632" spans="1:6" x14ac:dyDescent="0.2">
      <c r="A632" s="29"/>
      <c r="B632" s="29"/>
      <c r="C632" s="29"/>
      <c r="D632" s="29"/>
      <c r="E632" s="29"/>
      <c r="F632" s="29"/>
    </row>
    <row r="633" spans="1:6" x14ac:dyDescent="0.2">
      <c r="A633" s="30" t="s">
        <v>92</v>
      </c>
      <c r="B633" s="31"/>
      <c r="C633" s="29"/>
      <c r="D633" s="29"/>
      <c r="E633" s="29"/>
      <c r="F633" s="29"/>
    </row>
    <row r="634" spans="1:6" x14ac:dyDescent="0.2">
      <c r="A634" s="29">
        <v>1</v>
      </c>
      <c r="B634" s="35" t="s">
        <v>973</v>
      </c>
      <c r="C634" s="29"/>
      <c r="D634" s="29"/>
      <c r="E634" s="29"/>
      <c r="F634" s="29"/>
    </row>
    <row r="635" spans="1:6" x14ac:dyDescent="0.2">
      <c r="A635" s="29">
        <v>2</v>
      </c>
      <c r="B635" s="35" t="s">
        <v>974</v>
      </c>
      <c r="C635" s="29"/>
      <c r="D635" s="29"/>
      <c r="E635" s="29"/>
      <c r="F635" s="29"/>
    </row>
    <row r="636" spans="1:6" ht="25.5" x14ac:dyDescent="0.2">
      <c r="A636" s="29">
        <v>3</v>
      </c>
      <c r="B636" s="35" t="s">
        <v>975</v>
      </c>
      <c r="C636" s="29"/>
      <c r="D636" s="29"/>
      <c r="E636" s="29"/>
      <c r="F636" s="29"/>
    </row>
    <row r="637" spans="1:6" x14ac:dyDescent="0.2">
      <c r="A637" s="29">
        <v>4</v>
      </c>
      <c r="B637" s="35" t="s">
        <v>976</v>
      </c>
      <c r="C637" s="29"/>
      <c r="D637" s="29"/>
      <c r="E637" s="29"/>
      <c r="F637" s="29"/>
    </row>
    <row r="638" spans="1:6" ht="25.5" x14ac:dyDescent="0.2">
      <c r="A638" s="29">
        <v>5</v>
      </c>
      <c r="B638" s="35" t="s">
        <v>977</v>
      </c>
      <c r="C638" s="29"/>
      <c r="D638" s="29"/>
      <c r="E638" s="29"/>
      <c r="F638" s="29"/>
    </row>
    <row r="639" spans="1:6" ht="25.5" x14ac:dyDescent="0.2">
      <c r="A639" s="29">
        <v>6</v>
      </c>
      <c r="B639" s="35" t="s">
        <v>978</v>
      </c>
      <c r="C639" s="29"/>
      <c r="D639" s="29"/>
      <c r="E639" s="29"/>
      <c r="F639" s="29"/>
    </row>
    <row r="640" spans="1:6" ht="25.5" x14ac:dyDescent="0.2">
      <c r="A640" s="29">
        <v>7</v>
      </c>
      <c r="B640" s="35" t="s">
        <v>979</v>
      </c>
      <c r="C640" s="29"/>
      <c r="D640" s="29"/>
      <c r="E640" s="29"/>
      <c r="F640" s="29"/>
    </row>
    <row r="641" spans="1:6" x14ac:dyDescent="0.2">
      <c r="A641" s="29"/>
      <c r="B641" s="29"/>
      <c r="C641" s="29"/>
      <c r="D641" s="29"/>
      <c r="E641" s="29"/>
      <c r="F641" s="29"/>
    </row>
    <row r="642" spans="1:6" x14ac:dyDescent="0.2">
      <c r="A642" s="30" t="s">
        <v>94</v>
      </c>
      <c r="B642" s="31"/>
      <c r="C642" s="29"/>
      <c r="D642" s="29"/>
      <c r="E642" s="29"/>
      <c r="F642" s="29"/>
    </row>
    <row r="643" spans="1:6" ht="25.5" x14ac:dyDescent="0.2">
      <c r="A643" s="29">
        <v>1</v>
      </c>
      <c r="B643" s="35" t="s">
        <v>980</v>
      </c>
      <c r="C643" s="29"/>
      <c r="D643" s="29"/>
      <c r="E643" s="29"/>
      <c r="F643" s="29"/>
    </row>
    <row r="644" spans="1:6" x14ac:dyDescent="0.2">
      <c r="A644" s="29">
        <v>2</v>
      </c>
      <c r="B644" s="35" t="s">
        <v>981</v>
      </c>
      <c r="C644" s="29"/>
      <c r="D644" s="29"/>
      <c r="E644" s="29"/>
      <c r="F644" s="29"/>
    </row>
    <row r="645" spans="1:6" ht="25.5" x14ac:dyDescent="0.2">
      <c r="A645" s="29">
        <v>3</v>
      </c>
      <c r="B645" s="35" t="s">
        <v>982</v>
      </c>
      <c r="C645" s="29"/>
      <c r="D645" s="29"/>
      <c r="E645" s="29"/>
      <c r="F645" s="29"/>
    </row>
    <row r="646" spans="1:6" ht="25.5" x14ac:dyDescent="0.2">
      <c r="A646" s="29">
        <v>4</v>
      </c>
      <c r="B646" s="35" t="s">
        <v>983</v>
      </c>
      <c r="C646" s="29"/>
      <c r="D646" s="29"/>
      <c r="E646" s="29"/>
      <c r="F646" s="29"/>
    </row>
    <row r="647" spans="1:6" ht="38.25" x14ac:dyDescent="0.2">
      <c r="A647" s="29">
        <v>5</v>
      </c>
      <c r="B647" s="35" t="s">
        <v>984</v>
      </c>
      <c r="C647" s="29"/>
      <c r="D647" s="29"/>
      <c r="E647" s="29"/>
      <c r="F647" s="29"/>
    </row>
    <row r="648" spans="1:6" ht="25.5" x14ac:dyDescent="0.2">
      <c r="A648" s="29">
        <v>6</v>
      </c>
      <c r="B648" s="35" t="s">
        <v>985</v>
      </c>
      <c r="C648" s="29"/>
      <c r="D648" s="29"/>
      <c r="E648" s="29"/>
      <c r="F648" s="29"/>
    </row>
    <row r="649" spans="1:6" ht="38.25" x14ac:dyDescent="0.2">
      <c r="A649" s="29">
        <v>7</v>
      </c>
      <c r="B649" s="35" t="s">
        <v>986</v>
      </c>
      <c r="C649" s="29"/>
      <c r="D649" s="29"/>
      <c r="E649" s="29"/>
      <c r="F649" s="29"/>
    </row>
    <row r="650" spans="1:6" ht="28.5" x14ac:dyDescent="0.2">
      <c r="A650" s="29">
        <v>8</v>
      </c>
      <c r="B650" s="36" t="s">
        <v>987</v>
      </c>
      <c r="C650" s="29"/>
      <c r="D650" s="29"/>
      <c r="E650" s="29"/>
      <c r="F650" s="29"/>
    </row>
    <row r="651" spans="1:6" x14ac:dyDescent="0.2">
      <c r="A651" s="29">
        <v>9</v>
      </c>
      <c r="B651" s="35" t="s">
        <v>988</v>
      </c>
      <c r="C651" s="29"/>
      <c r="D651" s="29"/>
      <c r="E651" s="29"/>
      <c r="F651" s="29"/>
    </row>
    <row r="652" spans="1:6" ht="25.5" x14ac:dyDescent="0.2">
      <c r="A652" s="29">
        <v>10</v>
      </c>
      <c r="B652" s="35" t="s">
        <v>989</v>
      </c>
      <c r="C652" s="29"/>
      <c r="D652" s="29"/>
      <c r="E652" s="29"/>
      <c r="F652" s="29"/>
    </row>
    <row r="653" spans="1:6" ht="38.25" x14ac:dyDescent="0.2">
      <c r="A653" s="29">
        <v>11</v>
      </c>
      <c r="B653" s="35" t="s">
        <v>990</v>
      </c>
      <c r="C653" s="29"/>
      <c r="D653" s="29"/>
      <c r="E653" s="29"/>
      <c r="F653" s="29"/>
    </row>
    <row r="654" spans="1:6" x14ac:dyDescent="0.2">
      <c r="A654" s="29"/>
      <c r="B654" s="29"/>
      <c r="C654" s="29"/>
      <c r="D654" s="29"/>
      <c r="E654" s="29"/>
      <c r="F654" s="29"/>
    </row>
    <row r="655" spans="1:6" x14ac:dyDescent="0.2">
      <c r="A655" s="30" t="s">
        <v>97</v>
      </c>
      <c r="B655" s="31"/>
      <c r="C655" s="29"/>
      <c r="D655" s="29"/>
      <c r="E655" s="29"/>
      <c r="F655" s="29"/>
    </row>
    <row r="656" spans="1:6" ht="25.5" x14ac:dyDescent="0.2">
      <c r="A656" s="29">
        <v>1</v>
      </c>
      <c r="B656" s="35" t="s">
        <v>991</v>
      </c>
      <c r="C656" s="29"/>
      <c r="D656" s="29"/>
      <c r="E656" s="29"/>
      <c r="F656" s="29"/>
    </row>
    <row r="657" spans="1:6" x14ac:dyDescent="0.2">
      <c r="A657" s="29">
        <v>2</v>
      </c>
      <c r="B657" s="35" t="s">
        <v>992</v>
      </c>
      <c r="C657" s="29"/>
      <c r="D657" s="29"/>
      <c r="E657" s="29"/>
      <c r="F657" s="29"/>
    </row>
    <row r="658" spans="1:6" ht="25.5" x14ac:dyDescent="0.2">
      <c r="A658" s="29">
        <v>3</v>
      </c>
      <c r="B658" s="35" t="s">
        <v>993</v>
      </c>
      <c r="C658" s="29"/>
      <c r="D658" s="29"/>
      <c r="E658" s="29"/>
      <c r="F658" s="29"/>
    </row>
    <row r="659" spans="1:6" ht="51" x14ac:dyDescent="0.2">
      <c r="A659" s="29">
        <v>4</v>
      </c>
      <c r="B659" s="35" t="s">
        <v>994</v>
      </c>
      <c r="C659" s="29"/>
      <c r="D659" s="29"/>
      <c r="E659" s="29"/>
      <c r="F659" s="29"/>
    </row>
    <row r="660" spans="1:6" ht="25.5" x14ac:dyDescent="0.2">
      <c r="A660" s="29">
        <v>5</v>
      </c>
      <c r="B660" s="35" t="s">
        <v>995</v>
      </c>
      <c r="C660" s="29"/>
      <c r="D660" s="29"/>
      <c r="E660" s="29"/>
      <c r="F660" s="29"/>
    </row>
    <row r="661" spans="1:6" ht="25.5" x14ac:dyDescent="0.2">
      <c r="A661" s="29">
        <v>6</v>
      </c>
      <c r="B661" s="35" t="s">
        <v>996</v>
      </c>
      <c r="C661" s="29"/>
      <c r="D661" s="29"/>
      <c r="E661" s="29"/>
      <c r="F661" s="29"/>
    </row>
    <row r="662" spans="1:6" ht="25.5" x14ac:dyDescent="0.2">
      <c r="A662" s="29">
        <v>7</v>
      </c>
      <c r="B662" s="35" t="s">
        <v>997</v>
      </c>
      <c r="C662" s="29"/>
      <c r="D662" s="29"/>
      <c r="E662" s="29"/>
      <c r="F662" s="29"/>
    </row>
    <row r="663" spans="1:6" x14ac:dyDescent="0.2">
      <c r="A663" s="29">
        <v>8</v>
      </c>
      <c r="B663" s="35" t="s">
        <v>998</v>
      </c>
      <c r="C663" s="29"/>
      <c r="D663" s="29"/>
      <c r="E663" s="29"/>
      <c r="F663" s="29"/>
    </row>
    <row r="664" spans="1:6" ht="25.5" x14ac:dyDescent="0.2">
      <c r="A664" s="29">
        <v>9</v>
      </c>
      <c r="B664" s="35" t="s">
        <v>999</v>
      </c>
      <c r="C664" s="29"/>
      <c r="D664" s="29"/>
      <c r="E664" s="29"/>
      <c r="F664" s="29"/>
    </row>
    <row r="665" spans="1:6" ht="38.25" x14ac:dyDescent="0.2">
      <c r="A665" s="29">
        <v>10</v>
      </c>
      <c r="B665" s="35" t="s">
        <v>1000</v>
      </c>
      <c r="C665" s="29"/>
      <c r="D665" s="29"/>
      <c r="E665" s="29"/>
      <c r="F665" s="29"/>
    </row>
    <row r="666" spans="1:6" x14ac:dyDescent="0.2">
      <c r="A666" s="29"/>
      <c r="B666" s="29"/>
      <c r="C666" s="29"/>
      <c r="D666" s="29"/>
      <c r="E666" s="29"/>
      <c r="F666" s="29"/>
    </row>
    <row r="667" spans="1:6" x14ac:dyDescent="0.2">
      <c r="A667" s="30" t="s">
        <v>101</v>
      </c>
      <c r="B667" s="31"/>
      <c r="C667" s="29"/>
      <c r="D667" s="29"/>
      <c r="E667" s="29"/>
      <c r="F667" s="29"/>
    </row>
    <row r="668" spans="1:6" ht="25.5" x14ac:dyDescent="0.2">
      <c r="A668" s="29">
        <v>1</v>
      </c>
      <c r="B668" s="35" t="s">
        <v>1001</v>
      </c>
      <c r="C668" s="29"/>
      <c r="D668" s="29"/>
      <c r="E668" s="29"/>
      <c r="F668" s="29"/>
    </row>
    <row r="669" spans="1:6" ht="38.25" x14ac:dyDescent="0.2">
      <c r="A669" s="29">
        <v>2</v>
      </c>
      <c r="B669" s="35" t="s">
        <v>1002</v>
      </c>
      <c r="C669" s="29"/>
      <c r="D669" s="29"/>
      <c r="E669" s="29"/>
      <c r="F669" s="29"/>
    </row>
    <row r="670" spans="1:6" x14ac:dyDescent="0.2">
      <c r="A670" s="29">
        <v>3</v>
      </c>
      <c r="B670" s="35" t="s">
        <v>1003</v>
      </c>
      <c r="C670" s="29"/>
      <c r="D670" s="29"/>
      <c r="E670" s="29"/>
      <c r="F670" s="29"/>
    </row>
    <row r="671" spans="1:6" ht="25.5" x14ac:dyDescent="0.2">
      <c r="A671" s="29">
        <v>4</v>
      </c>
      <c r="B671" s="35" t="s">
        <v>1004</v>
      </c>
      <c r="C671" s="29"/>
      <c r="D671" s="29"/>
      <c r="E671" s="29"/>
      <c r="F671" s="29"/>
    </row>
    <row r="672" spans="1:6" ht="25.5" x14ac:dyDescent="0.2">
      <c r="A672" s="29">
        <v>5</v>
      </c>
      <c r="B672" s="35" t="s">
        <v>1005</v>
      </c>
      <c r="C672" s="29"/>
      <c r="D672" s="29"/>
      <c r="E672" s="29"/>
      <c r="F672" s="29"/>
    </row>
    <row r="673" spans="1:6" x14ac:dyDescent="0.2">
      <c r="A673" s="29"/>
      <c r="B673" s="29"/>
      <c r="C673" s="29"/>
      <c r="D673" s="29"/>
      <c r="E673" s="29"/>
      <c r="F673" s="29"/>
    </row>
    <row r="674" spans="1:6" ht="25.5" x14ac:dyDescent="0.2">
      <c r="A674" s="30" t="s">
        <v>104</v>
      </c>
      <c r="B674" s="31"/>
      <c r="C674" s="29"/>
      <c r="D674" s="29"/>
      <c r="E674" s="29"/>
      <c r="F674" s="29"/>
    </row>
    <row r="675" spans="1:6" x14ac:dyDescent="0.2">
      <c r="A675" s="29">
        <v>1</v>
      </c>
      <c r="B675" s="35" t="s">
        <v>1006</v>
      </c>
      <c r="C675" s="29"/>
      <c r="D675" s="29"/>
      <c r="E675" s="29"/>
      <c r="F675" s="29"/>
    </row>
    <row r="676" spans="1:6" x14ac:dyDescent="0.2">
      <c r="A676" s="29">
        <v>2</v>
      </c>
      <c r="B676" s="35" t="s">
        <v>1007</v>
      </c>
      <c r="C676" s="29"/>
      <c r="D676" s="29"/>
      <c r="E676" s="29"/>
      <c r="F676" s="29"/>
    </row>
    <row r="677" spans="1:6" x14ac:dyDescent="0.2">
      <c r="A677" s="29">
        <v>3</v>
      </c>
      <c r="B677" s="35" t="s">
        <v>1008</v>
      </c>
      <c r="C677" s="29"/>
      <c r="D677" s="29"/>
      <c r="E677" s="29"/>
      <c r="F677" s="29"/>
    </row>
    <row r="678" spans="1:6" x14ac:dyDescent="0.2">
      <c r="A678" s="29">
        <v>4</v>
      </c>
      <c r="B678" s="35" t="s">
        <v>1009</v>
      </c>
      <c r="C678" s="29"/>
      <c r="D678" s="29"/>
      <c r="E678" s="29"/>
      <c r="F678" s="29"/>
    </row>
    <row r="679" spans="1:6" x14ac:dyDescent="0.2">
      <c r="A679" s="29"/>
      <c r="B679" s="29"/>
      <c r="C679" s="29"/>
      <c r="D679" s="29"/>
      <c r="E679" s="29"/>
      <c r="F679" s="29"/>
    </row>
    <row r="680" spans="1:6" ht="25.5" x14ac:dyDescent="0.2">
      <c r="A680" s="30" t="s">
        <v>106</v>
      </c>
      <c r="B680" s="31"/>
      <c r="C680" s="29"/>
      <c r="D680" s="29"/>
      <c r="E680" s="29"/>
      <c r="F680" s="29"/>
    </row>
    <row r="681" spans="1:6" ht="25.5" x14ac:dyDescent="0.2">
      <c r="A681" s="29">
        <v>1</v>
      </c>
      <c r="B681" s="35" t="s">
        <v>1010</v>
      </c>
      <c r="C681" s="29"/>
      <c r="D681" s="29"/>
      <c r="E681" s="29"/>
      <c r="F681" s="29"/>
    </row>
    <row r="682" spans="1:6" x14ac:dyDescent="0.2">
      <c r="A682" s="29">
        <v>2</v>
      </c>
      <c r="B682" s="35" t="s">
        <v>1007</v>
      </c>
      <c r="C682" s="29"/>
      <c r="D682" s="29"/>
      <c r="E682" s="29"/>
      <c r="F682" s="29"/>
    </row>
    <row r="683" spans="1:6" x14ac:dyDescent="0.2">
      <c r="A683" s="29">
        <v>3</v>
      </c>
      <c r="B683" s="35" t="s">
        <v>1008</v>
      </c>
      <c r="C683" s="29"/>
      <c r="D683" s="29"/>
      <c r="E683" s="29"/>
      <c r="F683" s="29"/>
    </row>
    <row r="684" spans="1:6" x14ac:dyDescent="0.2">
      <c r="A684" s="29">
        <v>4</v>
      </c>
      <c r="B684" s="35" t="s">
        <v>1009</v>
      </c>
      <c r="C684" s="29"/>
      <c r="D684" s="29"/>
      <c r="E684" s="29"/>
      <c r="F684" s="29"/>
    </row>
    <row r="685" spans="1:6" x14ac:dyDescent="0.2">
      <c r="A685" s="29"/>
      <c r="B685" s="29"/>
      <c r="C685" s="29"/>
      <c r="D685" s="29"/>
      <c r="E685" s="29"/>
      <c r="F685" s="29"/>
    </row>
    <row r="686" spans="1:6" x14ac:dyDescent="0.2">
      <c r="A686" s="30" t="s">
        <v>108</v>
      </c>
      <c r="B686" s="31"/>
      <c r="C686" s="29"/>
      <c r="D686" s="29"/>
      <c r="E686" s="29"/>
      <c r="F686" s="29"/>
    </row>
    <row r="687" spans="1:6" x14ac:dyDescent="0.2">
      <c r="A687" s="29">
        <v>1</v>
      </c>
      <c r="B687" s="35" t="s">
        <v>1011</v>
      </c>
      <c r="C687" s="29"/>
      <c r="D687" s="29"/>
      <c r="E687" s="29"/>
      <c r="F687" s="29"/>
    </row>
    <row r="688" spans="1:6" x14ac:dyDescent="0.2">
      <c r="A688" s="29">
        <v>2</v>
      </c>
      <c r="B688" s="35" t="s">
        <v>1007</v>
      </c>
      <c r="C688" s="29"/>
      <c r="D688" s="29"/>
      <c r="E688" s="29"/>
      <c r="F688" s="29"/>
    </row>
    <row r="689" spans="1:6" x14ac:dyDescent="0.2">
      <c r="A689" s="29">
        <v>3</v>
      </c>
      <c r="B689" s="35" t="s">
        <v>1008</v>
      </c>
      <c r="C689" s="29"/>
      <c r="D689" s="29"/>
      <c r="E689" s="29"/>
      <c r="F689" s="29"/>
    </row>
    <row r="690" spans="1:6" x14ac:dyDescent="0.2">
      <c r="A690" s="29">
        <v>4</v>
      </c>
      <c r="B690" s="35" t="s">
        <v>1009</v>
      </c>
      <c r="C690" s="29"/>
      <c r="D690" s="29"/>
      <c r="E690" s="29"/>
      <c r="F690" s="29"/>
    </row>
    <row r="691" spans="1:6" x14ac:dyDescent="0.2">
      <c r="A691" s="29"/>
      <c r="B691" s="29"/>
      <c r="C691" s="29"/>
      <c r="D691" s="29"/>
      <c r="E691" s="29"/>
      <c r="F691" s="29"/>
    </row>
    <row r="692" spans="1:6" x14ac:dyDescent="0.2">
      <c r="A692" s="30" t="s">
        <v>110</v>
      </c>
      <c r="B692" s="31"/>
      <c r="C692" s="29"/>
      <c r="D692" s="29"/>
      <c r="E692" s="29"/>
      <c r="F692" s="29"/>
    </row>
    <row r="693" spans="1:6" ht="25.5" x14ac:dyDescent="0.2">
      <c r="A693" s="29">
        <v>1</v>
      </c>
      <c r="B693" s="35" t="s">
        <v>1012</v>
      </c>
      <c r="C693" s="29"/>
      <c r="D693" s="29"/>
      <c r="E693" s="29"/>
      <c r="F693" s="29"/>
    </row>
    <row r="694" spans="1:6" x14ac:dyDescent="0.2">
      <c r="A694" s="29">
        <v>2</v>
      </c>
      <c r="B694" s="35" t="s">
        <v>1013</v>
      </c>
      <c r="C694" s="29"/>
      <c r="D694" s="29"/>
      <c r="E694" s="29"/>
      <c r="F694" s="29"/>
    </row>
    <row r="695" spans="1:6" x14ac:dyDescent="0.2">
      <c r="A695" s="29">
        <v>3</v>
      </c>
      <c r="B695" s="35" t="s">
        <v>1014</v>
      </c>
      <c r="C695" s="29"/>
      <c r="D695" s="29"/>
      <c r="E695" s="29"/>
      <c r="F695" s="29"/>
    </row>
    <row r="696" spans="1:6" x14ac:dyDescent="0.2">
      <c r="A696" s="29">
        <v>4</v>
      </c>
      <c r="B696" s="35" t="s">
        <v>1015</v>
      </c>
      <c r="C696" s="29"/>
      <c r="D696" s="29"/>
      <c r="E696" s="29"/>
      <c r="F696" s="29"/>
    </row>
    <row r="697" spans="1:6" x14ac:dyDescent="0.2">
      <c r="A697" s="29"/>
      <c r="B697" s="29"/>
      <c r="C697" s="29"/>
      <c r="D697" s="29"/>
      <c r="E697" s="29"/>
      <c r="F697" s="29"/>
    </row>
    <row r="698" spans="1:6" x14ac:dyDescent="0.2">
      <c r="A698" s="30" t="s">
        <v>113</v>
      </c>
      <c r="B698" s="31"/>
      <c r="C698" s="29"/>
      <c r="D698" s="29"/>
      <c r="E698" s="29"/>
      <c r="F698" s="29"/>
    </row>
    <row r="699" spans="1:6" ht="25.5" x14ac:dyDescent="0.2">
      <c r="A699" s="29">
        <v>1</v>
      </c>
      <c r="B699" s="35" t="s">
        <v>1016</v>
      </c>
      <c r="C699" s="29"/>
      <c r="D699" s="29"/>
      <c r="E699" s="29"/>
      <c r="F699" s="29"/>
    </row>
    <row r="700" spans="1:6" x14ac:dyDescent="0.2">
      <c r="A700" s="29">
        <v>2</v>
      </c>
      <c r="B700" s="35" t="s">
        <v>1017</v>
      </c>
      <c r="C700" s="29"/>
      <c r="D700" s="29"/>
      <c r="E700" s="29"/>
      <c r="F700" s="29"/>
    </row>
    <row r="701" spans="1:6" x14ac:dyDescent="0.2">
      <c r="A701" s="29">
        <v>3</v>
      </c>
      <c r="B701" s="35" t="s">
        <v>1018</v>
      </c>
      <c r="C701" s="29"/>
      <c r="D701" s="29"/>
      <c r="E701" s="29"/>
      <c r="F701" s="29"/>
    </row>
    <row r="702" spans="1:6" x14ac:dyDescent="0.2">
      <c r="A702" s="29">
        <v>4</v>
      </c>
      <c r="B702" s="35" t="s">
        <v>1019</v>
      </c>
      <c r="C702" s="29"/>
      <c r="D702" s="29"/>
      <c r="E702" s="29"/>
      <c r="F702" s="29"/>
    </row>
    <row r="703" spans="1:6" x14ac:dyDescent="0.2">
      <c r="A703" s="29"/>
      <c r="B703" s="29"/>
      <c r="C703" s="29"/>
      <c r="D703" s="29"/>
      <c r="E703" s="29"/>
      <c r="F703" s="29"/>
    </row>
    <row r="704" spans="1:6" x14ac:dyDescent="0.2">
      <c r="A704" s="30" t="s">
        <v>116</v>
      </c>
      <c r="B704" s="31"/>
      <c r="C704" s="29"/>
      <c r="D704" s="29"/>
      <c r="E704" s="29"/>
      <c r="F704" s="29"/>
    </row>
    <row r="705" spans="1:6" ht="25.5" x14ac:dyDescent="0.2">
      <c r="A705" s="29">
        <v>1</v>
      </c>
      <c r="B705" s="35" t="s">
        <v>1020</v>
      </c>
      <c r="C705" s="29"/>
      <c r="D705" s="29"/>
      <c r="E705" s="29"/>
      <c r="F705" s="29"/>
    </row>
    <row r="706" spans="1:6" ht="25.5" x14ac:dyDescent="0.2">
      <c r="A706" s="29">
        <v>2</v>
      </c>
      <c r="B706" s="35" t="s">
        <v>1021</v>
      </c>
      <c r="C706" s="29"/>
      <c r="D706" s="29"/>
      <c r="E706" s="29"/>
      <c r="F706" s="29"/>
    </row>
    <row r="707" spans="1:6" x14ac:dyDescent="0.2">
      <c r="A707" s="29">
        <v>3</v>
      </c>
      <c r="B707" s="35" t="s">
        <v>1022</v>
      </c>
      <c r="C707" s="29"/>
      <c r="D707" s="29"/>
      <c r="E707" s="29"/>
      <c r="F707" s="29"/>
    </row>
    <row r="708" spans="1:6" x14ac:dyDescent="0.2">
      <c r="A708" s="29"/>
      <c r="B708" s="29"/>
      <c r="C708" s="29"/>
      <c r="D708" s="29"/>
      <c r="E708" s="29"/>
      <c r="F708" s="29"/>
    </row>
    <row r="709" spans="1:6" x14ac:dyDescent="0.2">
      <c r="A709" s="30" t="s">
        <v>119</v>
      </c>
      <c r="B709" s="31"/>
      <c r="C709" s="29"/>
      <c r="D709" s="29"/>
      <c r="E709" s="29"/>
      <c r="F709" s="29"/>
    </row>
    <row r="710" spans="1:6" ht="25.5" x14ac:dyDescent="0.2">
      <c r="A710" s="29">
        <v>1</v>
      </c>
      <c r="B710" s="35" t="s">
        <v>1023</v>
      </c>
      <c r="C710" s="29"/>
      <c r="D710" s="29"/>
      <c r="E710" s="29"/>
      <c r="F710" s="29"/>
    </row>
    <row r="711" spans="1:6" ht="25.5" x14ac:dyDescent="0.2">
      <c r="A711" s="29">
        <v>2</v>
      </c>
      <c r="B711" s="35" t="s">
        <v>1021</v>
      </c>
      <c r="C711" s="29"/>
      <c r="D711" s="29"/>
      <c r="E711" s="29"/>
      <c r="F711" s="29"/>
    </row>
    <row r="712" spans="1:6" x14ac:dyDescent="0.2">
      <c r="A712" s="29">
        <v>3</v>
      </c>
      <c r="B712" s="35" t="s">
        <v>1022</v>
      </c>
      <c r="C712" s="29"/>
      <c r="D712" s="29"/>
      <c r="E712" s="29"/>
      <c r="F712" s="29"/>
    </row>
    <row r="713" spans="1:6" x14ac:dyDescent="0.2">
      <c r="A713" s="29"/>
      <c r="B713" s="29"/>
      <c r="C713" s="29"/>
      <c r="D713" s="29"/>
      <c r="E713" s="29"/>
      <c r="F713" s="29"/>
    </row>
    <row r="714" spans="1:6" x14ac:dyDescent="0.2">
      <c r="A714" s="30" t="s">
        <v>122</v>
      </c>
      <c r="B714" s="31"/>
      <c r="C714" s="29"/>
      <c r="D714" s="29"/>
      <c r="E714" s="29"/>
      <c r="F714" s="29"/>
    </row>
    <row r="715" spans="1:6" x14ac:dyDescent="0.2">
      <c r="A715" s="29">
        <v>1</v>
      </c>
      <c r="B715" s="35" t="s">
        <v>1024</v>
      </c>
      <c r="C715" s="29"/>
      <c r="D715" s="29"/>
      <c r="E715" s="29"/>
      <c r="F715" s="29"/>
    </row>
    <row r="716" spans="1:6" ht="25.5" x14ac:dyDescent="0.2">
      <c r="A716" s="29">
        <v>2</v>
      </c>
      <c r="B716" s="35" t="s">
        <v>1021</v>
      </c>
      <c r="C716" s="29"/>
      <c r="D716" s="29"/>
      <c r="E716" s="29"/>
      <c r="F716" s="29"/>
    </row>
    <row r="717" spans="1:6" x14ac:dyDescent="0.2">
      <c r="A717" s="29">
        <v>3</v>
      </c>
      <c r="B717" s="35" t="s">
        <v>1022</v>
      </c>
      <c r="C717" s="29"/>
      <c r="D717" s="29"/>
      <c r="E717" s="29"/>
      <c r="F717" s="29"/>
    </row>
    <row r="718" spans="1:6" x14ac:dyDescent="0.2">
      <c r="A718" s="29"/>
      <c r="B718" s="29"/>
      <c r="C718" s="29"/>
      <c r="D718" s="29"/>
      <c r="E718" s="29"/>
      <c r="F718" s="29"/>
    </row>
    <row r="719" spans="1:6" ht="25.5" x14ac:dyDescent="0.2">
      <c r="A719" s="30" t="s">
        <v>125</v>
      </c>
      <c r="B719" s="31"/>
      <c r="C719" s="29"/>
      <c r="D719" s="29"/>
      <c r="E719" s="29"/>
      <c r="F719" s="29"/>
    </row>
    <row r="720" spans="1:6" ht="25.5" x14ac:dyDescent="0.2">
      <c r="A720" s="29">
        <v>1</v>
      </c>
      <c r="B720" s="35" t="s">
        <v>1025</v>
      </c>
      <c r="C720" s="29"/>
      <c r="D720" s="29"/>
      <c r="E720" s="29"/>
      <c r="F720" s="29"/>
    </row>
    <row r="721" spans="1:6" ht="25.5" x14ac:dyDescent="0.2">
      <c r="A721" s="29">
        <v>2</v>
      </c>
      <c r="B721" s="35" t="s">
        <v>1021</v>
      </c>
      <c r="C721" s="29"/>
      <c r="D721" s="29"/>
      <c r="E721" s="29"/>
      <c r="F721" s="29"/>
    </row>
    <row r="722" spans="1:6" x14ac:dyDescent="0.2">
      <c r="A722" s="29">
        <v>3</v>
      </c>
      <c r="B722" s="35" t="s">
        <v>1022</v>
      </c>
      <c r="C722" s="29"/>
      <c r="D722" s="29"/>
      <c r="E722" s="29"/>
      <c r="F722" s="29"/>
    </row>
    <row r="723" spans="1:6" x14ac:dyDescent="0.2">
      <c r="A723" s="29"/>
      <c r="B723" s="29"/>
      <c r="C723" s="29"/>
      <c r="D723" s="29"/>
      <c r="E723" s="29"/>
      <c r="F723" s="29"/>
    </row>
    <row r="724" spans="1:6" x14ac:dyDescent="0.2">
      <c r="A724" s="30" t="s">
        <v>128</v>
      </c>
      <c r="B724" s="31"/>
      <c r="C724" s="29"/>
      <c r="D724" s="29"/>
      <c r="E724" s="29"/>
      <c r="F724" s="29"/>
    </row>
    <row r="725" spans="1:6" x14ac:dyDescent="0.2">
      <c r="A725" s="29">
        <v>1</v>
      </c>
      <c r="B725" s="35" t="s">
        <v>1026</v>
      </c>
      <c r="C725" s="29"/>
      <c r="D725" s="29"/>
      <c r="E725" s="29"/>
      <c r="F725" s="29"/>
    </row>
    <row r="726" spans="1:6" ht="25.5" x14ac:dyDescent="0.2">
      <c r="A726" s="29">
        <v>2</v>
      </c>
      <c r="B726" s="35" t="s">
        <v>1021</v>
      </c>
      <c r="C726" s="29"/>
      <c r="D726" s="29"/>
      <c r="E726" s="29"/>
      <c r="F726" s="29"/>
    </row>
    <row r="727" spans="1:6" x14ac:dyDescent="0.2">
      <c r="A727" s="29">
        <v>3</v>
      </c>
      <c r="B727" s="35" t="s">
        <v>1022</v>
      </c>
      <c r="C727" s="29"/>
      <c r="D727" s="29"/>
      <c r="E727" s="29"/>
      <c r="F727" s="29"/>
    </row>
    <row r="728" spans="1:6" x14ac:dyDescent="0.2">
      <c r="A728" s="29"/>
      <c r="B728" s="29"/>
      <c r="C728" s="29"/>
      <c r="D728" s="29"/>
      <c r="E728" s="29"/>
      <c r="F728" s="29"/>
    </row>
    <row r="729" spans="1:6" x14ac:dyDescent="0.2">
      <c r="A729" s="30" t="s">
        <v>131</v>
      </c>
      <c r="B729" s="31"/>
      <c r="C729" s="29"/>
      <c r="D729" s="29"/>
      <c r="E729" s="29"/>
      <c r="F729" s="29"/>
    </row>
    <row r="730" spans="1:6" ht="25.5" x14ac:dyDescent="0.2">
      <c r="A730" s="29">
        <v>1</v>
      </c>
      <c r="B730" s="35" t="s">
        <v>1027</v>
      </c>
      <c r="C730" s="29"/>
      <c r="D730" s="29"/>
      <c r="E730" s="29"/>
      <c r="F730" s="29"/>
    </row>
    <row r="731" spans="1:6" ht="25.5" x14ac:dyDescent="0.2">
      <c r="A731" s="29">
        <v>2</v>
      </c>
      <c r="B731" s="35" t="s">
        <v>1021</v>
      </c>
      <c r="C731" s="29"/>
      <c r="D731" s="29"/>
      <c r="E731" s="29"/>
      <c r="F731" s="29"/>
    </row>
    <row r="732" spans="1:6" x14ac:dyDescent="0.2">
      <c r="A732" s="29">
        <v>3</v>
      </c>
      <c r="B732" s="35" t="s">
        <v>1022</v>
      </c>
      <c r="C732" s="29"/>
      <c r="D732" s="29"/>
      <c r="E732" s="29"/>
      <c r="F732" s="29"/>
    </row>
    <row r="733" spans="1:6" x14ac:dyDescent="0.2">
      <c r="A733" s="29"/>
      <c r="B733" s="29"/>
      <c r="C733" s="29"/>
      <c r="D733" s="29"/>
      <c r="E733" s="29"/>
      <c r="F733" s="29"/>
    </row>
    <row r="734" spans="1:6" x14ac:dyDescent="0.2">
      <c r="A734" s="30" t="s">
        <v>134</v>
      </c>
      <c r="B734" s="31"/>
      <c r="C734" s="29"/>
      <c r="D734" s="29"/>
      <c r="E734" s="29"/>
      <c r="F734" s="29"/>
    </row>
    <row r="735" spans="1:6" x14ac:dyDescent="0.2">
      <c r="A735" s="29">
        <v>1</v>
      </c>
      <c r="B735" s="35" t="s">
        <v>1028</v>
      </c>
      <c r="C735" s="29"/>
      <c r="D735" s="29"/>
      <c r="E735" s="29"/>
      <c r="F735" s="29"/>
    </row>
    <row r="736" spans="1:6" ht="25.5" x14ac:dyDescent="0.2">
      <c r="A736" s="29">
        <v>2</v>
      </c>
      <c r="B736" s="35" t="s">
        <v>1029</v>
      </c>
      <c r="C736" s="29"/>
      <c r="D736" s="29"/>
      <c r="E736" s="29"/>
      <c r="F736" s="29"/>
    </row>
    <row r="737" spans="1:6" x14ac:dyDescent="0.2">
      <c r="A737" s="29"/>
      <c r="B737" s="29"/>
      <c r="C737" s="29"/>
      <c r="D737" s="29"/>
      <c r="E737" s="29"/>
      <c r="F737" s="29"/>
    </row>
    <row r="738" spans="1:6" ht="25.5" x14ac:dyDescent="0.2">
      <c r="A738" s="30" t="s">
        <v>137</v>
      </c>
      <c r="B738" s="31"/>
      <c r="C738" s="29"/>
      <c r="D738" s="29"/>
      <c r="E738" s="29"/>
      <c r="F738" s="29"/>
    </row>
    <row r="739" spans="1:6" x14ac:dyDescent="0.2">
      <c r="A739" s="29">
        <v>1</v>
      </c>
      <c r="B739" s="35" t="s">
        <v>1030</v>
      </c>
      <c r="C739" s="29"/>
      <c r="D739" s="29"/>
      <c r="E739" s="29"/>
      <c r="F739" s="29"/>
    </row>
    <row r="740" spans="1:6" ht="25.5" x14ac:dyDescent="0.2">
      <c r="A740" s="29">
        <v>2</v>
      </c>
      <c r="B740" s="35" t="s">
        <v>1029</v>
      </c>
      <c r="C740" s="29"/>
      <c r="D740" s="29"/>
      <c r="E740" s="29"/>
      <c r="F740" s="29"/>
    </row>
    <row r="741" spans="1:6" x14ac:dyDescent="0.2">
      <c r="A741" s="29"/>
      <c r="B741" s="29"/>
      <c r="C741" s="29"/>
      <c r="D741" s="29"/>
      <c r="E741" s="29"/>
      <c r="F741" s="29"/>
    </row>
    <row r="742" spans="1:6" x14ac:dyDescent="0.2">
      <c r="A742" s="30" t="s">
        <v>139</v>
      </c>
      <c r="B742" s="31"/>
      <c r="C742" s="29"/>
      <c r="D742" s="29"/>
      <c r="E742" s="29"/>
      <c r="F742" s="29"/>
    </row>
    <row r="743" spans="1:6" x14ac:dyDescent="0.2">
      <c r="A743" s="29">
        <v>1</v>
      </c>
      <c r="B743" s="35" t="s">
        <v>1031</v>
      </c>
      <c r="C743" s="29"/>
      <c r="D743" s="29"/>
      <c r="E743" s="29"/>
      <c r="F743" s="29"/>
    </row>
    <row r="744" spans="1:6" ht="25.5" x14ac:dyDescent="0.2">
      <c r="A744" s="29">
        <v>2</v>
      </c>
      <c r="B744" s="35" t="s">
        <v>1029</v>
      </c>
      <c r="C744" s="29"/>
      <c r="D744" s="29"/>
      <c r="E744" s="29"/>
      <c r="F744" s="29"/>
    </row>
    <row r="745" spans="1:6" x14ac:dyDescent="0.2">
      <c r="A745" s="29"/>
      <c r="B745" s="29"/>
      <c r="C745" s="29"/>
      <c r="D745" s="29"/>
      <c r="E745" s="29"/>
      <c r="F745" s="29"/>
    </row>
    <row r="746" spans="1:6" x14ac:dyDescent="0.2">
      <c r="A746" s="30" t="s">
        <v>141</v>
      </c>
      <c r="B746" s="31"/>
      <c r="C746" s="29"/>
      <c r="D746" s="29"/>
      <c r="E746" s="29"/>
      <c r="F746" s="29"/>
    </row>
    <row r="747" spans="1:6" x14ac:dyDescent="0.2">
      <c r="A747" s="29">
        <v>1</v>
      </c>
      <c r="B747" s="35" t="s">
        <v>1032</v>
      </c>
      <c r="C747" s="29"/>
      <c r="D747" s="29"/>
      <c r="E747" s="29"/>
      <c r="F747" s="29"/>
    </row>
    <row r="748" spans="1:6" ht="25.5" x14ac:dyDescent="0.2">
      <c r="A748" s="29">
        <v>2</v>
      </c>
      <c r="B748" s="35" t="s">
        <v>1029</v>
      </c>
      <c r="C748" s="29"/>
      <c r="D748" s="29"/>
      <c r="E748" s="29"/>
      <c r="F748" s="29"/>
    </row>
    <row r="749" spans="1:6" x14ac:dyDescent="0.2">
      <c r="A749" s="29"/>
      <c r="B749" s="29"/>
      <c r="C749" s="29"/>
      <c r="D749" s="29"/>
      <c r="E749" s="29"/>
      <c r="F749" s="29"/>
    </row>
    <row r="750" spans="1:6" x14ac:dyDescent="0.2">
      <c r="A750" s="30" t="s">
        <v>143</v>
      </c>
      <c r="B750" s="31"/>
      <c r="C750" s="29"/>
      <c r="D750" s="29"/>
      <c r="E750" s="29"/>
      <c r="F750" s="29"/>
    </row>
    <row r="751" spans="1:6" ht="25.5" x14ac:dyDescent="0.2">
      <c r="A751" s="29">
        <v>1</v>
      </c>
      <c r="B751" s="35" t="s">
        <v>1033</v>
      </c>
      <c r="C751" s="29"/>
      <c r="D751" s="29"/>
      <c r="E751" s="29"/>
      <c r="F751" s="29"/>
    </row>
    <row r="752" spans="1:6" ht="25.5" x14ac:dyDescent="0.2">
      <c r="A752" s="29">
        <v>2</v>
      </c>
      <c r="B752" s="35" t="s">
        <v>1029</v>
      </c>
      <c r="C752" s="29"/>
      <c r="D752" s="29"/>
      <c r="E752" s="29"/>
      <c r="F752" s="29"/>
    </row>
    <row r="753" spans="1:6" x14ac:dyDescent="0.2">
      <c r="A753" s="29"/>
      <c r="B753" s="29"/>
      <c r="C753" s="29"/>
      <c r="D753" s="29"/>
      <c r="E753" s="29"/>
      <c r="F753" s="29"/>
    </row>
    <row r="754" spans="1:6" x14ac:dyDescent="0.2">
      <c r="A754" s="30" t="s">
        <v>146</v>
      </c>
      <c r="B754" s="31"/>
      <c r="C754" s="29"/>
      <c r="D754" s="29"/>
      <c r="E754" s="29"/>
      <c r="F754" s="29"/>
    </row>
    <row r="755" spans="1:6" ht="25.5" x14ac:dyDescent="0.2">
      <c r="A755" s="29">
        <v>1</v>
      </c>
      <c r="B755" s="35" t="s">
        <v>1034</v>
      </c>
      <c r="C755" s="29"/>
      <c r="D755" s="29"/>
      <c r="E755" s="29"/>
      <c r="F755" s="29"/>
    </row>
    <row r="756" spans="1:6" x14ac:dyDescent="0.2">
      <c r="A756" s="29">
        <v>2</v>
      </c>
      <c r="B756" s="35" t="s">
        <v>1035</v>
      </c>
      <c r="C756" s="29"/>
      <c r="D756" s="29"/>
      <c r="E756" s="29"/>
      <c r="F756" s="29"/>
    </row>
    <row r="757" spans="1:6" x14ac:dyDescent="0.2">
      <c r="A757" s="29">
        <v>3</v>
      </c>
      <c r="B757" s="35" t="s">
        <v>1036</v>
      </c>
      <c r="C757" s="29"/>
      <c r="D757" s="29"/>
      <c r="E757" s="29"/>
      <c r="F757" s="29"/>
    </row>
    <row r="758" spans="1:6" ht="25.5" x14ac:dyDescent="0.2">
      <c r="A758" s="29">
        <v>4</v>
      </c>
      <c r="B758" s="35" t="s">
        <v>1037</v>
      </c>
      <c r="C758" s="29"/>
      <c r="D758" s="29"/>
      <c r="E758" s="29"/>
      <c r="F758" s="29"/>
    </row>
    <row r="759" spans="1:6" x14ac:dyDescent="0.2">
      <c r="A759" s="29">
        <v>5</v>
      </c>
      <c r="B759" s="35" t="s">
        <v>1038</v>
      </c>
      <c r="C759" s="29"/>
      <c r="D759" s="29"/>
      <c r="E759" s="29"/>
      <c r="F759" s="29"/>
    </row>
    <row r="760" spans="1:6" x14ac:dyDescent="0.2">
      <c r="A760" s="29"/>
      <c r="B760" s="29"/>
      <c r="C760" s="29"/>
      <c r="D760" s="29"/>
      <c r="E760" s="29"/>
      <c r="F760" s="29"/>
    </row>
    <row r="761" spans="1:6" x14ac:dyDescent="0.2">
      <c r="A761" s="30" t="s">
        <v>148</v>
      </c>
      <c r="B761" s="31"/>
      <c r="C761" s="29"/>
      <c r="D761" s="29"/>
      <c r="E761" s="29"/>
      <c r="F761" s="29"/>
    </row>
    <row r="762" spans="1:6" ht="25.5" x14ac:dyDescent="0.2">
      <c r="A762" s="29">
        <v>1</v>
      </c>
      <c r="B762" s="35" t="s">
        <v>1039</v>
      </c>
      <c r="C762" s="29"/>
      <c r="D762" s="29"/>
      <c r="E762" s="29"/>
      <c r="F762" s="29"/>
    </row>
    <row r="763" spans="1:6" x14ac:dyDescent="0.2">
      <c r="A763" s="29">
        <v>2</v>
      </c>
      <c r="B763" s="35" t="s">
        <v>1040</v>
      </c>
      <c r="C763" s="29"/>
      <c r="D763" s="29"/>
      <c r="E763" s="29"/>
      <c r="F763" s="29"/>
    </row>
    <row r="764" spans="1:6" ht="38.25" x14ac:dyDescent="0.2">
      <c r="A764" s="29">
        <v>3</v>
      </c>
      <c r="B764" s="35" t="s">
        <v>1041</v>
      </c>
      <c r="C764" s="29"/>
      <c r="D764" s="29"/>
      <c r="E764" s="29"/>
      <c r="F764" s="29"/>
    </row>
    <row r="765" spans="1:6" x14ac:dyDescent="0.2">
      <c r="A765" s="29">
        <v>4</v>
      </c>
      <c r="B765" s="35" t="s">
        <v>1042</v>
      </c>
      <c r="C765" s="29"/>
      <c r="D765" s="29"/>
      <c r="E765" s="29"/>
      <c r="F765" s="29"/>
    </row>
    <row r="766" spans="1:6" x14ac:dyDescent="0.2">
      <c r="A766" s="29"/>
      <c r="B766" s="29"/>
      <c r="C766" s="29"/>
      <c r="D766" s="29"/>
      <c r="E766" s="29"/>
      <c r="F766" s="29"/>
    </row>
    <row r="767" spans="1:6" x14ac:dyDescent="0.2">
      <c r="A767" s="30" t="s">
        <v>150</v>
      </c>
      <c r="B767" s="31"/>
      <c r="C767" s="29"/>
      <c r="D767" s="29"/>
      <c r="E767" s="29"/>
      <c r="F767" s="29"/>
    </row>
    <row r="768" spans="1:6" x14ac:dyDescent="0.2">
      <c r="A768" s="29">
        <v>1</v>
      </c>
      <c r="B768" s="35" t="s">
        <v>1043</v>
      </c>
      <c r="C768" s="29"/>
      <c r="D768" s="29"/>
      <c r="E768" s="29"/>
      <c r="F768" s="29"/>
    </row>
    <row r="769" spans="1:6" x14ac:dyDescent="0.2">
      <c r="A769" s="29">
        <v>2</v>
      </c>
      <c r="B769" s="35" t="s">
        <v>1044</v>
      </c>
      <c r="C769" s="29"/>
      <c r="D769" s="29"/>
      <c r="E769" s="29"/>
      <c r="F769" s="29"/>
    </row>
    <row r="770" spans="1:6" ht="25.5" x14ac:dyDescent="0.2">
      <c r="A770" s="29">
        <v>3</v>
      </c>
      <c r="B770" s="35" t="s">
        <v>1045</v>
      </c>
      <c r="C770" s="29"/>
      <c r="D770" s="29"/>
      <c r="E770" s="29"/>
      <c r="F770" s="29"/>
    </row>
    <row r="771" spans="1:6" x14ac:dyDescent="0.2">
      <c r="A771" s="29">
        <v>4</v>
      </c>
      <c r="B771" s="35" t="s">
        <v>1046</v>
      </c>
      <c r="C771" s="29"/>
      <c r="D771" s="29"/>
      <c r="E771" s="29"/>
      <c r="F771" s="29"/>
    </row>
    <row r="772" spans="1:6" ht="25.5" x14ac:dyDescent="0.2">
      <c r="A772" s="29">
        <v>5</v>
      </c>
      <c r="B772" s="35" t="s">
        <v>1047</v>
      </c>
      <c r="C772" s="29"/>
      <c r="D772" s="29"/>
      <c r="E772" s="29"/>
      <c r="F772" s="29"/>
    </row>
    <row r="773" spans="1:6" ht="25.5" x14ac:dyDescent="0.2">
      <c r="A773" s="29">
        <v>6</v>
      </c>
      <c r="B773" s="35" t="s">
        <v>1048</v>
      </c>
      <c r="C773" s="29"/>
      <c r="D773" s="29"/>
      <c r="E773" s="29"/>
      <c r="F773" s="29"/>
    </row>
    <row r="774" spans="1:6" x14ac:dyDescent="0.2">
      <c r="A774" s="29"/>
      <c r="B774" s="29"/>
      <c r="C774" s="29"/>
      <c r="D774" s="29"/>
      <c r="E774" s="29"/>
      <c r="F774" s="29"/>
    </row>
    <row r="775" spans="1:6" x14ac:dyDescent="0.2">
      <c r="A775" s="30" t="s">
        <v>153</v>
      </c>
      <c r="B775" s="31"/>
      <c r="C775" s="29"/>
      <c r="D775" s="29"/>
      <c r="E775" s="29"/>
      <c r="F775" s="29"/>
    </row>
    <row r="776" spans="1:6" x14ac:dyDescent="0.2">
      <c r="A776" s="29">
        <v>1</v>
      </c>
      <c r="B776" s="35" t="s">
        <v>1049</v>
      </c>
      <c r="C776" s="29"/>
      <c r="D776" s="29"/>
      <c r="E776" s="29"/>
      <c r="F776" s="29"/>
    </row>
    <row r="777" spans="1:6" x14ac:dyDescent="0.2">
      <c r="A777" s="29">
        <v>2</v>
      </c>
      <c r="B777" s="35" t="s">
        <v>1050</v>
      </c>
      <c r="C777" s="29"/>
      <c r="D777" s="29"/>
      <c r="E777" s="29"/>
      <c r="F777" s="29"/>
    </row>
    <row r="778" spans="1:6" x14ac:dyDescent="0.2">
      <c r="A778" s="29">
        <v>3</v>
      </c>
      <c r="B778" s="35" t="s">
        <v>1051</v>
      </c>
      <c r="C778" s="29"/>
      <c r="D778" s="29"/>
      <c r="E778" s="29"/>
      <c r="F778" s="29"/>
    </row>
    <row r="779" spans="1:6" x14ac:dyDescent="0.2">
      <c r="A779" s="29"/>
      <c r="B779" s="29"/>
      <c r="C779" s="29"/>
      <c r="D779" s="29"/>
      <c r="E779" s="29"/>
      <c r="F779" s="29"/>
    </row>
    <row r="780" spans="1:6" x14ac:dyDescent="0.2">
      <c r="A780" s="30" t="s">
        <v>155</v>
      </c>
      <c r="B780" s="31"/>
      <c r="C780" s="29"/>
      <c r="D780" s="29"/>
      <c r="E780" s="29"/>
      <c r="F780" s="29"/>
    </row>
    <row r="781" spans="1:6" ht="25.5" x14ac:dyDescent="0.2">
      <c r="A781" s="29">
        <v>1</v>
      </c>
      <c r="B781" s="35" t="s">
        <v>1052</v>
      </c>
      <c r="C781" s="29"/>
      <c r="D781" s="29"/>
      <c r="E781" s="29"/>
      <c r="F781" s="29"/>
    </row>
    <row r="782" spans="1:6" x14ac:dyDescent="0.2">
      <c r="A782" s="29">
        <v>2</v>
      </c>
      <c r="B782" s="35" t="s">
        <v>1053</v>
      </c>
      <c r="C782" s="29"/>
      <c r="D782" s="29"/>
      <c r="E782" s="29"/>
      <c r="F782" s="29"/>
    </row>
    <row r="783" spans="1:6" x14ac:dyDescent="0.2">
      <c r="A783" s="29">
        <v>3</v>
      </c>
      <c r="B783" s="35" t="s">
        <v>1054</v>
      </c>
      <c r="C783" s="29"/>
      <c r="D783" s="29"/>
      <c r="E783" s="29"/>
      <c r="F783" s="29"/>
    </row>
    <row r="784" spans="1:6" x14ac:dyDescent="0.2">
      <c r="A784" s="29">
        <v>4</v>
      </c>
      <c r="B784" s="35" t="s">
        <v>1055</v>
      </c>
      <c r="C784" s="29"/>
      <c r="D784" s="29"/>
      <c r="E784" s="29"/>
      <c r="F784" s="29"/>
    </row>
    <row r="785" spans="1:6" x14ac:dyDescent="0.2">
      <c r="A785" s="29"/>
      <c r="B785" s="29"/>
      <c r="C785" s="29"/>
      <c r="D785" s="29"/>
      <c r="E785" s="29"/>
      <c r="F785" s="29"/>
    </row>
    <row r="786" spans="1:6" x14ac:dyDescent="0.2">
      <c r="A786" s="30" t="s">
        <v>157</v>
      </c>
      <c r="B786" s="31"/>
      <c r="C786" s="29"/>
      <c r="D786" s="29"/>
      <c r="E786" s="29"/>
      <c r="F786" s="29"/>
    </row>
    <row r="787" spans="1:6" ht="25.5" x14ac:dyDescent="0.2">
      <c r="A787" s="29">
        <v>1</v>
      </c>
      <c r="B787" s="35" t="s">
        <v>1056</v>
      </c>
      <c r="C787" s="29"/>
      <c r="D787" s="29"/>
      <c r="E787" s="29"/>
      <c r="F787" s="29"/>
    </row>
    <row r="788" spans="1:6" x14ac:dyDescent="0.2">
      <c r="A788" s="29">
        <v>2</v>
      </c>
      <c r="B788" s="35" t="s">
        <v>1057</v>
      </c>
      <c r="C788" s="29"/>
      <c r="D788" s="29"/>
      <c r="E788" s="29"/>
      <c r="F788" s="29"/>
    </row>
    <row r="789" spans="1:6" x14ac:dyDescent="0.2">
      <c r="A789" s="29">
        <v>3</v>
      </c>
      <c r="B789" s="35" t="s">
        <v>1058</v>
      </c>
      <c r="C789" s="29"/>
      <c r="D789" s="29"/>
      <c r="E789" s="29"/>
      <c r="F789" s="29"/>
    </row>
    <row r="790" spans="1:6" x14ac:dyDescent="0.2">
      <c r="A790" s="29">
        <v>4</v>
      </c>
      <c r="B790" s="35" t="s">
        <v>1059</v>
      </c>
      <c r="C790" s="29"/>
      <c r="D790" s="29"/>
      <c r="E790" s="29"/>
      <c r="F790" s="29"/>
    </row>
    <row r="791" spans="1:6" x14ac:dyDescent="0.2">
      <c r="A791" s="29"/>
      <c r="B791" s="29"/>
      <c r="C791" s="29"/>
      <c r="D791" s="29"/>
      <c r="E791" s="29"/>
      <c r="F791" s="29"/>
    </row>
    <row r="792" spans="1:6" x14ac:dyDescent="0.2">
      <c r="A792" s="30" t="s">
        <v>159</v>
      </c>
      <c r="B792" s="31"/>
      <c r="C792" s="29"/>
      <c r="D792" s="29"/>
      <c r="E792" s="29"/>
      <c r="F792" s="29"/>
    </row>
    <row r="793" spans="1:6" ht="25.5" x14ac:dyDescent="0.2">
      <c r="A793" s="29">
        <v>1</v>
      </c>
      <c r="B793" s="35" t="s">
        <v>1060</v>
      </c>
      <c r="C793" s="29"/>
      <c r="D793" s="29"/>
      <c r="E793" s="29"/>
      <c r="F793" s="29"/>
    </row>
    <row r="794" spans="1:6" x14ac:dyDescent="0.2">
      <c r="A794" s="29">
        <v>2</v>
      </c>
      <c r="B794" s="35" t="s">
        <v>1061</v>
      </c>
      <c r="C794" s="29"/>
      <c r="D794" s="29"/>
      <c r="E794" s="29"/>
      <c r="F794" s="29"/>
    </row>
    <row r="795" spans="1:6" x14ac:dyDescent="0.2">
      <c r="A795" s="29">
        <v>3</v>
      </c>
      <c r="B795" s="35" t="s">
        <v>1062</v>
      </c>
      <c r="C795" s="29"/>
      <c r="D795" s="29"/>
      <c r="E795" s="29"/>
      <c r="F795" s="29"/>
    </row>
    <row r="796" spans="1:6" x14ac:dyDescent="0.2">
      <c r="A796" s="29">
        <v>4</v>
      </c>
      <c r="B796" s="35" t="s">
        <v>1063</v>
      </c>
      <c r="C796" s="29"/>
      <c r="D796" s="29"/>
      <c r="E796" s="29"/>
      <c r="F796" s="29"/>
    </row>
    <row r="797" spans="1:6" x14ac:dyDescent="0.2">
      <c r="A797" s="29"/>
      <c r="B797" s="29"/>
      <c r="C797" s="29"/>
      <c r="D797" s="29"/>
      <c r="E797" s="29"/>
      <c r="F797" s="29"/>
    </row>
    <row r="798" spans="1:6" x14ac:dyDescent="0.2">
      <c r="A798" s="30" t="s">
        <v>161</v>
      </c>
      <c r="B798" s="31"/>
      <c r="C798" s="29"/>
      <c r="D798" s="29"/>
      <c r="E798" s="29"/>
      <c r="F798" s="29"/>
    </row>
    <row r="799" spans="1:6" ht="25.5" x14ac:dyDescent="0.2">
      <c r="A799" s="29">
        <v>1</v>
      </c>
      <c r="B799" s="35" t="s">
        <v>1064</v>
      </c>
      <c r="C799" s="29"/>
      <c r="D799" s="29"/>
      <c r="E799" s="29"/>
      <c r="F799" s="29"/>
    </row>
    <row r="800" spans="1:6" x14ac:dyDescent="0.2">
      <c r="A800" s="29">
        <v>2</v>
      </c>
      <c r="B800" s="35" t="s">
        <v>1065</v>
      </c>
      <c r="C800" s="29"/>
      <c r="D800" s="29"/>
      <c r="E800" s="29"/>
      <c r="F800" s="29"/>
    </row>
    <row r="801" spans="1:6" x14ac:dyDescent="0.2">
      <c r="A801" s="29">
        <v>3</v>
      </c>
      <c r="B801" s="35" t="s">
        <v>1066</v>
      </c>
      <c r="C801" s="29"/>
      <c r="D801" s="29"/>
      <c r="E801" s="29"/>
      <c r="F801" s="29"/>
    </row>
    <row r="802" spans="1:6" x14ac:dyDescent="0.2">
      <c r="A802" s="29">
        <v>4</v>
      </c>
      <c r="B802" s="35" t="s">
        <v>1067</v>
      </c>
      <c r="C802" s="29"/>
      <c r="D802" s="29"/>
      <c r="E802" s="29"/>
      <c r="F802" s="29"/>
    </row>
    <row r="803" spans="1:6" x14ac:dyDescent="0.2">
      <c r="A803" s="29"/>
      <c r="B803" s="29"/>
      <c r="C803" s="29"/>
      <c r="D803" s="29"/>
      <c r="E803" s="29"/>
      <c r="F803" s="29"/>
    </row>
    <row r="804" spans="1:6" x14ac:dyDescent="0.2">
      <c r="A804" s="30" t="s">
        <v>163</v>
      </c>
      <c r="B804" s="31"/>
      <c r="C804" s="29"/>
      <c r="D804" s="29"/>
      <c r="E804" s="29"/>
      <c r="F804" s="29"/>
    </row>
    <row r="805" spans="1:6" ht="25.5" x14ac:dyDescent="0.2">
      <c r="A805" s="29">
        <v>1</v>
      </c>
      <c r="B805" s="35" t="s">
        <v>1068</v>
      </c>
      <c r="C805" s="29"/>
      <c r="D805" s="29"/>
      <c r="E805" s="29"/>
      <c r="F805" s="29"/>
    </row>
    <row r="806" spans="1:6" x14ac:dyDescent="0.2">
      <c r="A806" s="29">
        <v>2</v>
      </c>
      <c r="B806" s="35" t="s">
        <v>1069</v>
      </c>
      <c r="C806" s="29"/>
      <c r="D806" s="29"/>
      <c r="E806" s="29"/>
      <c r="F806" s="29"/>
    </row>
    <row r="807" spans="1:6" x14ac:dyDescent="0.2">
      <c r="A807" s="29">
        <v>3</v>
      </c>
      <c r="B807" s="35" t="s">
        <v>1070</v>
      </c>
      <c r="C807" s="29"/>
      <c r="D807" s="29"/>
      <c r="E807" s="29"/>
      <c r="F807" s="29"/>
    </row>
    <row r="808" spans="1:6" x14ac:dyDescent="0.2">
      <c r="A808" s="29">
        <v>4</v>
      </c>
      <c r="B808" s="35" t="s">
        <v>1071</v>
      </c>
      <c r="C808" s="29"/>
      <c r="D808" s="29"/>
      <c r="E808" s="29"/>
      <c r="F808" s="29"/>
    </row>
    <row r="809" spans="1:6" x14ac:dyDescent="0.2">
      <c r="A809" s="29"/>
      <c r="B809" s="29"/>
      <c r="C809" s="29"/>
      <c r="D809" s="29"/>
      <c r="E809" s="29"/>
      <c r="F809" s="29"/>
    </row>
    <row r="810" spans="1:6" x14ac:dyDescent="0.2">
      <c r="A810" s="30" t="s">
        <v>165</v>
      </c>
      <c r="B810" s="31"/>
      <c r="C810" s="29"/>
      <c r="D810" s="29"/>
      <c r="E810" s="29"/>
      <c r="F810" s="29"/>
    </row>
    <row r="811" spans="1:6" x14ac:dyDescent="0.2">
      <c r="A811" s="29">
        <v>1</v>
      </c>
      <c r="B811" s="35" t="s">
        <v>1072</v>
      </c>
      <c r="C811" s="29"/>
      <c r="D811" s="29"/>
      <c r="E811" s="29"/>
      <c r="F811" s="29"/>
    </row>
    <row r="812" spans="1:6" x14ac:dyDescent="0.2">
      <c r="A812" s="29">
        <v>2</v>
      </c>
      <c r="B812" s="35" t="s">
        <v>1073</v>
      </c>
      <c r="C812" s="29"/>
      <c r="D812" s="29"/>
      <c r="E812" s="29"/>
      <c r="F812" s="29"/>
    </row>
    <row r="813" spans="1:6" ht="25.5" x14ac:dyDescent="0.2">
      <c r="A813" s="29">
        <v>3</v>
      </c>
      <c r="B813" s="35" t="s">
        <v>1074</v>
      </c>
      <c r="C813" s="29"/>
      <c r="D813" s="29"/>
      <c r="E813" s="29"/>
      <c r="F813" s="29"/>
    </row>
    <row r="814" spans="1:6" x14ac:dyDescent="0.2">
      <c r="A814" s="29">
        <v>4</v>
      </c>
      <c r="B814" s="35" t="s">
        <v>1075</v>
      </c>
      <c r="C814" s="29"/>
      <c r="D814" s="29"/>
      <c r="E814" s="29"/>
      <c r="F814" s="29"/>
    </row>
    <row r="815" spans="1:6" x14ac:dyDescent="0.2">
      <c r="A815" s="29"/>
      <c r="B815" s="29"/>
      <c r="C815" s="29"/>
      <c r="D815" s="29"/>
      <c r="E815" s="29"/>
      <c r="F815" s="29"/>
    </row>
    <row r="816" spans="1:6" x14ac:dyDescent="0.2">
      <c r="A816" s="30" t="s">
        <v>167</v>
      </c>
      <c r="B816" s="31"/>
      <c r="C816" s="29"/>
      <c r="D816" s="29"/>
      <c r="E816" s="29"/>
      <c r="F816" s="29"/>
    </row>
    <row r="817" spans="1:6" x14ac:dyDescent="0.2">
      <c r="A817" s="29">
        <v>1</v>
      </c>
      <c r="B817" s="35" t="s">
        <v>1076</v>
      </c>
      <c r="C817" s="29"/>
      <c r="D817" s="29"/>
      <c r="E817" s="29"/>
      <c r="F817" s="29"/>
    </row>
    <row r="818" spans="1:6" x14ac:dyDescent="0.2">
      <c r="A818" s="29">
        <v>2</v>
      </c>
      <c r="B818" s="35" t="s">
        <v>1077</v>
      </c>
      <c r="C818" s="29"/>
      <c r="D818" s="29"/>
      <c r="E818" s="29"/>
      <c r="F818" s="29"/>
    </row>
    <row r="819" spans="1:6" x14ac:dyDescent="0.2">
      <c r="A819" s="29">
        <v>3</v>
      </c>
      <c r="B819" s="35" t="s">
        <v>1078</v>
      </c>
      <c r="C819" s="29"/>
      <c r="D819" s="29"/>
      <c r="E819" s="29"/>
      <c r="F819" s="29"/>
    </row>
    <row r="820" spans="1:6" x14ac:dyDescent="0.2">
      <c r="A820" s="29"/>
      <c r="B820" s="29"/>
      <c r="C820" s="29"/>
      <c r="D820" s="29"/>
      <c r="E820" s="29"/>
      <c r="F820" s="29"/>
    </row>
    <row r="821" spans="1:6" x14ac:dyDescent="0.2">
      <c r="A821" s="30" t="s">
        <v>169</v>
      </c>
      <c r="B821" s="31"/>
      <c r="C821" s="29"/>
      <c r="D821" s="29"/>
      <c r="E821" s="29"/>
      <c r="F821" s="29"/>
    </row>
    <row r="822" spans="1:6" x14ac:dyDescent="0.2">
      <c r="A822" s="29">
        <v>1</v>
      </c>
      <c r="B822" s="35" t="s">
        <v>1079</v>
      </c>
      <c r="C822" s="29"/>
      <c r="D822" s="29"/>
      <c r="E822" s="29"/>
      <c r="F822" s="29"/>
    </row>
    <row r="823" spans="1:6" x14ac:dyDescent="0.2">
      <c r="A823" s="29">
        <v>2</v>
      </c>
      <c r="B823" s="35" t="s">
        <v>1080</v>
      </c>
      <c r="C823" s="29"/>
      <c r="D823" s="29"/>
      <c r="E823" s="29"/>
      <c r="F823" s="29"/>
    </row>
    <row r="824" spans="1:6" x14ac:dyDescent="0.2">
      <c r="A824" s="29">
        <v>3</v>
      </c>
      <c r="B824" s="35" t="s">
        <v>1081</v>
      </c>
      <c r="C824" s="29"/>
      <c r="D824" s="29"/>
      <c r="E824" s="29"/>
      <c r="F824" s="29"/>
    </row>
    <row r="825" spans="1:6" x14ac:dyDescent="0.2">
      <c r="A825" s="29"/>
      <c r="B825" s="29"/>
      <c r="C825" s="29"/>
      <c r="D825" s="29"/>
      <c r="E825" s="29"/>
      <c r="F825" s="29"/>
    </row>
    <row r="826" spans="1:6" x14ac:dyDescent="0.2">
      <c r="A826" s="30" t="s">
        <v>171</v>
      </c>
      <c r="B826" s="31"/>
      <c r="C826" s="29"/>
      <c r="D826" s="29"/>
      <c r="E826" s="29"/>
      <c r="F826" s="29"/>
    </row>
    <row r="827" spans="1:6" x14ac:dyDescent="0.2">
      <c r="A827" s="29">
        <v>1</v>
      </c>
      <c r="B827" s="35" t="s">
        <v>1082</v>
      </c>
      <c r="C827" s="29"/>
      <c r="D827" s="29"/>
      <c r="E827" s="29"/>
      <c r="F827" s="29"/>
    </row>
    <row r="828" spans="1:6" x14ac:dyDescent="0.2">
      <c r="A828" s="29">
        <v>2</v>
      </c>
      <c r="B828" s="35" t="s">
        <v>1080</v>
      </c>
      <c r="C828" s="29"/>
      <c r="D828" s="29"/>
      <c r="E828" s="29"/>
      <c r="F828" s="29"/>
    </row>
    <row r="829" spans="1:6" x14ac:dyDescent="0.2">
      <c r="A829" s="29">
        <v>3</v>
      </c>
      <c r="B829" s="35" t="s">
        <v>1081</v>
      </c>
      <c r="C829" s="29"/>
      <c r="D829" s="29"/>
      <c r="E829" s="29"/>
      <c r="F829" s="29"/>
    </row>
    <row r="830" spans="1:6" x14ac:dyDescent="0.2">
      <c r="A830" s="29"/>
      <c r="B830" s="29"/>
      <c r="C830" s="29"/>
      <c r="D830" s="29"/>
      <c r="E830" s="29"/>
      <c r="F830" s="29"/>
    </row>
    <row r="831" spans="1:6" x14ac:dyDescent="0.2">
      <c r="A831" s="30" t="s">
        <v>173</v>
      </c>
      <c r="B831" s="31"/>
      <c r="C831" s="29"/>
      <c r="D831" s="29"/>
      <c r="E831" s="29"/>
      <c r="F831" s="29"/>
    </row>
    <row r="832" spans="1:6" x14ac:dyDescent="0.2">
      <c r="A832" s="29">
        <v>1</v>
      </c>
      <c r="B832" s="35" t="s">
        <v>1083</v>
      </c>
      <c r="C832" s="29"/>
      <c r="D832" s="29"/>
      <c r="E832" s="29"/>
      <c r="F832" s="29"/>
    </row>
    <row r="833" spans="1:6" x14ac:dyDescent="0.2">
      <c r="A833" s="29">
        <v>2</v>
      </c>
      <c r="B833" s="35" t="s">
        <v>1080</v>
      </c>
      <c r="C833" s="29"/>
      <c r="D833" s="29"/>
      <c r="E833" s="29"/>
      <c r="F833" s="29"/>
    </row>
    <row r="834" spans="1:6" x14ac:dyDescent="0.2">
      <c r="A834" s="29">
        <v>3</v>
      </c>
      <c r="B834" s="35" t="s">
        <v>1081</v>
      </c>
      <c r="C834" s="29"/>
      <c r="D834" s="29"/>
      <c r="E834" s="29"/>
      <c r="F834" s="29"/>
    </row>
    <row r="835" spans="1:6" x14ac:dyDescent="0.2">
      <c r="A835" s="29"/>
      <c r="B835" s="29"/>
      <c r="C835" s="29"/>
      <c r="D835" s="29"/>
      <c r="E835" s="29"/>
      <c r="F835" s="29"/>
    </row>
    <row r="836" spans="1:6" x14ac:dyDescent="0.2">
      <c r="A836" s="30" t="s">
        <v>175</v>
      </c>
      <c r="B836" s="31"/>
      <c r="C836" s="29"/>
      <c r="D836" s="29"/>
      <c r="E836" s="29"/>
      <c r="F836" s="29"/>
    </row>
    <row r="837" spans="1:6" x14ac:dyDescent="0.2">
      <c r="A837" s="29">
        <v>1</v>
      </c>
      <c r="B837" s="35" t="s">
        <v>1084</v>
      </c>
      <c r="C837" s="29"/>
      <c r="D837" s="29"/>
      <c r="E837" s="29"/>
      <c r="F837" s="29"/>
    </row>
    <row r="838" spans="1:6" x14ac:dyDescent="0.2">
      <c r="A838" s="29">
        <v>2</v>
      </c>
      <c r="B838" s="35" t="s">
        <v>1080</v>
      </c>
      <c r="C838" s="29"/>
      <c r="D838" s="29"/>
      <c r="E838" s="29"/>
      <c r="F838" s="29"/>
    </row>
    <row r="839" spans="1:6" x14ac:dyDescent="0.2">
      <c r="A839" s="29">
        <v>3</v>
      </c>
      <c r="B839" s="35" t="s">
        <v>1081</v>
      </c>
      <c r="C839" s="29"/>
      <c r="D839" s="29"/>
      <c r="E839" s="29"/>
      <c r="F839" s="29"/>
    </row>
    <row r="840" spans="1:6" x14ac:dyDescent="0.2">
      <c r="A840" s="29"/>
      <c r="B840" s="29"/>
      <c r="C840" s="29"/>
      <c r="D840" s="29"/>
      <c r="E840" s="29"/>
      <c r="F840" s="29"/>
    </row>
    <row r="841" spans="1:6" x14ac:dyDescent="0.2">
      <c r="A841" s="30" t="s">
        <v>177</v>
      </c>
      <c r="B841" s="31"/>
      <c r="C841" s="29"/>
      <c r="D841" s="29"/>
      <c r="E841" s="29"/>
      <c r="F841" s="29"/>
    </row>
    <row r="842" spans="1:6" x14ac:dyDescent="0.2">
      <c r="A842" s="29">
        <v>1</v>
      </c>
      <c r="B842" s="35" t="s">
        <v>1085</v>
      </c>
      <c r="C842" s="29"/>
      <c r="D842" s="29"/>
      <c r="E842" s="29"/>
      <c r="F842" s="29"/>
    </row>
    <row r="843" spans="1:6" x14ac:dyDescent="0.2">
      <c r="A843" s="29">
        <v>2</v>
      </c>
      <c r="B843" s="35" t="s">
        <v>1080</v>
      </c>
      <c r="C843" s="29"/>
      <c r="D843" s="29"/>
      <c r="E843" s="29"/>
      <c r="F843" s="29"/>
    </row>
    <row r="844" spans="1:6" x14ac:dyDescent="0.2">
      <c r="A844" s="29">
        <v>3</v>
      </c>
      <c r="B844" s="35" t="s">
        <v>1081</v>
      </c>
      <c r="C844" s="29"/>
      <c r="D844" s="29"/>
      <c r="E844" s="29"/>
      <c r="F844" s="29"/>
    </row>
    <row r="845" spans="1:6" x14ac:dyDescent="0.2">
      <c r="A845" s="29"/>
      <c r="B845" s="29"/>
      <c r="C845" s="29"/>
      <c r="D845" s="29"/>
      <c r="E845" s="29"/>
      <c r="F845" s="29"/>
    </row>
    <row r="846" spans="1:6" x14ac:dyDescent="0.2">
      <c r="A846" s="30" t="s">
        <v>179</v>
      </c>
      <c r="B846" s="31"/>
      <c r="C846" s="29"/>
      <c r="D846" s="29"/>
      <c r="E846" s="29"/>
      <c r="F846" s="29"/>
    </row>
    <row r="847" spans="1:6" ht="25.5" x14ac:dyDescent="0.2">
      <c r="A847" s="29">
        <v>1</v>
      </c>
      <c r="B847" s="35" t="s">
        <v>1086</v>
      </c>
      <c r="C847" s="29"/>
      <c r="D847" s="29"/>
      <c r="E847" s="29"/>
      <c r="F847" s="29"/>
    </row>
    <row r="848" spans="1:6" x14ac:dyDescent="0.2">
      <c r="A848" s="29">
        <v>2</v>
      </c>
      <c r="B848" s="35" t="s">
        <v>1087</v>
      </c>
      <c r="C848" s="29"/>
      <c r="D848" s="29"/>
      <c r="E848" s="29"/>
      <c r="F848" s="29"/>
    </row>
    <row r="849" spans="1:6" ht="25.5" x14ac:dyDescent="0.2">
      <c r="A849" s="29">
        <v>3</v>
      </c>
      <c r="B849" s="35" t="s">
        <v>1088</v>
      </c>
      <c r="C849" s="29"/>
      <c r="D849" s="29"/>
      <c r="E849" s="29"/>
      <c r="F849" s="29"/>
    </row>
    <row r="850" spans="1:6" x14ac:dyDescent="0.2">
      <c r="A850" s="29">
        <v>4</v>
      </c>
      <c r="B850" s="35" t="s">
        <v>1089</v>
      </c>
      <c r="C850" s="29"/>
      <c r="D850" s="29"/>
      <c r="E850" s="29"/>
      <c r="F850" s="29"/>
    </row>
    <row r="851" spans="1:6" x14ac:dyDescent="0.2">
      <c r="A851" s="29"/>
      <c r="B851" s="29"/>
      <c r="C851" s="29"/>
      <c r="D851" s="29"/>
      <c r="E851" s="29"/>
      <c r="F851" s="29"/>
    </row>
    <row r="852" spans="1:6" x14ac:dyDescent="0.2">
      <c r="A852" s="30" t="s">
        <v>182</v>
      </c>
      <c r="B852" s="31"/>
      <c r="C852" s="29"/>
      <c r="D852" s="29"/>
      <c r="E852" s="29"/>
      <c r="F852" s="29"/>
    </row>
    <row r="853" spans="1:6" ht="25.5" x14ac:dyDescent="0.2">
      <c r="A853" s="29">
        <v>1</v>
      </c>
      <c r="B853" s="35" t="s">
        <v>1090</v>
      </c>
      <c r="C853" s="29"/>
      <c r="D853" s="29"/>
      <c r="E853" s="29"/>
      <c r="F853" s="29"/>
    </row>
    <row r="854" spans="1:6" x14ac:dyDescent="0.2">
      <c r="A854" s="29">
        <v>2</v>
      </c>
      <c r="B854" s="35" t="s">
        <v>1091</v>
      </c>
      <c r="C854" s="29"/>
      <c r="D854" s="29"/>
      <c r="E854" s="29"/>
      <c r="F854" s="29"/>
    </row>
    <row r="855" spans="1:6" x14ac:dyDescent="0.2">
      <c r="A855" s="29">
        <v>3</v>
      </c>
      <c r="B855" s="35" t="s">
        <v>1092</v>
      </c>
      <c r="C855" s="29"/>
      <c r="D855" s="29"/>
      <c r="E855" s="29"/>
      <c r="F855" s="29"/>
    </row>
    <row r="856" spans="1:6" x14ac:dyDescent="0.2">
      <c r="A856" s="29">
        <v>4</v>
      </c>
      <c r="B856" s="35" t="s">
        <v>1093</v>
      </c>
      <c r="C856" s="29"/>
      <c r="D856" s="29"/>
      <c r="E856" s="29"/>
      <c r="F856" s="29"/>
    </row>
    <row r="857" spans="1:6" x14ac:dyDescent="0.2">
      <c r="A857" s="29"/>
      <c r="B857" s="29"/>
      <c r="C857" s="29"/>
      <c r="D857" s="29"/>
      <c r="E857" s="29"/>
      <c r="F857" s="29"/>
    </row>
    <row r="858" spans="1:6" x14ac:dyDescent="0.2">
      <c r="A858" s="30" t="s">
        <v>186</v>
      </c>
      <c r="B858" s="31"/>
      <c r="C858" s="29"/>
      <c r="D858" s="29"/>
      <c r="E858" s="29"/>
      <c r="F858" s="29"/>
    </row>
    <row r="859" spans="1:6" ht="25.5" x14ac:dyDescent="0.2">
      <c r="A859" s="29">
        <v>1</v>
      </c>
      <c r="B859" s="35" t="s">
        <v>1094</v>
      </c>
      <c r="C859" s="29"/>
      <c r="D859" s="29"/>
      <c r="E859" s="29"/>
      <c r="F859" s="29"/>
    </row>
    <row r="860" spans="1:6" x14ac:dyDescent="0.2">
      <c r="A860" s="29">
        <v>2</v>
      </c>
      <c r="B860" s="35" t="s">
        <v>1091</v>
      </c>
      <c r="C860" s="29"/>
      <c r="D860" s="29"/>
      <c r="E860" s="29"/>
      <c r="F860" s="29"/>
    </row>
    <row r="861" spans="1:6" x14ac:dyDescent="0.2">
      <c r="A861" s="29">
        <v>3</v>
      </c>
      <c r="B861" s="35" t="s">
        <v>1092</v>
      </c>
      <c r="C861" s="29"/>
      <c r="D861" s="29"/>
      <c r="E861" s="29"/>
      <c r="F861" s="29"/>
    </row>
    <row r="862" spans="1:6" x14ac:dyDescent="0.2">
      <c r="A862" s="29">
        <v>4</v>
      </c>
      <c r="B862" s="35" t="s">
        <v>1093</v>
      </c>
      <c r="C862" s="29"/>
      <c r="D862" s="29"/>
      <c r="E862" s="29"/>
      <c r="F862" s="29"/>
    </row>
    <row r="863" spans="1:6" x14ac:dyDescent="0.2">
      <c r="A863" s="29"/>
      <c r="B863" s="29"/>
      <c r="C863" s="29"/>
      <c r="D863" s="29"/>
      <c r="E863" s="29"/>
      <c r="F863" s="29"/>
    </row>
    <row r="864" spans="1:6" x14ac:dyDescent="0.2">
      <c r="A864" s="30" t="s">
        <v>189</v>
      </c>
      <c r="B864" s="31"/>
      <c r="C864" s="29"/>
      <c r="D864" s="29"/>
      <c r="E864" s="29"/>
      <c r="F864" s="29"/>
    </row>
    <row r="865" spans="1:6" x14ac:dyDescent="0.2">
      <c r="A865" s="29">
        <v>1</v>
      </c>
      <c r="B865" s="35" t="s">
        <v>1095</v>
      </c>
      <c r="C865" s="29"/>
      <c r="D865" s="29"/>
      <c r="E865" s="29"/>
      <c r="F865" s="29"/>
    </row>
    <row r="866" spans="1:6" x14ac:dyDescent="0.2">
      <c r="A866" s="29">
        <v>2</v>
      </c>
      <c r="B866" s="35" t="s">
        <v>1091</v>
      </c>
      <c r="C866" s="29"/>
      <c r="D866" s="29"/>
      <c r="E866" s="29"/>
      <c r="F866" s="29"/>
    </row>
    <row r="867" spans="1:6" x14ac:dyDescent="0.2">
      <c r="A867" s="29">
        <v>3</v>
      </c>
      <c r="B867" s="35" t="s">
        <v>1092</v>
      </c>
      <c r="C867" s="29"/>
      <c r="D867" s="29"/>
      <c r="E867" s="29"/>
      <c r="F867" s="29"/>
    </row>
    <row r="868" spans="1:6" x14ac:dyDescent="0.2">
      <c r="A868" s="29">
        <v>4</v>
      </c>
      <c r="B868" s="35" t="s">
        <v>1093</v>
      </c>
      <c r="C868" s="29"/>
      <c r="D868" s="29"/>
      <c r="E868" s="29"/>
      <c r="F868" s="29"/>
    </row>
    <row r="869" spans="1:6" x14ac:dyDescent="0.2">
      <c r="A869" s="29"/>
      <c r="B869" s="29"/>
      <c r="C869" s="29"/>
      <c r="D869" s="29"/>
      <c r="E869" s="29"/>
      <c r="F869" s="29"/>
    </row>
    <row r="870" spans="1:6" x14ac:dyDescent="0.2">
      <c r="A870" s="30" t="s">
        <v>192</v>
      </c>
      <c r="B870" s="31"/>
      <c r="C870" s="29"/>
      <c r="D870" s="29"/>
      <c r="E870" s="29"/>
      <c r="F870" s="29"/>
    </row>
    <row r="871" spans="1:6" ht="25.5" x14ac:dyDescent="0.2">
      <c r="A871" s="29">
        <v>1</v>
      </c>
      <c r="B871" s="35" t="s">
        <v>1096</v>
      </c>
      <c r="C871" s="29"/>
      <c r="D871" s="29"/>
      <c r="E871" s="29"/>
      <c r="F871" s="29"/>
    </row>
    <row r="872" spans="1:6" x14ac:dyDescent="0.2">
      <c r="A872" s="29">
        <v>2</v>
      </c>
      <c r="B872" s="35" t="s">
        <v>1091</v>
      </c>
      <c r="C872" s="29"/>
      <c r="D872" s="29"/>
      <c r="E872" s="29"/>
      <c r="F872" s="29"/>
    </row>
    <row r="873" spans="1:6" x14ac:dyDescent="0.2">
      <c r="A873" s="29">
        <v>3</v>
      </c>
      <c r="B873" s="35" t="s">
        <v>1092</v>
      </c>
      <c r="C873" s="29"/>
      <c r="D873" s="29"/>
      <c r="E873" s="29"/>
      <c r="F873" s="29"/>
    </row>
    <row r="874" spans="1:6" x14ac:dyDescent="0.2">
      <c r="A874" s="29">
        <v>4</v>
      </c>
      <c r="B874" s="35" t="s">
        <v>1093</v>
      </c>
      <c r="C874" s="29"/>
      <c r="D874" s="29"/>
      <c r="E874" s="29"/>
      <c r="F874" s="29"/>
    </row>
    <row r="875" spans="1:6" x14ac:dyDescent="0.2">
      <c r="A875" s="29"/>
      <c r="B875" s="29"/>
      <c r="C875" s="29"/>
      <c r="D875" s="29"/>
      <c r="E875" s="29"/>
      <c r="F875" s="29"/>
    </row>
    <row r="876" spans="1:6" x14ac:dyDescent="0.2">
      <c r="A876" s="30" t="s">
        <v>1097</v>
      </c>
      <c r="B876" s="31"/>
      <c r="C876" s="29"/>
      <c r="D876" s="29"/>
      <c r="E876" s="29"/>
      <c r="F876" s="29"/>
    </row>
    <row r="877" spans="1:6" x14ac:dyDescent="0.2">
      <c r="A877" s="29">
        <v>1</v>
      </c>
      <c r="B877" s="35" t="s">
        <v>1098</v>
      </c>
      <c r="C877" s="29"/>
      <c r="D877" s="29"/>
      <c r="E877" s="29"/>
      <c r="F877" s="29"/>
    </row>
    <row r="878" spans="1:6" x14ac:dyDescent="0.2">
      <c r="A878" s="29">
        <v>2</v>
      </c>
      <c r="B878" s="35" t="s">
        <v>1099</v>
      </c>
      <c r="C878" s="29"/>
      <c r="D878" s="29"/>
      <c r="E878" s="29"/>
      <c r="F878" s="29"/>
    </row>
    <row r="879" spans="1:6" ht="25.5" x14ac:dyDescent="0.2">
      <c r="A879" s="29">
        <v>3</v>
      </c>
      <c r="B879" s="35" t="s">
        <v>1100</v>
      </c>
      <c r="C879" s="29"/>
      <c r="D879" s="29"/>
      <c r="E879" s="29"/>
      <c r="F879" s="29"/>
    </row>
    <row r="880" spans="1:6" x14ac:dyDescent="0.2">
      <c r="A880" s="29"/>
      <c r="B880" s="29"/>
      <c r="C880" s="29"/>
      <c r="D880" s="29"/>
      <c r="E880" s="29"/>
      <c r="F880" s="29"/>
    </row>
    <row r="881" spans="1:6" x14ac:dyDescent="0.2">
      <c r="A881" s="30" t="s">
        <v>1101</v>
      </c>
      <c r="B881" s="31"/>
      <c r="C881" s="29"/>
      <c r="D881" s="29"/>
      <c r="E881" s="29"/>
      <c r="F881" s="29"/>
    </row>
    <row r="882" spans="1:6" ht="25.5" x14ac:dyDescent="0.2">
      <c r="A882" s="29">
        <v>1</v>
      </c>
      <c r="B882" s="35" t="s">
        <v>1102</v>
      </c>
      <c r="C882" s="29"/>
      <c r="D882" s="29"/>
      <c r="E882" s="29"/>
      <c r="F882" s="29"/>
    </row>
    <row r="883" spans="1:6" x14ac:dyDescent="0.2">
      <c r="A883" s="29">
        <v>2</v>
      </c>
      <c r="B883" s="35" t="s">
        <v>1099</v>
      </c>
      <c r="C883" s="29"/>
      <c r="D883" s="29"/>
      <c r="E883" s="29"/>
      <c r="F883" s="29"/>
    </row>
    <row r="884" spans="1:6" ht="25.5" x14ac:dyDescent="0.2">
      <c r="A884" s="29">
        <v>3</v>
      </c>
      <c r="B884" s="35" t="s">
        <v>1100</v>
      </c>
      <c r="C884" s="29"/>
      <c r="D884" s="29"/>
      <c r="E884" s="29"/>
      <c r="F884" s="29"/>
    </row>
    <row r="885" spans="1:6" x14ac:dyDescent="0.2">
      <c r="A885" s="29"/>
      <c r="B885" s="29"/>
      <c r="C885" s="29"/>
      <c r="D885" s="29"/>
      <c r="E885" s="29"/>
      <c r="F885" s="29"/>
    </row>
    <row r="886" spans="1:6" x14ac:dyDescent="0.2">
      <c r="A886" s="30" t="s">
        <v>1103</v>
      </c>
      <c r="B886" s="31"/>
      <c r="C886" s="29"/>
      <c r="D886" s="29"/>
      <c r="E886" s="29"/>
      <c r="F886" s="29"/>
    </row>
    <row r="887" spans="1:6" ht="25.5" x14ac:dyDescent="0.2">
      <c r="A887" s="29">
        <v>1</v>
      </c>
      <c r="B887" s="35" t="s">
        <v>1104</v>
      </c>
      <c r="C887" s="29"/>
      <c r="D887" s="29"/>
      <c r="E887" s="29"/>
      <c r="F887" s="29"/>
    </row>
    <row r="888" spans="1:6" x14ac:dyDescent="0.2">
      <c r="A888" s="29">
        <v>2</v>
      </c>
      <c r="B888" s="35" t="s">
        <v>1105</v>
      </c>
      <c r="C888" s="29"/>
      <c r="D888" s="29"/>
      <c r="E888" s="29"/>
      <c r="F888" s="29"/>
    </row>
    <row r="889" spans="1:6" x14ac:dyDescent="0.2">
      <c r="A889" s="29">
        <v>3</v>
      </c>
      <c r="B889" s="35" t="s">
        <v>1106</v>
      </c>
      <c r="C889" s="29"/>
      <c r="D889" s="29"/>
      <c r="E889" s="29"/>
      <c r="F889" s="29"/>
    </row>
    <row r="890" spans="1:6" x14ac:dyDescent="0.2">
      <c r="A890" s="29">
        <v>4</v>
      </c>
      <c r="B890" s="35" t="s">
        <v>1107</v>
      </c>
      <c r="C890" s="29"/>
      <c r="D890" s="29"/>
      <c r="E890" s="29"/>
      <c r="F890" s="29"/>
    </row>
    <row r="891" spans="1:6" ht="25.5" x14ac:dyDescent="0.2">
      <c r="A891" s="29">
        <v>5</v>
      </c>
      <c r="B891" s="35" t="s">
        <v>1108</v>
      </c>
      <c r="C891" s="29"/>
      <c r="D891" s="29"/>
      <c r="E891" s="29"/>
      <c r="F891" s="29"/>
    </row>
    <row r="892" spans="1:6" x14ac:dyDescent="0.2">
      <c r="A892" s="29"/>
      <c r="B892" s="29"/>
      <c r="C892" s="29"/>
      <c r="D892" s="29"/>
      <c r="E892" s="29"/>
      <c r="F892" s="29"/>
    </row>
    <row r="893" spans="1:6" x14ac:dyDescent="0.2">
      <c r="A893" s="30" t="s">
        <v>1109</v>
      </c>
      <c r="B893" s="31"/>
      <c r="C893" s="29"/>
      <c r="D893" s="29"/>
      <c r="E893" s="29"/>
      <c r="F893" s="29"/>
    </row>
    <row r="894" spans="1:6" x14ac:dyDescent="0.2">
      <c r="A894" s="29">
        <v>1</v>
      </c>
      <c r="B894" s="35" t="s">
        <v>1110</v>
      </c>
      <c r="C894" s="29"/>
      <c r="D894" s="29"/>
      <c r="E894" s="29"/>
      <c r="F894" s="29"/>
    </row>
    <row r="895" spans="1:6" x14ac:dyDescent="0.2">
      <c r="A895" s="29">
        <v>2</v>
      </c>
      <c r="B895" s="35" t="s">
        <v>1099</v>
      </c>
      <c r="C895" s="29"/>
      <c r="D895" s="29"/>
      <c r="E895" s="29"/>
      <c r="F895" s="29"/>
    </row>
    <row r="896" spans="1:6" ht="25.5" x14ac:dyDescent="0.2">
      <c r="A896" s="29">
        <v>3</v>
      </c>
      <c r="B896" s="35" t="s">
        <v>1100</v>
      </c>
      <c r="C896" s="29"/>
      <c r="D896" s="29"/>
      <c r="E896" s="29"/>
      <c r="F896" s="29"/>
    </row>
    <row r="897" spans="1:6" x14ac:dyDescent="0.2">
      <c r="A897" s="29"/>
      <c r="B897" s="29"/>
      <c r="C897" s="29"/>
      <c r="D897" s="29"/>
      <c r="E897" s="29"/>
      <c r="F897" s="29"/>
    </row>
    <row r="898" spans="1:6" x14ac:dyDescent="0.2">
      <c r="A898" s="30" t="s">
        <v>1111</v>
      </c>
      <c r="B898" s="31"/>
      <c r="C898" s="29"/>
      <c r="D898" s="29"/>
      <c r="E898" s="29"/>
      <c r="F898" s="29"/>
    </row>
    <row r="899" spans="1:6" x14ac:dyDescent="0.2">
      <c r="A899" s="29">
        <v>1</v>
      </c>
      <c r="B899" s="35" t="s">
        <v>1112</v>
      </c>
      <c r="C899" s="29"/>
      <c r="D899" s="29"/>
      <c r="E899" s="29"/>
      <c r="F899" s="29"/>
    </row>
    <row r="900" spans="1:6" x14ac:dyDescent="0.2">
      <c r="A900" s="29">
        <v>2</v>
      </c>
      <c r="B900" s="35" t="s">
        <v>1099</v>
      </c>
      <c r="C900" s="29"/>
      <c r="D900" s="29"/>
      <c r="E900" s="29"/>
      <c r="F900" s="29"/>
    </row>
    <row r="901" spans="1:6" ht="25.5" x14ac:dyDescent="0.2">
      <c r="A901" s="29">
        <v>3</v>
      </c>
      <c r="B901" s="35" t="s">
        <v>1100</v>
      </c>
      <c r="C901" s="29"/>
      <c r="D901" s="29"/>
      <c r="E901" s="29"/>
      <c r="F901" s="29"/>
    </row>
    <row r="902" spans="1:6" x14ac:dyDescent="0.2">
      <c r="A902" s="29"/>
      <c r="B902" s="29"/>
      <c r="C902" s="29"/>
      <c r="D902" s="29"/>
      <c r="E902" s="29"/>
      <c r="F902" s="29"/>
    </row>
    <row r="903" spans="1:6" ht="25.5" x14ac:dyDescent="0.2">
      <c r="A903" s="30" t="s">
        <v>1113</v>
      </c>
      <c r="B903" s="31"/>
      <c r="C903" s="29"/>
      <c r="D903" s="29"/>
      <c r="E903" s="29"/>
      <c r="F903" s="29"/>
    </row>
    <row r="904" spans="1:6" x14ac:dyDescent="0.2">
      <c r="A904" s="29">
        <v>1</v>
      </c>
      <c r="B904" s="35" t="s">
        <v>1114</v>
      </c>
      <c r="C904" s="29"/>
      <c r="D904" s="29"/>
      <c r="E904" s="29"/>
      <c r="F904" s="29"/>
    </row>
    <row r="905" spans="1:6" x14ac:dyDescent="0.2">
      <c r="A905" s="29">
        <v>2</v>
      </c>
      <c r="B905" s="35" t="s">
        <v>1099</v>
      </c>
      <c r="C905" s="29"/>
      <c r="D905" s="29"/>
      <c r="E905" s="29"/>
      <c r="F905" s="29"/>
    </row>
    <row r="906" spans="1:6" ht="25.5" x14ac:dyDescent="0.2">
      <c r="A906" s="29">
        <v>3</v>
      </c>
      <c r="B906" s="35" t="s">
        <v>1100</v>
      </c>
      <c r="C906" s="29"/>
      <c r="D906" s="29"/>
      <c r="E906" s="29"/>
      <c r="F906" s="29"/>
    </row>
    <row r="907" spans="1:6" x14ac:dyDescent="0.2">
      <c r="A907" s="29"/>
      <c r="B907" s="29"/>
      <c r="C907" s="29"/>
      <c r="D907" s="29"/>
      <c r="E907" s="29"/>
      <c r="F907" s="29"/>
    </row>
    <row r="908" spans="1:6" x14ac:dyDescent="0.2">
      <c r="A908" s="30" t="s">
        <v>1115</v>
      </c>
      <c r="B908" s="31"/>
      <c r="C908" s="29"/>
      <c r="D908" s="29"/>
      <c r="E908" s="29"/>
      <c r="F908" s="29"/>
    </row>
    <row r="909" spans="1:6" x14ac:dyDescent="0.2">
      <c r="A909" s="29">
        <v>1</v>
      </c>
      <c r="B909" s="35" t="s">
        <v>1116</v>
      </c>
      <c r="C909" s="29"/>
      <c r="D909" s="29"/>
      <c r="E909" s="29"/>
      <c r="F909" s="29"/>
    </row>
    <row r="910" spans="1:6" ht="25.5" x14ac:dyDescent="0.2">
      <c r="A910" s="29">
        <v>2</v>
      </c>
      <c r="B910" s="35" t="s">
        <v>1117</v>
      </c>
      <c r="C910" s="29"/>
      <c r="D910" s="29"/>
      <c r="E910" s="29"/>
      <c r="F910" s="29"/>
    </row>
    <row r="911" spans="1:6" ht="25.5" x14ac:dyDescent="0.2">
      <c r="A911" s="29">
        <v>3</v>
      </c>
      <c r="B911" s="35" t="s">
        <v>1118</v>
      </c>
      <c r="C911" s="29"/>
      <c r="D911" s="29"/>
      <c r="E911" s="29"/>
      <c r="F911" s="29"/>
    </row>
    <row r="912" spans="1:6" ht="25.5" x14ac:dyDescent="0.2">
      <c r="A912" s="29">
        <v>4</v>
      </c>
      <c r="B912" s="35" t="s">
        <v>1119</v>
      </c>
      <c r="C912" s="29"/>
      <c r="D912" s="29"/>
      <c r="E912" s="29"/>
      <c r="F912" s="29"/>
    </row>
    <row r="913" spans="1:6" ht="25.5" x14ac:dyDescent="0.2">
      <c r="A913" s="29">
        <v>5</v>
      </c>
      <c r="B913" s="35" t="s">
        <v>1120</v>
      </c>
      <c r="C913" s="29"/>
      <c r="D913" s="29"/>
      <c r="E913" s="29"/>
      <c r="F913" s="29"/>
    </row>
    <row r="914" spans="1:6" ht="25.5" x14ac:dyDescent="0.2">
      <c r="A914" s="29">
        <v>6</v>
      </c>
      <c r="B914" s="35" t="s">
        <v>1121</v>
      </c>
      <c r="C914" s="29"/>
      <c r="D914" s="29"/>
      <c r="E914" s="29"/>
      <c r="F914" s="29"/>
    </row>
    <row r="915" spans="1:6" x14ac:dyDescent="0.2">
      <c r="A915" s="29"/>
      <c r="B915" s="29"/>
      <c r="C915" s="29"/>
      <c r="D915" s="29"/>
      <c r="E915" s="29"/>
      <c r="F915" s="29"/>
    </row>
    <row r="916" spans="1:6" x14ac:dyDescent="0.2">
      <c r="A916" s="30" t="s">
        <v>1122</v>
      </c>
      <c r="B916" s="31"/>
      <c r="C916" s="29"/>
      <c r="D916" s="29"/>
      <c r="E916" s="29"/>
      <c r="F916" s="29"/>
    </row>
    <row r="917" spans="1:6" ht="25.5" x14ac:dyDescent="0.2">
      <c r="A917" s="29">
        <v>1</v>
      </c>
      <c r="B917" s="35" t="s">
        <v>1123</v>
      </c>
      <c r="C917" s="29"/>
      <c r="D917" s="29"/>
      <c r="E917" s="29"/>
      <c r="F917" s="29"/>
    </row>
    <row r="918" spans="1:6" x14ac:dyDescent="0.2">
      <c r="A918" s="29">
        <v>2</v>
      </c>
      <c r="B918" s="35" t="s">
        <v>1124</v>
      </c>
      <c r="C918" s="29"/>
      <c r="D918" s="29"/>
      <c r="E918" s="29"/>
      <c r="F918" s="29"/>
    </row>
    <row r="919" spans="1:6" ht="25.5" x14ac:dyDescent="0.2">
      <c r="A919" s="29">
        <v>3</v>
      </c>
      <c r="B919" s="35" t="s">
        <v>1125</v>
      </c>
      <c r="C919" s="29"/>
      <c r="D919" s="29"/>
      <c r="E919" s="29"/>
      <c r="F919" s="29"/>
    </row>
    <row r="920" spans="1:6" ht="25.5" x14ac:dyDescent="0.2">
      <c r="A920" s="29">
        <v>4</v>
      </c>
      <c r="B920" s="35" t="s">
        <v>1126</v>
      </c>
      <c r="C920" s="29"/>
      <c r="D920" s="29"/>
      <c r="E920" s="29"/>
      <c r="F920" s="29"/>
    </row>
    <row r="921" spans="1:6" ht="25.5" x14ac:dyDescent="0.2">
      <c r="A921" s="29">
        <v>5</v>
      </c>
      <c r="B921" s="35" t="s">
        <v>1127</v>
      </c>
      <c r="C921" s="29"/>
      <c r="D921" s="29"/>
      <c r="E921" s="29"/>
      <c r="F921" s="29"/>
    </row>
    <row r="922" spans="1:6" x14ac:dyDescent="0.2">
      <c r="A922" s="29"/>
      <c r="B922" s="29"/>
      <c r="C922" s="29"/>
      <c r="D922" s="29"/>
      <c r="E922" s="29"/>
      <c r="F922" s="29"/>
    </row>
    <row r="923" spans="1:6" x14ac:dyDescent="0.2">
      <c r="A923" s="30" t="s">
        <v>1128</v>
      </c>
      <c r="B923" s="31"/>
      <c r="C923" s="29"/>
      <c r="D923" s="29"/>
      <c r="E923" s="29"/>
      <c r="F923" s="29"/>
    </row>
    <row r="924" spans="1:6" ht="25.5" x14ac:dyDescent="0.2">
      <c r="A924" s="29">
        <v>1</v>
      </c>
      <c r="B924" s="35" t="s">
        <v>1129</v>
      </c>
      <c r="C924" s="29"/>
      <c r="D924" s="29"/>
      <c r="E924" s="29"/>
      <c r="F924" s="29"/>
    </row>
    <row r="925" spans="1:6" x14ac:dyDescent="0.2">
      <c r="A925" s="29">
        <v>2</v>
      </c>
      <c r="B925" s="35" t="s">
        <v>1130</v>
      </c>
      <c r="C925" s="29"/>
      <c r="D925" s="29"/>
      <c r="E925" s="29"/>
      <c r="F925" s="29"/>
    </row>
    <row r="926" spans="1:6" ht="25.5" x14ac:dyDescent="0.2">
      <c r="A926" s="29">
        <v>3</v>
      </c>
      <c r="B926" s="35" t="s">
        <v>1131</v>
      </c>
      <c r="C926" s="29"/>
      <c r="D926" s="29"/>
      <c r="E926" s="29"/>
      <c r="F926" s="29"/>
    </row>
    <row r="927" spans="1:6" ht="25.5" x14ac:dyDescent="0.2">
      <c r="A927" s="29">
        <v>4</v>
      </c>
      <c r="B927" s="35" t="s">
        <v>1132</v>
      </c>
      <c r="C927" s="29"/>
      <c r="D927" s="29"/>
      <c r="E927" s="29"/>
      <c r="F927" s="29"/>
    </row>
    <row r="928" spans="1:6" ht="25.5" x14ac:dyDescent="0.2">
      <c r="A928" s="29">
        <v>5</v>
      </c>
      <c r="B928" s="35" t="s">
        <v>1133</v>
      </c>
      <c r="C928" s="29"/>
      <c r="D928" s="29"/>
      <c r="E928" s="29"/>
      <c r="F928" s="29"/>
    </row>
    <row r="929" spans="1:6" x14ac:dyDescent="0.2">
      <c r="A929" s="29"/>
      <c r="B929" s="29"/>
      <c r="C929" s="29"/>
      <c r="D929" s="29"/>
      <c r="E929" s="29"/>
      <c r="F929" s="29"/>
    </row>
    <row r="930" spans="1:6" x14ac:dyDescent="0.2">
      <c r="A930" s="30" t="s">
        <v>1134</v>
      </c>
      <c r="B930" s="31"/>
      <c r="C930" s="29"/>
      <c r="D930" s="29"/>
      <c r="E930" s="29"/>
      <c r="F930" s="29"/>
    </row>
    <row r="931" spans="1:6" x14ac:dyDescent="0.2">
      <c r="A931" s="29">
        <v>1</v>
      </c>
      <c r="B931" s="35" t="s">
        <v>1135</v>
      </c>
      <c r="C931" s="29"/>
      <c r="D931" s="29"/>
      <c r="E931" s="29"/>
      <c r="F931" s="29"/>
    </row>
    <row r="932" spans="1:6" x14ac:dyDescent="0.2">
      <c r="A932" s="29">
        <v>2</v>
      </c>
      <c r="B932" s="35" t="s">
        <v>1099</v>
      </c>
      <c r="C932" s="29"/>
      <c r="D932" s="29"/>
      <c r="E932" s="29"/>
      <c r="F932" s="29"/>
    </row>
    <row r="933" spans="1:6" ht="25.5" x14ac:dyDescent="0.2">
      <c r="A933" s="29">
        <v>3</v>
      </c>
      <c r="B933" s="35" t="s">
        <v>1100</v>
      </c>
      <c r="C933" s="29"/>
      <c r="D933" s="29"/>
      <c r="E933" s="29"/>
      <c r="F933" s="29"/>
    </row>
    <row r="934" spans="1:6" x14ac:dyDescent="0.2">
      <c r="A934" s="29"/>
      <c r="B934" s="29"/>
      <c r="C934" s="29"/>
      <c r="D934" s="29"/>
      <c r="E934" s="29"/>
      <c r="F934" s="29"/>
    </row>
    <row r="935" spans="1:6" x14ac:dyDescent="0.2">
      <c r="A935" s="30" t="s">
        <v>1136</v>
      </c>
      <c r="B935" s="31"/>
      <c r="C935" s="29"/>
      <c r="D935" s="29"/>
      <c r="E935" s="29"/>
      <c r="F935" s="29"/>
    </row>
    <row r="936" spans="1:6" x14ac:dyDescent="0.2">
      <c r="A936" s="29">
        <v>1</v>
      </c>
      <c r="B936" s="35" t="s">
        <v>1137</v>
      </c>
      <c r="C936" s="29"/>
      <c r="D936" s="29"/>
      <c r="E936" s="29"/>
      <c r="F936" s="29"/>
    </row>
    <row r="937" spans="1:6" x14ac:dyDescent="0.2">
      <c r="A937" s="29">
        <v>2</v>
      </c>
      <c r="B937" s="35" t="s">
        <v>1099</v>
      </c>
      <c r="C937" s="29"/>
      <c r="D937" s="29"/>
      <c r="E937" s="29"/>
      <c r="F937" s="29"/>
    </row>
    <row r="938" spans="1:6" ht="25.5" x14ac:dyDescent="0.2">
      <c r="A938" s="29">
        <v>3</v>
      </c>
      <c r="B938" s="35" t="s">
        <v>1100</v>
      </c>
      <c r="C938" s="29"/>
      <c r="D938" s="29"/>
      <c r="E938" s="29"/>
      <c r="F938" s="29"/>
    </row>
    <row r="939" spans="1:6" x14ac:dyDescent="0.2">
      <c r="A939" s="29"/>
      <c r="B939" s="29"/>
      <c r="C939" s="29"/>
      <c r="D939" s="29"/>
      <c r="E939" s="29"/>
      <c r="F939" s="29"/>
    </row>
    <row r="940" spans="1:6" x14ac:dyDescent="0.2">
      <c r="A940" s="30" t="s">
        <v>1138</v>
      </c>
      <c r="B940" s="31"/>
      <c r="C940" s="29"/>
      <c r="D940" s="29"/>
      <c r="E940" s="29"/>
      <c r="F940" s="29"/>
    </row>
    <row r="941" spans="1:6" x14ac:dyDescent="0.2">
      <c r="A941" s="29">
        <v>1</v>
      </c>
      <c r="B941" s="35" t="s">
        <v>1139</v>
      </c>
      <c r="C941" s="29"/>
      <c r="D941" s="29"/>
      <c r="E941" s="29"/>
      <c r="F941" s="29"/>
    </row>
    <row r="942" spans="1:6" x14ac:dyDescent="0.2">
      <c r="A942" s="29">
        <v>2</v>
      </c>
      <c r="B942" s="35" t="s">
        <v>1099</v>
      </c>
      <c r="C942" s="29"/>
      <c r="D942" s="29"/>
      <c r="E942" s="29"/>
      <c r="F942" s="29"/>
    </row>
    <row r="943" spans="1:6" ht="25.5" x14ac:dyDescent="0.2">
      <c r="A943" s="29">
        <v>3</v>
      </c>
      <c r="B943" s="35" t="s">
        <v>1100</v>
      </c>
      <c r="C943" s="29"/>
      <c r="D943" s="29"/>
      <c r="E943" s="29"/>
      <c r="F943" s="29"/>
    </row>
    <row r="944" spans="1:6" x14ac:dyDescent="0.2">
      <c r="A944" s="29"/>
      <c r="B944" s="29"/>
      <c r="C944" s="29"/>
      <c r="D944" s="29"/>
      <c r="E944" s="29"/>
      <c r="F944" s="29"/>
    </row>
    <row r="945" spans="1:6" ht="25.5" x14ac:dyDescent="0.2">
      <c r="A945" s="30" t="s">
        <v>1140</v>
      </c>
      <c r="B945" s="31"/>
      <c r="C945" s="29"/>
      <c r="D945" s="29"/>
      <c r="E945" s="29"/>
      <c r="F945" s="29"/>
    </row>
    <row r="946" spans="1:6" x14ac:dyDescent="0.2">
      <c r="A946" s="29">
        <v>1</v>
      </c>
      <c r="B946" s="35" t="s">
        <v>1141</v>
      </c>
      <c r="C946" s="29"/>
      <c r="D946" s="29"/>
      <c r="E946" s="29"/>
      <c r="F946" s="29"/>
    </row>
    <row r="947" spans="1:6" x14ac:dyDescent="0.2">
      <c r="A947" s="29">
        <v>2</v>
      </c>
      <c r="B947" s="35" t="s">
        <v>1099</v>
      </c>
      <c r="C947" s="29"/>
      <c r="D947" s="29"/>
      <c r="E947" s="29"/>
      <c r="F947" s="29"/>
    </row>
    <row r="948" spans="1:6" ht="25.5" x14ac:dyDescent="0.2">
      <c r="A948" s="29">
        <v>3</v>
      </c>
      <c r="B948" s="35" t="s">
        <v>1100</v>
      </c>
      <c r="C948" s="29"/>
      <c r="D948" s="29"/>
      <c r="E948" s="29"/>
      <c r="F948" s="29"/>
    </row>
    <row r="949" spans="1:6" x14ac:dyDescent="0.2">
      <c r="A949" s="29"/>
      <c r="B949" s="29"/>
      <c r="C949" s="29"/>
      <c r="D949" s="29"/>
      <c r="E949" s="29"/>
      <c r="F949" s="29"/>
    </row>
    <row r="950" spans="1:6" x14ac:dyDescent="0.2">
      <c r="A950" s="30" t="s">
        <v>275</v>
      </c>
      <c r="B950" s="31"/>
      <c r="C950" s="29"/>
      <c r="D950" s="29"/>
      <c r="E950" s="29"/>
      <c r="F950" s="29"/>
    </row>
    <row r="951" spans="1:6" ht="25.5" x14ac:dyDescent="0.2">
      <c r="A951" s="29">
        <v>1</v>
      </c>
      <c r="B951" s="35" t="s">
        <v>1142</v>
      </c>
      <c r="C951" s="29"/>
      <c r="D951" s="29"/>
      <c r="E951" s="29"/>
      <c r="F951" s="29"/>
    </row>
    <row r="952" spans="1:6" x14ac:dyDescent="0.2">
      <c r="A952" s="29">
        <v>2</v>
      </c>
      <c r="B952" s="35" t="s">
        <v>1143</v>
      </c>
      <c r="C952" s="29"/>
      <c r="D952" s="29"/>
      <c r="E952" s="29"/>
      <c r="F952" s="29"/>
    </row>
    <row r="953" spans="1:6" ht="25.5" x14ac:dyDescent="0.2">
      <c r="A953" s="29">
        <v>3</v>
      </c>
      <c r="B953" s="35" t="s">
        <v>1144</v>
      </c>
      <c r="C953" s="29"/>
      <c r="D953" s="29"/>
      <c r="E953" s="29"/>
      <c r="F953" s="29"/>
    </row>
    <row r="954" spans="1:6" ht="25.5" x14ac:dyDescent="0.2">
      <c r="A954" s="29">
        <v>4</v>
      </c>
      <c r="B954" s="35" t="s">
        <v>1145</v>
      </c>
      <c r="C954" s="29"/>
      <c r="D954" s="29"/>
      <c r="E954" s="29"/>
      <c r="F954" s="29"/>
    </row>
    <row r="955" spans="1:6" x14ac:dyDescent="0.2">
      <c r="A955" s="29">
        <v>5</v>
      </c>
      <c r="B955" s="35" t="s">
        <v>1146</v>
      </c>
      <c r="C955" s="29"/>
      <c r="D955" s="29"/>
      <c r="E955" s="29"/>
      <c r="F955" s="29"/>
    </row>
    <row r="956" spans="1:6" ht="25.5" x14ac:dyDescent="0.2">
      <c r="A956" s="29">
        <v>6</v>
      </c>
      <c r="B956" s="35" t="s">
        <v>1147</v>
      </c>
      <c r="C956" s="29"/>
      <c r="D956" s="29"/>
      <c r="E956" s="29"/>
      <c r="F956" s="29"/>
    </row>
    <row r="957" spans="1:6" x14ac:dyDescent="0.2">
      <c r="A957" s="29"/>
      <c r="B957" s="29"/>
      <c r="C957" s="29"/>
      <c r="D957" s="29"/>
      <c r="E957" s="29"/>
      <c r="F957" s="29"/>
    </row>
    <row r="958" spans="1:6" x14ac:dyDescent="0.2">
      <c r="A958" s="30" t="s">
        <v>277</v>
      </c>
      <c r="B958" s="31"/>
      <c r="C958" s="29"/>
      <c r="D958" s="29"/>
      <c r="E958" s="29"/>
      <c r="F958" s="29"/>
    </row>
    <row r="959" spans="1:6" ht="25.5" x14ac:dyDescent="0.2">
      <c r="A959" s="29">
        <v>1</v>
      </c>
      <c r="B959" s="35" t="s">
        <v>1148</v>
      </c>
      <c r="C959" s="29"/>
      <c r="D959" s="29"/>
      <c r="E959" s="29"/>
      <c r="F959" s="29"/>
    </row>
    <row r="960" spans="1:6" x14ac:dyDescent="0.2">
      <c r="A960" s="29">
        <v>2</v>
      </c>
      <c r="B960" s="35" t="s">
        <v>1149</v>
      </c>
      <c r="C960" s="29"/>
      <c r="D960" s="29"/>
      <c r="E960" s="29"/>
      <c r="F960" s="29"/>
    </row>
    <row r="961" spans="1:6" ht="25.5" x14ac:dyDescent="0.2">
      <c r="A961" s="29">
        <v>3</v>
      </c>
      <c r="B961" s="35" t="s">
        <v>1150</v>
      </c>
      <c r="C961" s="29"/>
      <c r="D961" s="29"/>
      <c r="E961" s="29"/>
      <c r="F961" s="29"/>
    </row>
    <row r="962" spans="1:6" x14ac:dyDescent="0.2">
      <c r="A962" s="29">
        <v>4</v>
      </c>
      <c r="B962" s="35" t="s">
        <v>1151</v>
      </c>
      <c r="C962" s="29"/>
      <c r="D962" s="29"/>
      <c r="E962" s="29"/>
      <c r="F962" s="29"/>
    </row>
    <row r="963" spans="1:6" ht="25.5" x14ac:dyDescent="0.2">
      <c r="A963" s="29">
        <v>5</v>
      </c>
      <c r="B963" s="35" t="s">
        <v>1152</v>
      </c>
      <c r="C963" s="29"/>
      <c r="D963" s="29"/>
      <c r="E963" s="29"/>
      <c r="F963" s="29"/>
    </row>
    <row r="964" spans="1:6" ht="38.25" x14ac:dyDescent="0.2">
      <c r="A964" s="29">
        <v>6</v>
      </c>
      <c r="B964" s="35" t="s">
        <v>1153</v>
      </c>
      <c r="C964" s="29"/>
      <c r="D964" s="29"/>
      <c r="E964" s="29"/>
      <c r="F964" s="29"/>
    </row>
    <row r="965" spans="1:6" x14ac:dyDescent="0.2">
      <c r="A965" s="29">
        <v>7</v>
      </c>
      <c r="B965" s="35" t="s">
        <v>1154</v>
      </c>
      <c r="C965" s="29"/>
      <c r="D965" s="29"/>
      <c r="E965" s="29"/>
      <c r="F965" s="29"/>
    </row>
    <row r="966" spans="1:6" x14ac:dyDescent="0.2">
      <c r="A966" s="29"/>
      <c r="B966" s="29"/>
      <c r="C966" s="29"/>
      <c r="D966" s="29"/>
      <c r="E966" s="29"/>
      <c r="F966" s="29"/>
    </row>
    <row r="967" spans="1:6" x14ac:dyDescent="0.2">
      <c r="A967" s="30" t="s">
        <v>279</v>
      </c>
      <c r="B967" s="31"/>
      <c r="C967" s="29"/>
      <c r="D967" s="29"/>
      <c r="E967" s="29"/>
      <c r="F967" s="29"/>
    </row>
    <row r="968" spans="1:6" ht="25.5" x14ac:dyDescent="0.2">
      <c r="A968" s="29">
        <v>1</v>
      </c>
      <c r="B968" s="35" t="s">
        <v>1155</v>
      </c>
      <c r="C968" s="29"/>
      <c r="D968" s="29"/>
      <c r="E968" s="29"/>
      <c r="F968" s="29"/>
    </row>
    <row r="969" spans="1:6" x14ac:dyDescent="0.2">
      <c r="A969" s="29">
        <v>2</v>
      </c>
      <c r="B969" s="35" t="s">
        <v>1156</v>
      </c>
      <c r="C969" s="29"/>
      <c r="D969" s="29"/>
      <c r="E969" s="29"/>
      <c r="F969" s="29"/>
    </row>
    <row r="970" spans="1:6" ht="25.5" x14ac:dyDescent="0.2">
      <c r="A970" s="29">
        <v>3</v>
      </c>
      <c r="B970" s="35" t="s">
        <v>1157</v>
      </c>
      <c r="C970" s="29"/>
      <c r="D970" s="29"/>
      <c r="E970" s="29"/>
      <c r="F970" s="29"/>
    </row>
    <row r="971" spans="1:6" ht="25.5" x14ac:dyDescent="0.2">
      <c r="A971" s="29">
        <v>4</v>
      </c>
      <c r="B971" s="35" t="s">
        <v>1158</v>
      </c>
      <c r="C971" s="29"/>
      <c r="D971" s="29"/>
      <c r="E971" s="29"/>
      <c r="F971" s="29"/>
    </row>
    <row r="972" spans="1:6" x14ac:dyDescent="0.2">
      <c r="A972" s="29">
        <v>5</v>
      </c>
      <c r="B972" s="35" t="s">
        <v>1159</v>
      </c>
      <c r="C972" s="29"/>
      <c r="D972" s="29"/>
      <c r="E972" s="29"/>
      <c r="F972" s="29"/>
    </row>
    <row r="973" spans="1:6" ht="25.5" x14ac:dyDescent="0.2">
      <c r="A973" s="29">
        <v>6</v>
      </c>
      <c r="B973" s="35" t="s">
        <v>1160</v>
      </c>
      <c r="C973" s="29"/>
      <c r="D973" s="29"/>
      <c r="E973" s="29"/>
      <c r="F973" s="29"/>
    </row>
    <row r="974" spans="1:6" ht="25.5" x14ac:dyDescent="0.2">
      <c r="A974" s="29">
        <v>7</v>
      </c>
      <c r="B974" s="35" t="s">
        <v>1161</v>
      </c>
      <c r="C974" s="29"/>
      <c r="D974" s="29"/>
      <c r="E974" s="29"/>
      <c r="F974" s="29"/>
    </row>
    <row r="975" spans="1:6" ht="25.5" x14ac:dyDescent="0.2">
      <c r="A975" s="29">
        <v>8</v>
      </c>
      <c r="B975" s="35" t="s">
        <v>1162</v>
      </c>
      <c r="C975" s="29"/>
      <c r="D975" s="29"/>
      <c r="E975" s="29"/>
      <c r="F975" s="29"/>
    </row>
    <row r="976" spans="1:6" x14ac:dyDescent="0.2">
      <c r="A976" s="29"/>
      <c r="B976" s="29"/>
      <c r="C976" s="29"/>
      <c r="D976" s="29"/>
      <c r="E976" s="29"/>
      <c r="F976" s="29"/>
    </row>
    <row r="977" spans="1:6" x14ac:dyDescent="0.2">
      <c r="A977" s="30" t="s">
        <v>281</v>
      </c>
      <c r="B977" s="31"/>
      <c r="C977" s="29"/>
      <c r="D977" s="29"/>
      <c r="E977" s="29"/>
      <c r="F977" s="29"/>
    </row>
    <row r="978" spans="1:6" x14ac:dyDescent="0.2">
      <c r="A978" s="29">
        <v>1</v>
      </c>
      <c r="B978" s="35" t="s">
        <v>1163</v>
      </c>
      <c r="C978" s="29"/>
      <c r="D978" s="29"/>
      <c r="E978" s="29"/>
      <c r="F978" s="29"/>
    </row>
    <row r="979" spans="1:6" x14ac:dyDescent="0.2">
      <c r="A979" s="29">
        <v>2</v>
      </c>
      <c r="B979" s="35" t="s">
        <v>1164</v>
      </c>
      <c r="C979" s="29"/>
      <c r="D979" s="29"/>
      <c r="E979" s="29"/>
      <c r="F979" s="29"/>
    </row>
    <row r="980" spans="1:6" ht="25.5" x14ac:dyDescent="0.2">
      <c r="A980" s="29">
        <v>3</v>
      </c>
      <c r="B980" s="35" t="s">
        <v>1165</v>
      </c>
      <c r="C980" s="29"/>
      <c r="D980" s="29"/>
      <c r="E980" s="29"/>
      <c r="F980" s="29"/>
    </row>
    <row r="981" spans="1:6" ht="25.5" x14ac:dyDescent="0.2">
      <c r="A981" s="29">
        <v>4</v>
      </c>
      <c r="B981" s="35" t="s">
        <v>1166</v>
      </c>
      <c r="C981" s="29"/>
      <c r="D981" s="29"/>
      <c r="E981" s="29"/>
      <c r="F981" s="29"/>
    </row>
    <row r="982" spans="1:6" x14ac:dyDescent="0.2">
      <c r="A982" s="29">
        <v>5</v>
      </c>
      <c r="B982" s="35" t="s">
        <v>1167</v>
      </c>
      <c r="C982" s="29"/>
      <c r="D982" s="29"/>
      <c r="E982" s="29"/>
      <c r="F982" s="29"/>
    </row>
    <row r="983" spans="1:6" x14ac:dyDescent="0.2">
      <c r="A983" s="29"/>
      <c r="B983" s="29"/>
      <c r="C983" s="29"/>
      <c r="D983" s="29"/>
      <c r="E983" s="29"/>
      <c r="F983" s="29"/>
    </row>
    <row r="984" spans="1:6" x14ac:dyDescent="0.2">
      <c r="A984" s="30" t="s">
        <v>283</v>
      </c>
      <c r="B984" s="31"/>
      <c r="C984" s="29"/>
      <c r="D984" s="29"/>
      <c r="E984" s="29"/>
      <c r="F984" s="29"/>
    </row>
    <row r="985" spans="1:6" x14ac:dyDescent="0.2">
      <c r="A985" s="29">
        <v>1</v>
      </c>
      <c r="B985" s="35" t="s">
        <v>1168</v>
      </c>
      <c r="C985" s="29"/>
      <c r="D985" s="29"/>
      <c r="E985" s="29"/>
      <c r="F985" s="29"/>
    </row>
    <row r="986" spans="1:6" ht="25.5" x14ac:dyDescent="0.2">
      <c r="A986" s="29">
        <v>2</v>
      </c>
      <c r="B986" s="35" t="s">
        <v>1169</v>
      </c>
      <c r="C986" s="29"/>
      <c r="D986" s="29"/>
      <c r="E986" s="29"/>
      <c r="F986" s="29"/>
    </row>
    <row r="987" spans="1:6" ht="25.5" x14ac:dyDescent="0.2">
      <c r="A987" s="29">
        <v>3</v>
      </c>
      <c r="B987" s="35" t="s">
        <v>1170</v>
      </c>
      <c r="C987" s="29"/>
      <c r="D987" s="29"/>
      <c r="E987" s="29"/>
      <c r="F987" s="29"/>
    </row>
    <row r="988" spans="1:6" ht="38.25" x14ac:dyDescent="0.2">
      <c r="A988" s="29">
        <v>4</v>
      </c>
      <c r="B988" s="35" t="s">
        <v>1171</v>
      </c>
      <c r="C988" s="29"/>
      <c r="D988" s="29"/>
      <c r="E988" s="29"/>
      <c r="F988" s="29"/>
    </row>
    <row r="989" spans="1:6" ht="25.5" x14ac:dyDescent="0.2">
      <c r="A989" s="29">
        <v>5</v>
      </c>
      <c r="B989" s="35" t="s">
        <v>1172</v>
      </c>
      <c r="C989" s="29"/>
      <c r="D989" s="29"/>
      <c r="E989" s="29"/>
      <c r="F989" s="29"/>
    </row>
    <row r="990" spans="1:6" ht="25.5" x14ac:dyDescent="0.2">
      <c r="A990" s="29">
        <v>6</v>
      </c>
      <c r="B990" s="35" t="s">
        <v>1173</v>
      </c>
      <c r="C990" s="29"/>
      <c r="D990" s="29"/>
      <c r="E990" s="29"/>
      <c r="F990" s="29"/>
    </row>
    <row r="991" spans="1:6" ht="25.5" x14ac:dyDescent="0.2">
      <c r="A991" s="29">
        <v>7</v>
      </c>
      <c r="B991" s="35" t="s">
        <v>1174</v>
      </c>
      <c r="C991" s="29"/>
      <c r="D991" s="29"/>
      <c r="E991" s="29"/>
      <c r="F991" s="29"/>
    </row>
    <row r="992" spans="1:6" x14ac:dyDescent="0.2">
      <c r="A992" s="29"/>
      <c r="B992" s="29"/>
      <c r="C992" s="29"/>
      <c r="D992" s="29"/>
      <c r="E992" s="29"/>
      <c r="F992" s="29"/>
    </row>
    <row r="993" spans="1:6" x14ac:dyDescent="0.2">
      <c r="A993" s="30" t="s">
        <v>285</v>
      </c>
      <c r="B993" s="31"/>
      <c r="C993" s="29"/>
      <c r="D993" s="29"/>
      <c r="E993" s="29"/>
      <c r="F993" s="29"/>
    </row>
    <row r="994" spans="1:6" x14ac:dyDescent="0.2">
      <c r="A994" s="29">
        <v>1</v>
      </c>
      <c r="B994" s="35" t="s">
        <v>1175</v>
      </c>
      <c r="C994" s="29"/>
      <c r="D994" s="29"/>
      <c r="E994" s="29"/>
      <c r="F994" s="29"/>
    </row>
    <row r="995" spans="1:6" ht="25.5" x14ac:dyDescent="0.2">
      <c r="A995" s="29">
        <v>2</v>
      </c>
      <c r="B995" s="35" t="s">
        <v>1169</v>
      </c>
      <c r="C995" s="29"/>
      <c r="D995" s="29"/>
      <c r="E995" s="29"/>
      <c r="F995" s="29"/>
    </row>
    <row r="996" spans="1:6" ht="25.5" x14ac:dyDescent="0.2">
      <c r="A996" s="29">
        <v>3</v>
      </c>
      <c r="B996" s="35" t="s">
        <v>1170</v>
      </c>
      <c r="C996" s="29"/>
      <c r="D996" s="29"/>
      <c r="E996" s="29"/>
      <c r="F996" s="29"/>
    </row>
    <row r="997" spans="1:6" ht="38.25" x14ac:dyDescent="0.2">
      <c r="A997" s="29">
        <v>4</v>
      </c>
      <c r="B997" s="35" t="s">
        <v>1171</v>
      </c>
      <c r="C997" s="29"/>
      <c r="D997" s="29"/>
      <c r="E997" s="29"/>
      <c r="F997" s="29"/>
    </row>
    <row r="998" spans="1:6" ht="25.5" x14ac:dyDescent="0.2">
      <c r="A998" s="29">
        <v>5</v>
      </c>
      <c r="B998" s="35" t="s">
        <v>1172</v>
      </c>
      <c r="C998" s="29"/>
      <c r="D998" s="29"/>
      <c r="E998" s="29"/>
      <c r="F998" s="29"/>
    </row>
    <row r="999" spans="1:6" ht="25.5" x14ac:dyDescent="0.2">
      <c r="A999" s="29">
        <v>6</v>
      </c>
      <c r="B999" s="35" t="s">
        <v>1173</v>
      </c>
      <c r="C999" s="29"/>
      <c r="D999" s="29"/>
      <c r="E999" s="29"/>
      <c r="F999" s="29"/>
    </row>
    <row r="1000" spans="1:6" ht="25.5" x14ac:dyDescent="0.2">
      <c r="A1000" s="29">
        <v>7</v>
      </c>
      <c r="B1000" s="35" t="s">
        <v>1174</v>
      </c>
      <c r="C1000" s="29"/>
      <c r="D1000" s="29"/>
      <c r="E1000" s="29"/>
      <c r="F1000" s="29"/>
    </row>
    <row r="1001" spans="1:6" x14ac:dyDescent="0.2">
      <c r="A1001" s="29"/>
      <c r="B1001" s="29"/>
      <c r="C1001" s="29"/>
      <c r="D1001" s="29"/>
      <c r="E1001" s="29"/>
      <c r="F1001" s="29"/>
    </row>
    <row r="1002" spans="1:6" x14ac:dyDescent="0.2">
      <c r="A1002" s="30" t="s">
        <v>287</v>
      </c>
      <c r="B1002" s="31"/>
      <c r="C1002" s="29"/>
      <c r="D1002" s="29"/>
      <c r="E1002" s="29"/>
      <c r="F1002" s="29"/>
    </row>
    <row r="1003" spans="1:6" x14ac:dyDescent="0.2">
      <c r="A1003" s="29">
        <v>1</v>
      </c>
      <c r="B1003" s="35" t="s">
        <v>1176</v>
      </c>
      <c r="C1003" s="29"/>
      <c r="D1003" s="29"/>
      <c r="E1003" s="29"/>
      <c r="F1003" s="29"/>
    </row>
    <row r="1004" spans="1:6" ht="25.5" x14ac:dyDescent="0.2">
      <c r="A1004" s="29">
        <v>2</v>
      </c>
      <c r="B1004" s="35" t="s">
        <v>1169</v>
      </c>
      <c r="C1004" s="29"/>
      <c r="D1004" s="29"/>
      <c r="E1004" s="29"/>
      <c r="F1004" s="29"/>
    </row>
    <row r="1005" spans="1:6" ht="25.5" x14ac:dyDescent="0.2">
      <c r="A1005" s="29">
        <v>3</v>
      </c>
      <c r="B1005" s="35" t="s">
        <v>1170</v>
      </c>
      <c r="C1005" s="29"/>
      <c r="D1005" s="29"/>
      <c r="E1005" s="29"/>
      <c r="F1005" s="29"/>
    </row>
    <row r="1006" spans="1:6" ht="38.25" x14ac:dyDescent="0.2">
      <c r="A1006" s="29">
        <v>4</v>
      </c>
      <c r="B1006" s="35" t="s">
        <v>1171</v>
      </c>
      <c r="C1006" s="29"/>
      <c r="D1006" s="29"/>
      <c r="E1006" s="29"/>
      <c r="F1006" s="29"/>
    </row>
    <row r="1007" spans="1:6" ht="25.5" x14ac:dyDescent="0.2">
      <c r="A1007" s="29">
        <v>5</v>
      </c>
      <c r="B1007" s="35" t="s">
        <v>1172</v>
      </c>
      <c r="C1007" s="29"/>
      <c r="D1007" s="29"/>
      <c r="E1007" s="29"/>
      <c r="F1007" s="29"/>
    </row>
    <row r="1008" spans="1:6" ht="25.5" x14ac:dyDescent="0.2">
      <c r="A1008" s="29">
        <v>6</v>
      </c>
      <c r="B1008" s="35" t="s">
        <v>1173</v>
      </c>
      <c r="C1008" s="29"/>
      <c r="D1008" s="29"/>
      <c r="E1008" s="29"/>
      <c r="F1008" s="29"/>
    </row>
    <row r="1009" spans="1:6" ht="25.5" x14ac:dyDescent="0.2">
      <c r="A1009" s="29">
        <v>7</v>
      </c>
      <c r="B1009" s="35" t="s">
        <v>1174</v>
      </c>
      <c r="C1009" s="29"/>
      <c r="D1009" s="29"/>
      <c r="E1009" s="29"/>
      <c r="F1009" s="29"/>
    </row>
    <row r="1010" spans="1:6" x14ac:dyDescent="0.2">
      <c r="A1010" s="29"/>
      <c r="B1010" s="29"/>
      <c r="C1010" s="29"/>
      <c r="D1010" s="29"/>
      <c r="E1010" s="29"/>
      <c r="F1010" s="29"/>
    </row>
    <row r="1011" spans="1:6" x14ac:dyDescent="0.2">
      <c r="A1011" s="30" t="s">
        <v>262</v>
      </c>
      <c r="B1011" s="31"/>
      <c r="C1011" s="29"/>
      <c r="D1011" s="29"/>
      <c r="E1011" s="29"/>
      <c r="F1011" s="29"/>
    </row>
    <row r="1012" spans="1:6" x14ac:dyDescent="0.2">
      <c r="A1012" s="29">
        <v>1</v>
      </c>
      <c r="B1012" s="35" t="s">
        <v>1177</v>
      </c>
      <c r="C1012" s="29"/>
      <c r="D1012" s="29"/>
      <c r="E1012" s="29"/>
      <c r="F1012" s="29"/>
    </row>
    <row r="1013" spans="1:6" x14ac:dyDescent="0.2">
      <c r="A1013" s="29">
        <v>2</v>
      </c>
      <c r="B1013" s="35" t="s">
        <v>1178</v>
      </c>
      <c r="C1013" s="29"/>
      <c r="D1013" s="29"/>
      <c r="E1013" s="29"/>
      <c r="F1013" s="29"/>
    </row>
    <row r="1014" spans="1:6" ht="25.5" x14ac:dyDescent="0.2">
      <c r="A1014" s="29">
        <v>3</v>
      </c>
      <c r="B1014" s="35" t="s">
        <v>1179</v>
      </c>
      <c r="C1014" s="29"/>
      <c r="D1014" s="29"/>
      <c r="E1014" s="29"/>
      <c r="F1014" s="29"/>
    </row>
    <row r="1015" spans="1:6" ht="25.5" x14ac:dyDescent="0.2">
      <c r="A1015" s="29">
        <v>4</v>
      </c>
      <c r="B1015" s="35" t="s">
        <v>1180</v>
      </c>
      <c r="C1015" s="29"/>
      <c r="D1015" s="29"/>
      <c r="E1015" s="29"/>
      <c r="F1015" s="29"/>
    </row>
    <row r="1016" spans="1:6" x14ac:dyDescent="0.2">
      <c r="A1016" s="29"/>
      <c r="B1016" s="29"/>
      <c r="C1016" s="29"/>
      <c r="D1016" s="29"/>
      <c r="E1016" s="29"/>
      <c r="F1016" s="29"/>
    </row>
    <row r="1017" spans="1:6" x14ac:dyDescent="0.2">
      <c r="A1017" s="30" t="s">
        <v>264</v>
      </c>
      <c r="B1017" s="31"/>
      <c r="C1017" s="29"/>
      <c r="D1017" s="29"/>
      <c r="E1017" s="29"/>
      <c r="F1017" s="29"/>
    </row>
    <row r="1018" spans="1:6" x14ac:dyDescent="0.2">
      <c r="A1018" s="29">
        <v>1</v>
      </c>
      <c r="B1018" s="35" t="s">
        <v>1181</v>
      </c>
      <c r="C1018" s="29"/>
      <c r="D1018" s="29"/>
      <c r="E1018" s="29"/>
      <c r="F1018" s="29"/>
    </row>
    <row r="1019" spans="1:6" ht="25.5" x14ac:dyDescent="0.2">
      <c r="A1019" s="29">
        <v>2</v>
      </c>
      <c r="B1019" s="35" t="s">
        <v>1182</v>
      </c>
      <c r="C1019" s="29"/>
      <c r="D1019" s="29"/>
      <c r="E1019" s="29"/>
      <c r="F1019" s="29"/>
    </row>
    <row r="1020" spans="1:6" ht="25.5" x14ac:dyDescent="0.2">
      <c r="A1020" s="29">
        <v>3</v>
      </c>
      <c r="B1020" s="35" t="s">
        <v>1183</v>
      </c>
      <c r="C1020" s="29"/>
      <c r="D1020" s="29"/>
      <c r="E1020" s="29"/>
      <c r="F1020" s="29"/>
    </row>
    <row r="1021" spans="1:6" x14ac:dyDescent="0.2">
      <c r="A1021" s="29">
        <v>4</v>
      </c>
      <c r="B1021" s="35" t="s">
        <v>1184</v>
      </c>
      <c r="C1021" s="29"/>
      <c r="D1021" s="29"/>
      <c r="E1021" s="29"/>
      <c r="F1021" s="29"/>
    </row>
    <row r="1022" spans="1:6" x14ac:dyDescent="0.2">
      <c r="A1022" s="29"/>
      <c r="B1022" s="29"/>
      <c r="C1022" s="29"/>
      <c r="D1022" s="29"/>
      <c r="E1022" s="29"/>
      <c r="F1022" s="29"/>
    </row>
    <row r="1023" spans="1:6" x14ac:dyDescent="0.2">
      <c r="A1023" s="30" t="s">
        <v>266</v>
      </c>
      <c r="B1023" s="31"/>
      <c r="C1023" s="29"/>
      <c r="D1023" s="29"/>
      <c r="E1023" s="29"/>
      <c r="F1023" s="29"/>
    </row>
    <row r="1024" spans="1:6" x14ac:dyDescent="0.2">
      <c r="A1024" s="29">
        <v>1</v>
      </c>
      <c r="B1024" s="35" t="s">
        <v>1185</v>
      </c>
      <c r="C1024" s="29"/>
      <c r="D1024" s="29"/>
      <c r="E1024" s="29"/>
      <c r="F1024" s="29"/>
    </row>
    <row r="1025" spans="1:6" x14ac:dyDescent="0.2">
      <c r="A1025" s="29">
        <v>2</v>
      </c>
      <c r="B1025" s="35" t="s">
        <v>1186</v>
      </c>
      <c r="C1025" s="29"/>
      <c r="D1025" s="29"/>
      <c r="E1025" s="29"/>
      <c r="F1025" s="29"/>
    </row>
    <row r="1026" spans="1:6" x14ac:dyDescent="0.2">
      <c r="A1026" s="29">
        <v>3</v>
      </c>
      <c r="B1026" s="35" t="s">
        <v>1187</v>
      </c>
      <c r="C1026" s="29"/>
      <c r="D1026" s="29"/>
      <c r="E1026" s="29"/>
      <c r="F1026" s="29"/>
    </row>
    <row r="1027" spans="1:6" ht="25.5" x14ac:dyDescent="0.2">
      <c r="A1027" s="29">
        <v>4</v>
      </c>
      <c r="B1027" s="35" t="s">
        <v>1188</v>
      </c>
      <c r="C1027" s="29"/>
      <c r="D1027" s="29"/>
      <c r="E1027" s="29"/>
      <c r="F1027" s="29"/>
    </row>
    <row r="1028" spans="1:6" x14ac:dyDescent="0.2">
      <c r="A1028" s="29">
        <v>5</v>
      </c>
      <c r="B1028" s="35" t="s">
        <v>1189</v>
      </c>
      <c r="C1028" s="29"/>
      <c r="D1028" s="29"/>
      <c r="E1028" s="29"/>
      <c r="F1028" s="29"/>
    </row>
    <row r="1029" spans="1:6" x14ac:dyDescent="0.2">
      <c r="A1029" s="29"/>
      <c r="B1029" s="29"/>
      <c r="C1029" s="29"/>
      <c r="D1029" s="29"/>
      <c r="E1029" s="29"/>
      <c r="F1029" s="29"/>
    </row>
    <row r="1030" spans="1:6" x14ac:dyDescent="0.2">
      <c r="A1030" s="30" t="s">
        <v>268</v>
      </c>
      <c r="B1030" s="31"/>
      <c r="C1030" s="29"/>
      <c r="D1030" s="29"/>
      <c r="E1030" s="29"/>
      <c r="F1030" s="29"/>
    </row>
    <row r="1031" spans="1:6" x14ac:dyDescent="0.2">
      <c r="A1031" s="29">
        <v>1</v>
      </c>
      <c r="B1031" s="35" t="s">
        <v>1190</v>
      </c>
      <c r="C1031" s="29"/>
      <c r="D1031" s="29"/>
      <c r="E1031" s="29"/>
      <c r="F1031" s="29"/>
    </row>
    <row r="1032" spans="1:6" ht="25.5" x14ac:dyDescent="0.2">
      <c r="A1032" s="29">
        <v>2</v>
      </c>
      <c r="B1032" s="35" t="s">
        <v>1191</v>
      </c>
      <c r="C1032" s="29"/>
      <c r="D1032" s="29"/>
      <c r="E1032" s="29"/>
      <c r="F1032" s="29"/>
    </row>
    <row r="1033" spans="1:6" ht="25.5" x14ac:dyDescent="0.2">
      <c r="A1033" s="29">
        <v>3</v>
      </c>
      <c r="B1033" s="35" t="s">
        <v>1192</v>
      </c>
      <c r="C1033" s="29"/>
      <c r="D1033" s="29"/>
      <c r="E1033" s="29"/>
      <c r="F1033" s="29"/>
    </row>
    <row r="1034" spans="1:6" ht="25.5" x14ac:dyDescent="0.2">
      <c r="A1034" s="29">
        <v>4</v>
      </c>
      <c r="B1034" s="35" t="s">
        <v>1193</v>
      </c>
      <c r="C1034" s="29"/>
      <c r="D1034" s="29"/>
      <c r="E1034" s="29"/>
      <c r="F1034" s="29"/>
    </row>
    <row r="1035" spans="1:6" ht="25.5" x14ac:dyDescent="0.2">
      <c r="A1035" s="29">
        <v>5</v>
      </c>
      <c r="B1035" s="35" t="s">
        <v>1194</v>
      </c>
      <c r="C1035" s="29"/>
      <c r="D1035" s="29"/>
      <c r="E1035" s="29"/>
      <c r="F1035" s="29"/>
    </row>
    <row r="1036" spans="1:6" ht="25.5" x14ac:dyDescent="0.2">
      <c r="A1036" s="29">
        <v>6</v>
      </c>
      <c r="B1036" s="35" t="s">
        <v>1195</v>
      </c>
      <c r="C1036" s="29"/>
      <c r="D1036" s="29"/>
      <c r="E1036" s="29"/>
      <c r="F1036" s="29"/>
    </row>
    <row r="1037" spans="1:6" x14ac:dyDescent="0.2">
      <c r="A1037" s="29"/>
      <c r="B1037" s="29"/>
      <c r="C1037" s="29"/>
      <c r="D1037" s="29"/>
      <c r="E1037" s="29"/>
      <c r="F1037" s="29"/>
    </row>
    <row r="1038" spans="1:6" x14ac:dyDescent="0.2">
      <c r="A1038" s="30" t="s">
        <v>270</v>
      </c>
      <c r="B1038" s="31"/>
      <c r="C1038" s="29"/>
      <c r="D1038" s="29"/>
      <c r="E1038" s="29"/>
      <c r="F1038" s="29"/>
    </row>
    <row r="1039" spans="1:6" x14ac:dyDescent="0.2">
      <c r="A1039" s="29">
        <v>1</v>
      </c>
      <c r="B1039" s="35" t="s">
        <v>1196</v>
      </c>
      <c r="C1039" s="29"/>
      <c r="D1039" s="29"/>
      <c r="E1039" s="29"/>
      <c r="F1039" s="29"/>
    </row>
    <row r="1040" spans="1:6" ht="25.5" x14ac:dyDescent="0.2">
      <c r="A1040" s="29">
        <v>2</v>
      </c>
      <c r="B1040" s="35" t="s">
        <v>1191</v>
      </c>
      <c r="C1040" s="29"/>
      <c r="D1040" s="29"/>
      <c r="E1040" s="29"/>
      <c r="F1040" s="29"/>
    </row>
    <row r="1041" spans="1:6" ht="25.5" x14ac:dyDescent="0.2">
      <c r="A1041" s="29">
        <v>3</v>
      </c>
      <c r="B1041" s="35" t="s">
        <v>1192</v>
      </c>
      <c r="C1041" s="29"/>
      <c r="D1041" s="29"/>
      <c r="E1041" s="29"/>
      <c r="F1041" s="29"/>
    </row>
    <row r="1042" spans="1:6" ht="25.5" x14ac:dyDescent="0.2">
      <c r="A1042" s="29">
        <v>4</v>
      </c>
      <c r="B1042" s="35" t="s">
        <v>1193</v>
      </c>
      <c r="C1042" s="29"/>
      <c r="D1042" s="29"/>
      <c r="E1042" s="29"/>
      <c r="F1042" s="29"/>
    </row>
    <row r="1043" spans="1:6" ht="25.5" x14ac:dyDescent="0.2">
      <c r="A1043" s="29">
        <v>5</v>
      </c>
      <c r="B1043" s="35" t="s">
        <v>1194</v>
      </c>
      <c r="C1043" s="29"/>
      <c r="D1043" s="29"/>
      <c r="E1043" s="29"/>
      <c r="F1043" s="29"/>
    </row>
    <row r="1044" spans="1:6" ht="25.5" x14ac:dyDescent="0.2">
      <c r="A1044" s="29">
        <v>6</v>
      </c>
      <c r="B1044" s="35" t="s">
        <v>1195</v>
      </c>
      <c r="C1044" s="29"/>
      <c r="D1044" s="29"/>
      <c r="E1044" s="29"/>
      <c r="F1044" s="29"/>
    </row>
    <row r="1045" spans="1:6" x14ac:dyDescent="0.2">
      <c r="A1045" s="29"/>
      <c r="B1045" s="29"/>
      <c r="C1045" s="29"/>
      <c r="D1045" s="29"/>
      <c r="E1045" s="29"/>
      <c r="F1045" s="29"/>
    </row>
    <row r="1046" spans="1:6" x14ac:dyDescent="0.2">
      <c r="A1046" s="30" t="s">
        <v>272</v>
      </c>
      <c r="B1046" s="31"/>
      <c r="C1046" s="29"/>
      <c r="D1046" s="29"/>
      <c r="E1046" s="29"/>
      <c r="F1046" s="29"/>
    </row>
    <row r="1047" spans="1:6" x14ac:dyDescent="0.2">
      <c r="A1047" s="29">
        <v>1</v>
      </c>
      <c r="B1047" s="35" t="s">
        <v>1197</v>
      </c>
      <c r="C1047" s="29"/>
      <c r="D1047" s="29"/>
      <c r="E1047" s="29"/>
      <c r="F1047" s="29"/>
    </row>
    <row r="1048" spans="1:6" x14ac:dyDescent="0.2">
      <c r="A1048" s="29">
        <v>2</v>
      </c>
      <c r="B1048" s="35" t="s">
        <v>1198</v>
      </c>
      <c r="C1048" s="29"/>
      <c r="D1048" s="29"/>
      <c r="E1048" s="29"/>
      <c r="F1048" s="29"/>
    </row>
    <row r="1049" spans="1:6" x14ac:dyDescent="0.2">
      <c r="A1049" s="29">
        <v>3</v>
      </c>
      <c r="B1049" s="35" t="s">
        <v>1199</v>
      </c>
      <c r="C1049" s="29"/>
      <c r="D1049" s="29"/>
      <c r="E1049" s="29"/>
      <c r="F1049" s="29"/>
    </row>
    <row r="1050" spans="1:6" x14ac:dyDescent="0.2">
      <c r="A1050" s="29">
        <v>4</v>
      </c>
      <c r="B1050" s="35" t="s">
        <v>1200</v>
      </c>
      <c r="C1050" s="29"/>
      <c r="D1050" s="29"/>
      <c r="E1050" s="29"/>
      <c r="F1050" s="29"/>
    </row>
    <row r="1051" spans="1:6" ht="28.5" x14ac:dyDescent="0.2">
      <c r="A1051" s="29">
        <v>5</v>
      </c>
      <c r="B1051" s="36" t="s">
        <v>1201</v>
      </c>
      <c r="C1051" s="29"/>
      <c r="D1051" s="29"/>
      <c r="E1051" s="29"/>
      <c r="F1051" s="29"/>
    </row>
    <row r="1052" spans="1:6" ht="25.5" x14ac:dyDescent="0.2">
      <c r="A1052" s="29">
        <v>6</v>
      </c>
      <c r="B1052" s="35" t="s">
        <v>1202</v>
      </c>
      <c r="C1052" s="29"/>
      <c r="D1052" s="29"/>
      <c r="E1052" s="29"/>
      <c r="F1052" s="29"/>
    </row>
    <row r="1053" spans="1:6" ht="25.5" x14ac:dyDescent="0.2">
      <c r="A1053" s="29">
        <v>7</v>
      </c>
      <c r="B1053" s="35" t="s">
        <v>1203</v>
      </c>
      <c r="C1053" s="29"/>
      <c r="D1053" s="29"/>
      <c r="E1053" s="29"/>
      <c r="F1053" s="29"/>
    </row>
    <row r="1054" spans="1:6" x14ac:dyDescent="0.2">
      <c r="A1054" s="29"/>
      <c r="B1054" s="29"/>
      <c r="C1054" s="29"/>
      <c r="D1054" s="29"/>
      <c r="E1054" s="29"/>
      <c r="F1054" s="29"/>
    </row>
    <row r="1055" spans="1:6" x14ac:dyDescent="0.2">
      <c r="A1055" s="30" t="s">
        <v>339</v>
      </c>
      <c r="B1055" s="31"/>
      <c r="C1055" s="29"/>
      <c r="D1055" s="29"/>
      <c r="E1055" s="29"/>
      <c r="F1055" s="29"/>
    </row>
    <row r="1056" spans="1:6" x14ac:dyDescent="0.2">
      <c r="A1056" s="29">
        <v>1</v>
      </c>
      <c r="B1056" s="35" t="s">
        <v>1204</v>
      </c>
      <c r="C1056" s="29"/>
      <c r="D1056" s="29"/>
      <c r="E1056" s="29"/>
      <c r="F1056" s="29"/>
    </row>
    <row r="1057" spans="1:6" x14ac:dyDescent="0.2">
      <c r="A1057" s="29">
        <v>2</v>
      </c>
      <c r="B1057" s="35" t="s">
        <v>1205</v>
      </c>
      <c r="C1057" s="29"/>
      <c r="D1057" s="29"/>
      <c r="E1057" s="29"/>
      <c r="F1057" s="29"/>
    </row>
    <row r="1058" spans="1:6" ht="25.5" x14ac:dyDescent="0.2">
      <c r="A1058" s="29">
        <v>3</v>
      </c>
      <c r="B1058" s="35" t="s">
        <v>1206</v>
      </c>
      <c r="C1058" s="29"/>
      <c r="D1058" s="29"/>
      <c r="E1058" s="29"/>
      <c r="F1058" s="29"/>
    </row>
    <row r="1059" spans="1:6" x14ac:dyDescent="0.2">
      <c r="A1059" s="29">
        <v>4</v>
      </c>
      <c r="B1059" s="35" t="s">
        <v>1207</v>
      </c>
      <c r="C1059" s="29"/>
      <c r="D1059" s="29"/>
      <c r="E1059" s="29"/>
      <c r="F1059" s="29"/>
    </row>
    <row r="1060" spans="1:6" x14ac:dyDescent="0.2">
      <c r="A1060" s="29"/>
      <c r="B1060" s="29"/>
      <c r="C1060" s="29"/>
      <c r="D1060" s="29"/>
      <c r="E1060" s="29"/>
      <c r="F1060" s="29"/>
    </row>
    <row r="1061" spans="1:6" x14ac:dyDescent="0.2">
      <c r="A1061" s="30" t="s">
        <v>341</v>
      </c>
      <c r="B1061" s="31"/>
      <c r="C1061" s="29"/>
      <c r="D1061" s="29"/>
      <c r="E1061" s="29"/>
      <c r="F1061" s="29"/>
    </row>
    <row r="1062" spans="1:6" ht="25.5" x14ac:dyDescent="0.2">
      <c r="A1062" s="29">
        <v>1</v>
      </c>
      <c r="B1062" s="35" t="s">
        <v>1208</v>
      </c>
      <c r="C1062" s="29"/>
      <c r="D1062" s="29"/>
      <c r="E1062" s="29"/>
      <c r="F1062" s="29"/>
    </row>
    <row r="1063" spans="1:6" x14ac:dyDescent="0.2">
      <c r="A1063" s="29">
        <v>2</v>
      </c>
      <c r="B1063" s="35" t="s">
        <v>1209</v>
      </c>
      <c r="C1063" s="29"/>
      <c r="D1063" s="29"/>
      <c r="E1063" s="29"/>
      <c r="F1063" s="29"/>
    </row>
    <row r="1064" spans="1:6" ht="14.25" x14ac:dyDescent="0.2">
      <c r="A1064" s="29">
        <v>3</v>
      </c>
      <c r="B1064" s="36" t="s">
        <v>1210</v>
      </c>
      <c r="C1064" s="29"/>
      <c r="D1064" s="29"/>
      <c r="E1064" s="29"/>
      <c r="F1064" s="29"/>
    </row>
    <row r="1065" spans="1:6" ht="25.5" x14ac:dyDescent="0.2">
      <c r="A1065" s="29">
        <v>4</v>
      </c>
      <c r="B1065" s="35" t="s">
        <v>1211</v>
      </c>
      <c r="C1065" s="29"/>
      <c r="D1065" s="29"/>
      <c r="E1065" s="29"/>
      <c r="F1065" s="29"/>
    </row>
    <row r="1066" spans="1:6" x14ac:dyDescent="0.2">
      <c r="A1066" s="29"/>
      <c r="B1066" s="29"/>
      <c r="C1066" s="29"/>
      <c r="D1066" s="29"/>
      <c r="E1066" s="29"/>
      <c r="F1066" s="29"/>
    </row>
    <row r="1067" spans="1:6" x14ac:dyDescent="0.2">
      <c r="A1067" s="30" t="s">
        <v>343</v>
      </c>
      <c r="B1067" s="31"/>
      <c r="C1067" s="29"/>
      <c r="D1067" s="29"/>
      <c r="E1067" s="29"/>
      <c r="F1067" s="29"/>
    </row>
    <row r="1068" spans="1:6" ht="25.5" x14ac:dyDescent="0.2">
      <c r="A1068" s="29">
        <v>1</v>
      </c>
      <c r="B1068" s="35" t="s">
        <v>1212</v>
      </c>
      <c r="C1068" s="29"/>
      <c r="D1068" s="29"/>
      <c r="E1068" s="29"/>
      <c r="F1068" s="29"/>
    </row>
    <row r="1069" spans="1:6" x14ac:dyDescent="0.2">
      <c r="A1069" s="29">
        <v>2</v>
      </c>
      <c r="B1069" s="35" t="s">
        <v>1213</v>
      </c>
      <c r="C1069" s="29"/>
      <c r="D1069" s="29"/>
      <c r="E1069" s="29"/>
      <c r="F1069" s="29"/>
    </row>
    <row r="1070" spans="1:6" ht="25.5" x14ac:dyDescent="0.2">
      <c r="A1070" s="29">
        <v>3</v>
      </c>
      <c r="B1070" s="35" t="s">
        <v>1214</v>
      </c>
      <c r="C1070" s="29"/>
      <c r="D1070" s="29"/>
      <c r="E1070" s="29"/>
      <c r="F1070" s="29"/>
    </row>
    <row r="1071" spans="1:6" x14ac:dyDescent="0.2">
      <c r="A1071" s="29">
        <v>4</v>
      </c>
      <c r="B1071" s="35" t="s">
        <v>1215</v>
      </c>
      <c r="C1071" s="29"/>
      <c r="D1071" s="29"/>
      <c r="E1071" s="29"/>
      <c r="F1071" s="29"/>
    </row>
    <row r="1072" spans="1:6" x14ac:dyDescent="0.2">
      <c r="A1072" s="29"/>
      <c r="B1072" s="29"/>
      <c r="C1072" s="29"/>
      <c r="D1072" s="29"/>
      <c r="E1072" s="29"/>
      <c r="F1072" s="29"/>
    </row>
    <row r="1073" spans="1:6" x14ac:dyDescent="0.2">
      <c r="A1073" s="30" t="s">
        <v>345</v>
      </c>
      <c r="B1073" s="31"/>
      <c r="C1073" s="29"/>
      <c r="D1073" s="29"/>
      <c r="E1073" s="29"/>
      <c r="F1073" s="29"/>
    </row>
    <row r="1074" spans="1:6" x14ac:dyDescent="0.2">
      <c r="A1074" s="29">
        <v>1</v>
      </c>
      <c r="B1074" s="35" t="s">
        <v>1216</v>
      </c>
      <c r="C1074" s="29"/>
      <c r="D1074" s="29"/>
      <c r="E1074" s="29"/>
      <c r="F1074" s="29"/>
    </row>
    <row r="1075" spans="1:6" x14ac:dyDescent="0.2">
      <c r="A1075" s="29">
        <v>2</v>
      </c>
      <c r="B1075" s="35" t="s">
        <v>1217</v>
      </c>
      <c r="C1075" s="29"/>
      <c r="D1075" s="29"/>
      <c r="E1075" s="29"/>
      <c r="F1075" s="29"/>
    </row>
    <row r="1076" spans="1:6" x14ac:dyDescent="0.2">
      <c r="A1076" s="29">
        <v>3</v>
      </c>
      <c r="B1076" s="35" t="s">
        <v>1218</v>
      </c>
      <c r="C1076" s="29"/>
      <c r="D1076" s="29"/>
      <c r="E1076" s="29"/>
      <c r="F1076" s="29"/>
    </row>
    <row r="1077" spans="1:6" x14ac:dyDescent="0.2">
      <c r="A1077" s="29">
        <v>4</v>
      </c>
      <c r="B1077" s="35" t="s">
        <v>1219</v>
      </c>
      <c r="C1077" s="29"/>
      <c r="D1077" s="29"/>
      <c r="E1077" s="29"/>
      <c r="F1077" s="29"/>
    </row>
    <row r="1078" spans="1:6" x14ac:dyDescent="0.2">
      <c r="A1078" s="29"/>
      <c r="B1078" s="29"/>
      <c r="C1078" s="29"/>
      <c r="D1078" s="29"/>
      <c r="E1078" s="29"/>
      <c r="F1078" s="29"/>
    </row>
    <row r="1079" spans="1:6" x14ac:dyDescent="0.2">
      <c r="A1079" s="30" t="s">
        <v>348</v>
      </c>
      <c r="B1079" s="31"/>
      <c r="C1079" s="29"/>
      <c r="D1079" s="29"/>
      <c r="E1079" s="29"/>
      <c r="F1079" s="29"/>
    </row>
    <row r="1080" spans="1:6" x14ac:dyDescent="0.2">
      <c r="A1080" s="29">
        <v>1</v>
      </c>
      <c r="B1080" s="35" t="s">
        <v>1220</v>
      </c>
      <c r="C1080" s="29"/>
      <c r="D1080" s="29"/>
      <c r="E1080" s="29"/>
      <c r="F1080" s="29"/>
    </row>
    <row r="1081" spans="1:6" x14ac:dyDescent="0.2">
      <c r="A1081" s="29">
        <v>2</v>
      </c>
      <c r="B1081" s="35" t="s">
        <v>1221</v>
      </c>
      <c r="C1081" s="29"/>
      <c r="D1081" s="29"/>
      <c r="E1081" s="29"/>
      <c r="F1081" s="29"/>
    </row>
    <row r="1082" spans="1:6" x14ac:dyDescent="0.2">
      <c r="A1082" s="29">
        <v>3</v>
      </c>
      <c r="B1082" s="35" t="s">
        <v>1222</v>
      </c>
      <c r="C1082" s="29"/>
      <c r="D1082" s="29"/>
      <c r="E1082" s="29"/>
      <c r="F1082" s="29"/>
    </row>
    <row r="1083" spans="1:6" x14ac:dyDescent="0.2">
      <c r="A1083" s="29">
        <v>4</v>
      </c>
      <c r="B1083" s="35" t="s">
        <v>1223</v>
      </c>
      <c r="C1083" s="29"/>
      <c r="D1083" s="29"/>
      <c r="E1083" s="29"/>
      <c r="F1083" s="29"/>
    </row>
    <row r="1084" spans="1:6" x14ac:dyDescent="0.2">
      <c r="A1084" s="29"/>
      <c r="B1084" s="29"/>
      <c r="C1084" s="29"/>
      <c r="D1084" s="29"/>
      <c r="E1084" s="29"/>
      <c r="F1084" s="29"/>
    </row>
    <row r="1085" spans="1:6" x14ac:dyDescent="0.2">
      <c r="A1085" s="30" t="s">
        <v>350</v>
      </c>
      <c r="B1085" s="31"/>
      <c r="C1085" s="29"/>
      <c r="D1085" s="29"/>
      <c r="E1085" s="29"/>
      <c r="F1085" s="29"/>
    </row>
    <row r="1086" spans="1:6" ht="25.5" x14ac:dyDescent="0.2">
      <c r="A1086" s="29">
        <v>1</v>
      </c>
      <c r="B1086" s="35" t="s">
        <v>1224</v>
      </c>
      <c r="C1086" s="29"/>
      <c r="D1086" s="29"/>
      <c r="E1086" s="29"/>
      <c r="F1086" s="29"/>
    </row>
    <row r="1087" spans="1:6" x14ac:dyDescent="0.2">
      <c r="A1087" s="29">
        <v>2</v>
      </c>
      <c r="B1087" s="35" t="s">
        <v>1225</v>
      </c>
      <c r="C1087" s="29"/>
      <c r="D1087" s="29"/>
      <c r="E1087" s="29"/>
      <c r="F1087" s="29"/>
    </row>
    <row r="1088" spans="1:6" x14ac:dyDescent="0.2">
      <c r="A1088" s="29">
        <v>3</v>
      </c>
      <c r="B1088" s="35" t="s">
        <v>1226</v>
      </c>
      <c r="C1088" s="29"/>
      <c r="D1088" s="29"/>
      <c r="E1088" s="29"/>
      <c r="F1088" s="29"/>
    </row>
    <row r="1089" spans="1:6" ht="25.5" x14ac:dyDescent="0.2">
      <c r="A1089" s="29">
        <v>4</v>
      </c>
      <c r="B1089" s="35" t="s">
        <v>1227</v>
      </c>
      <c r="C1089" s="29"/>
      <c r="D1089" s="29"/>
      <c r="E1089" s="29"/>
      <c r="F1089" s="29"/>
    </row>
    <row r="1090" spans="1:6" x14ac:dyDescent="0.2">
      <c r="A1090" s="29"/>
      <c r="B1090" s="29"/>
      <c r="C1090" s="29"/>
      <c r="D1090" s="29"/>
      <c r="E1090" s="29"/>
      <c r="F1090" s="29"/>
    </row>
    <row r="1091" spans="1:6" x14ac:dyDescent="0.2">
      <c r="A1091" s="30" t="s">
        <v>352</v>
      </c>
      <c r="B1091" s="31"/>
      <c r="C1091" s="29"/>
      <c r="D1091" s="29"/>
      <c r="E1091" s="29"/>
      <c r="F1091" s="29"/>
    </row>
    <row r="1092" spans="1:6" ht="25.5" x14ac:dyDescent="0.2">
      <c r="A1092" s="29">
        <v>1</v>
      </c>
      <c r="B1092" s="35" t="s">
        <v>1228</v>
      </c>
      <c r="C1092" s="29"/>
      <c r="D1092" s="29"/>
      <c r="E1092" s="29"/>
      <c r="F1092" s="29"/>
    </row>
    <row r="1093" spans="1:6" x14ac:dyDescent="0.2">
      <c r="A1093" s="29">
        <v>2</v>
      </c>
      <c r="B1093" s="35" t="s">
        <v>1229</v>
      </c>
      <c r="C1093" s="29"/>
      <c r="D1093" s="29"/>
      <c r="E1093" s="29"/>
      <c r="F1093" s="29"/>
    </row>
    <row r="1094" spans="1:6" x14ac:dyDescent="0.2">
      <c r="A1094" s="29">
        <v>3</v>
      </c>
      <c r="B1094" s="35" t="s">
        <v>1230</v>
      </c>
      <c r="C1094" s="29"/>
      <c r="D1094" s="29"/>
      <c r="E1094" s="29"/>
      <c r="F1094" s="29"/>
    </row>
    <row r="1095" spans="1:6" x14ac:dyDescent="0.2">
      <c r="A1095" s="29">
        <v>4</v>
      </c>
      <c r="B1095" s="35" t="s">
        <v>1231</v>
      </c>
      <c r="C1095" s="29"/>
      <c r="D1095" s="29"/>
      <c r="E1095" s="29"/>
      <c r="F1095" s="29"/>
    </row>
    <row r="1096" spans="1:6" x14ac:dyDescent="0.2">
      <c r="A1096" s="29">
        <v>5</v>
      </c>
      <c r="B1096" s="35" t="s">
        <v>1232</v>
      </c>
      <c r="C1096" s="29"/>
      <c r="D1096" s="29"/>
      <c r="E1096" s="29"/>
      <c r="F1096" s="29"/>
    </row>
    <row r="1097" spans="1:6" x14ac:dyDescent="0.2">
      <c r="A1097" s="29"/>
      <c r="B1097" s="29"/>
      <c r="C1097" s="29"/>
      <c r="D1097" s="29"/>
      <c r="E1097" s="29"/>
      <c r="F1097" s="29"/>
    </row>
    <row r="1098" spans="1:6" x14ac:dyDescent="0.2">
      <c r="A1098" s="30" t="s">
        <v>355</v>
      </c>
      <c r="B1098" s="31"/>
      <c r="C1098" s="29"/>
      <c r="D1098" s="29"/>
      <c r="E1098" s="29"/>
      <c r="F1098" s="29"/>
    </row>
    <row r="1099" spans="1:6" ht="25.5" x14ac:dyDescent="0.2">
      <c r="A1099" s="29">
        <v>1</v>
      </c>
      <c r="B1099" s="35" t="s">
        <v>1233</v>
      </c>
      <c r="C1099" s="29"/>
      <c r="D1099" s="29"/>
      <c r="E1099" s="29"/>
      <c r="F1099" s="29"/>
    </row>
    <row r="1100" spans="1:6" x14ac:dyDescent="0.2">
      <c r="A1100" s="29">
        <v>2</v>
      </c>
      <c r="B1100" s="35" t="s">
        <v>1234</v>
      </c>
      <c r="C1100" s="29"/>
      <c r="D1100" s="29"/>
      <c r="E1100" s="29"/>
      <c r="F1100" s="29"/>
    </row>
    <row r="1101" spans="1:6" x14ac:dyDescent="0.2">
      <c r="A1101" s="29">
        <v>3</v>
      </c>
      <c r="B1101" s="35" t="s">
        <v>1235</v>
      </c>
      <c r="C1101" s="29"/>
      <c r="D1101" s="29"/>
      <c r="E1101" s="29"/>
      <c r="F1101" s="29"/>
    </row>
    <row r="1102" spans="1:6" x14ac:dyDescent="0.2">
      <c r="A1102" s="29">
        <v>4</v>
      </c>
      <c r="B1102" s="35" t="s">
        <v>1236</v>
      </c>
      <c r="C1102" s="29"/>
      <c r="D1102" s="29"/>
      <c r="E1102" s="29"/>
      <c r="F1102" s="29"/>
    </row>
    <row r="1103" spans="1:6" x14ac:dyDescent="0.2">
      <c r="A1103" s="29"/>
      <c r="B1103" s="29"/>
      <c r="C1103" s="29"/>
      <c r="D1103" s="29"/>
      <c r="E1103" s="29"/>
      <c r="F1103" s="29"/>
    </row>
    <row r="1104" spans="1:6" x14ac:dyDescent="0.2">
      <c r="A1104" s="30" t="s">
        <v>359</v>
      </c>
      <c r="B1104" s="31"/>
      <c r="C1104" s="29"/>
      <c r="D1104" s="29"/>
      <c r="E1104" s="29"/>
      <c r="F1104" s="29"/>
    </row>
    <row r="1105" spans="1:6" x14ac:dyDescent="0.2">
      <c r="A1105" s="29">
        <v>1</v>
      </c>
      <c r="B1105" s="35" t="s">
        <v>1237</v>
      </c>
      <c r="C1105" s="29"/>
      <c r="D1105" s="29"/>
      <c r="E1105" s="29"/>
      <c r="F1105" s="29"/>
    </row>
    <row r="1106" spans="1:6" x14ac:dyDescent="0.2">
      <c r="A1106" s="29">
        <v>2</v>
      </c>
      <c r="B1106" s="35" t="s">
        <v>1238</v>
      </c>
      <c r="C1106" s="29"/>
      <c r="D1106" s="29"/>
      <c r="E1106" s="29"/>
      <c r="F1106" s="29"/>
    </row>
    <row r="1107" spans="1:6" ht="25.5" x14ac:dyDescent="0.2">
      <c r="A1107" s="29">
        <v>3</v>
      </c>
      <c r="B1107" s="35" t="s">
        <v>1239</v>
      </c>
      <c r="C1107" s="29"/>
      <c r="D1107" s="29"/>
      <c r="E1107" s="29"/>
      <c r="F1107" s="29"/>
    </row>
    <row r="1108" spans="1:6" ht="25.5" x14ac:dyDescent="0.2">
      <c r="A1108" s="29">
        <v>4</v>
      </c>
      <c r="B1108" s="35" t="s">
        <v>1240</v>
      </c>
      <c r="C1108" s="29"/>
      <c r="D1108" s="29"/>
      <c r="E1108" s="29"/>
      <c r="F1108" s="29"/>
    </row>
    <row r="1109" spans="1:6" x14ac:dyDescent="0.2">
      <c r="A1109" s="29">
        <v>5</v>
      </c>
      <c r="B1109" s="35" t="s">
        <v>1241</v>
      </c>
      <c r="C1109" s="29"/>
      <c r="D1109" s="29"/>
      <c r="E1109" s="29"/>
      <c r="F1109" s="29"/>
    </row>
    <row r="1110" spans="1:6" ht="25.5" x14ac:dyDescent="0.2">
      <c r="A1110" s="29">
        <v>6</v>
      </c>
      <c r="B1110" s="35" t="s">
        <v>1242</v>
      </c>
      <c r="C1110" s="29"/>
      <c r="D1110" s="29"/>
      <c r="E1110" s="29"/>
      <c r="F1110" s="29"/>
    </row>
    <row r="1111" spans="1:6" x14ac:dyDescent="0.2">
      <c r="A1111" s="29"/>
      <c r="B1111" s="29"/>
      <c r="C1111" s="29"/>
      <c r="D1111" s="29"/>
      <c r="E1111" s="29"/>
      <c r="F1111" s="29"/>
    </row>
    <row r="1112" spans="1:6" x14ac:dyDescent="0.2">
      <c r="A1112" s="30" t="s">
        <v>361</v>
      </c>
      <c r="B1112" s="31"/>
      <c r="C1112" s="29"/>
      <c r="D1112" s="29"/>
      <c r="E1112" s="29"/>
      <c r="F1112" s="29"/>
    </row>
    <row r="1113" spans="1:6" x14ac:dyDescent="0.2">
      <c r="A1113" s="29">
        <v>1</v>
      </c>
      <c r="B1113" s="35" t="s">
        <v>1243</v>
      </c>
      <c r="C1113" s="29"/>
      <c r="D1113" s="29"/>
      <c r="E1113" s="29"/>
      <c r="F1113" s="29"/>
    </row>
    <row r="1114" spans="1:6" x14ac:dyDescent="0.2">
      <c r="A1114" s="29">
        <v>2</v>
      </c>
      <c r="B1114" s="35" t="s">
        <v>1238</v>
      </c>
      <c r="C1114" s="29"/>
      <c r="D1114" s="29"/>
      <c r="E1114" s="29"/>
      <c r="F1114" s="29"/>
    </row>
    <row r="1115" spans="1:6" ht="25.5" x14ac:dyDescent="0.2">
      <c r="A1115" s="29">
        <v>3</v>
      </c>
      <c r="B1115" s="35" t="s">
        <v>1239</v>
      </c>
      <c r="C1115" s="29"/>
      <c r="D1115" s="29"/>
      <c r="E1115" s="29"/>
      <c r="F1115" s="29"/>
    </row>
    <row r="1116" spans="1:6" ht="25.5" x14ac:dyDescent="0.2">
      <c r="A1116" s="29">
        <v>4</v>
      </c>
      <c r="B1116" s="35" t="s">
        <v>1240</v>
      </c>
      <c r="C1116" s="29"/>
      <c r="D1116" s="29"/>
      <c r="E1116" s="29"/>
      <c r="F1116" s="29"/>
    </row>
    <row r="1117" spans="1:6" x14ac:dyDescent="0.2">
      <c r="A1117" s="29">
        <v>5</v>
      </c>
      <c r="B1117" s="35" t="s">
        <v>1241</v>
      </c>
      <c r="C1117" s="29"/>
      <c r="D1117" s="29"/>
      <c r="E1117" s="29"/>
      <c r="F1117" s="29"/>
    </row>
    <row r="1118" spans="1:6" ht="25.5" x14ac:dyDescent="0.2">
      <c r="A1118" s="29">
        <v>6</v>
      </c>
      <c r="B1118" s="35" t="s">
        <v>1242</v>
      </c>
      <c r="C1118" s="29"/>
      <c r="D1118" s="29"/>
      <c r="E1118" s="29"/>
      <c r="F1118" s="29"/>
    </row>
    <row r="1119" spans="1:6" x14ac:dyDescent="0.2">
      <c r="A1119" s="29"/>
      <c r="B1119" s="29"/>
      <c r="C1119" s="29"/>
      <c r="D1119" s="29"/>
      <c r="E1119" s="29"/>
      <c r="F1119" s="29"/>
    </row>
    <row r="1120" spans="1:6" x14ac:dyDescent="0.2">
      <c r="A1120" s="30" t="s">
        <v>363</v>
      </c>
      <c r="B1120" s="31"/>
      <c r="C1120" s="29"/>
      <c r="D1120" s="29"/>
      <c r="E1120" s="29"/>
      <c r="F1120" s="29"/>
    </row>
    <row r="1121" spans="1:6" x14ac:dyDescent="0.2">
      <c r="A1121" s="29">
        <v>1</v>
      </c>
      <c r="B1121" s="35" t="s">
        <v>1244</v>
      </c>
      <c r="C1121" s="29"/>
      <c r="D1121" s="29"/>
      <c r="E1121" s="29"/>
      <c r="F1121" s="29"/>
    </row>
    <row r="1122" spans="1:6" x14ac:dyDescent="0.2">
      <c r="A1122" s="29">
        <v>2</v>
      </c>
      <c r="B1122" s="35" t="s">
        <v>1238</v>
      </c>
      <c r="C1122" s="29"/>
      <c r="D1122" s="29"/>
      <c r="E1122" s="29"/>
      <c r="F1122" s="29"/>
    </row>
    <row r="1123" spans="1:6" ht="25.5" x14ac:dyDescent="0.2">
      <c r="A1123" s="29">
        <v>3</v>
      </c>
      <c r="B1123" s="35" t="s">
        <v>1239</v>
      </c>
      <c r="C1123" s="29"/>
      <c r="D1123" s="29"/>
      <c r="E1123" s="29"/>
      <c r="F1123" s="29"/>
    </row>
    <row r="1124" spans="1:6" ht="25.5" x14ac:dyDescent="0.2">
      <c r="A1124" s="29">
        <v>4</v>
      </c>
      <c r="B1124" s="35" t="s">
        <v>1240</v>
      </c>
      <c r="C1124" s="29"/>
      <c r="D1124" s="29"/>
      <c r="E1124" s="29"/>
      <c r="F1124" s="29"/>
    </row>
    <row r="1125" spans="1:6" x14ac:dyDescent="0.2">
      <c r="A1125" s="29">
        <v>5</v>
      </c>
      <c r="B1125" s="35" t="s">
        <v>1241</v>
      </c>
      <c r="C1125" s="29"/>
      <c r="D1125" s="29"/>
      <c r="E1125" s="29"/>
      <c r="F1125" s="29"/>
    </row>
    <row r="1126" spans="1:6" ht="25.5" x14ac:dyDescent="0.2">
      <c r="A1126" s="29">
        <v>6</v>
      </c>
      <c r="B1126" s="35" t="s">
        <v>1242</v>
      </c>
      <c r="C1126" s="29"/>
      <c r="D1126" s="29"/>
      <c r="E1126" s="29"/>
      <c r="F1126" s="29"/>
    </row>
    <row r="1127" spans="1:6" x14ac:dyDescent="0.2">
      <c r="A1127" s="29"/>
      <c r="B1127" s="29"/>
      <c r="C1127" s="29"/>
      <c r="D1127" s="29"/>
      <c r="E1127" s="29"/>
      <c r="F1127" s="29"/>
    </row>
    <row r="1128" spans="1:6" x14ac:dyDescent="0.2">
      <c r="A1128" s="30" t="s">
        <v>365</v>
      </c>
      <c r="B1128" s="31"/>
      <c r="C1128" s="29"/>
      <c r="D1128" s="29"/>
      <c r="E1128" s="29"/>
      <c r="F1128" s="29"/>
    </row>
    <row r="1129" spans="1:6" ht="25.5" x14ac:dyDescent="0.2">
      <c r="A1129" s="29">
        <v>1</v>
      </c>
      <c r="B1129" s="35" t="s">
        <v>1245</v>
      </c>
      <c r="C1129" s="29"/>
      <c r="D1129" s="29"/>
      <c r="E1129" s="29"/>
      <c r="F1129" s="29"/>
    </row>
    <row r="1130" spans="1:6" x14ac:dyDescent="0.2">
      <c r="A1130" s="29">
        <v>2</v>
      </c>
      <c r="B1130" s="35" t="s">
        <v>1238</v>
      </c>
      <c r="C1130" s="29"/>
      <c r="D1130" s="29"/>
      <c r="E1130" s="29"/>
      <c r="F1130" s="29"/>
    </row>
    <row r="1131" spans="1:6" ht="25.5" x14ac:dyDescent="0.2">
      <c r="A1131" s="29">
        <v>3</v>
      </c>
      <c r="B1131" s="35" t="s">
        <v>1239</v>
      </c>
      <c r="C1131" s="29"/>
      <c r="D1131" s="29"/>
      <c r="E1131" s="29"/>
      <c r="F1131" s="29"/>
    </row>
    <row r="1132" spans="1:6" ht="25.5" x14ac:dyDescent="0.2">
      <c r="A1132" s="29">
        <v>4</v>
      </c>
      <c r="B1132" s="35" t="s">
        <v>1240</v>
      </c>
      <c r="C1132" s="29"/>
      <c r="D1132" s="29"/>
      <c r="E1132" s="29"/>
      <c r="F1132" s="29"/>
    </row>
    <row r="1133" spans="1:6" x14ac:dyDescent="0.2">
      <c r="A1133" s="29">
        <v>5</v>
      </c>
      <c r="B1133" s="35" t="s">
        <v>1241</v>
      </c>
      <c r="C1133" s="29"/>
      <c r="D1133" s="29"/>
      <c r="E1133" s="29"/>
      <c r="F1133" s="29"/>
    </row>
    <row r="1134" spans="1:6" ht="25.5" x14ac:dyDescent="0.2">
      <c r="A1134" s="29">
        <v>6</v>
      </c>
      <c r="B1134" s="35" t="s">
        <v>1242</v>
      </c>
      <c r="C1134" s="29"/>
      <c r="D1134" s="29"/>
      <c r="E1134" s="29"/>
      <c r="F1134" s="29"/>
    </row>
    <row r="1135" spans="1:6" x14ac:dyDescent="0.2">
      <c r="A1135" s="29"/>
      <c r="B1135" s="29"/>
      <c r="C1135" s="29"/>
      <c r="D1135" s="29"/>
      <c r="E1135" s="29"/>
      <c r="F1135" s="29"/>
    </row>
    <row r="1136" spans="1:6" ht="25.5" x14ac:dyDescent="0.2">
      <c r="A1136" s="30" t="s">
        <v>367</v>
      </c>
      <c r="B1136" s="31"/>
      <c r="C1136" s="29"/>
      <c r="D1136" s="29"/>
      <c r="E1136" s="29"/>
      <c r="F1136" s="29"/>
    </row>
    <row r="1137" spans="1:6" ht="25.5" x14ac:dyDescent="0.2">
      <c r="A1137" s="29">
        <v>1</v>
      </c>
      <c r="B1137" s="35" t="s">
        <v>1246</v>
      </c>
      <c r="C1137" s="29"/>
      <c r="D1137" s="29"/>
      <c r="E1137" s="29"/>
      <c r="F1137" s="29"/>
    </row>
    <row r="1138" spans="1:6" x14ac:dyDescent="0.2">
      <c r="A1138" s="29">
        <v>2</v>
      </c>
      <c r="B1138" s="35" t="s">
        <v>1238</v>
      </c>
      <c r="C1138" s="29"/>
      <c r="D1138" s="29"/>
      <c r="E1138" s="29"/>
      <c r="F1138" s="29"/>
    </row>
    <row r="1139" spans="1:6" ht="25.5" x14ac:dyDescent="0.2">
      <c r="A1139" s="29">
        <v>3</v>
      </c>
      <c r="B1139" s="35" t="s">
        <v>1239</v>
      </c>
      <c r="C1139" s="29"/>
      <c r="D1139" s="29"/>
      <c r="E1139" s="29"/>
      <c r="F1139" s="29"/>
    </row>
    <row r="1140" spans="1:6" ht="25.5" x14ac:dyDescent="0.2">
      <c r="A1140" s="29">
        <v>4</v>
      </c>
      <c r="B1140" s="35" t="s">
        <v>1240</v>
      </c>
      <c r="C1140" s="29"/>
      <c r="D1140" s="29"/>
      <c r="E1140" s="29"/>
      <c r="F1140" s="29"/>
    </row>
    <row r="1141" spans="1:6" x14ac:dyDescent="0.2">
      <c r="A1141" s="29">
        <v>5</v>
      </c>
      <c r="B1141" s="35" t="s">
        <v>1241</v>
      </c>
      <c r="C1141" s="29"/>
      <c r="D1141" s="29"/>
      <c r="E1141" s="29"/>
      <c r="F1141" s="29"/>
    </row>
    <row r="1142" spans="1:6" ht="25.5" x14ac:dyDescent="0.2">
      <c r="A1142" s="29">
        <v>6</v>
      </c>
      <c r="B1142" s="35" t="s">
        <v>1242</v>
      </c>
      <c r="C1142" s="29"/>
      <c r="D1142" s="29"/>
      <c r="E1142" s="29"/>
      <c r="F1142" s="29"/>
    </row>
    <row r="1143" spans="1:6" x14ac:dyDescent="0.2">
      <c r="A1143" s="29"/>
      <c r="B1143" s="29"/>
      <c r="C1143" s="29"/>
      <c r="D1143" s="29"/>
      <c r="E1143" s="29"/>
      <c r="F1143" s="29"/>
    </row>
    <row r="1144" spans="1:6" ht="25.5" x14ac:dyDescent="0.2">
      <c r="A1144" s="30" t="s">
        <v>369</v>
      </c>
      <c r="B1144" s="31"/>
      <c r="C1144" s="29"/>
      <c r="D1144" s="29"/>
      <c r="E1144" s="29"/>
      <c r="F1144" s="29"/>
    </row>
    <row r="1145" spans="1:6" x14ac:dyDescent="0.2">
      <c r="A1145" s="29">
        <v>1</v>
      </c>
      <c r="B1145" s="35" t="s">
        <v>1247</v>
      </c>
      <c r="C1145" s="29"/>
      <c r="D1145" s="29"/>
      <c r="E1145" s="29"/>
      <c r="F1145" s="29"/>
    </row>
    <row r="1146" spans="1:6" x14ac:dyDescent="0.2">
      <c r="A1146" s="29">
        <v>2</v>
      </c>
      <c r="B1146" s="35" t="s">
        <v>1238</v>
      </c>
      <c r="C1146" s="29"/>
      <c r="D1146" s="29"/>
      <c r="E1146" s="29"/>
      <c r="F1146" s="29"/>
    </row>
    <row r="1147" spans="1:6" ht="25.5" x14ac:dyDescent="0.2">
      <c r="A1147" s="29">
        <v>3</v>
      </c>
      <c r="B1147" s="35" t="s">
        <v>1239</v>
      </c>
      <c r="C1147" s="29"/>
      <c r="D1147" s="29"/>
      <c r="E1147" s="29"/>
      <c r="F1147" s="29"/>
    </row>
    <row r="1148" spans="1:6" ht="25.5" x14ac:dyDescent="0.2">
      <c r="A1148" s="29">
        <v>4</v>
      </c>
      <c r="B1148" s="35" t="s">
        <v>1240</v>
      </c>
      <c r="C1148" s="29"/>
      <c r="D1148" s="29"/>
      <c r="E1148" s="29"/>
      <c r="F1148" s="29"/>
    </row>
    <row r="1149" spans="1:6" x14ac:dyDescent="0.2">
      <c r="A1149" s="29">
        <v>5</v>
      </c>
      <c r="B1149" s="35" t="s">
        <v>1241</v>
      </c>
      <c r="C1149" s="29"/>
      <c r="D1149" s="29"/>
      <c r="E1149" s="29"/>
      <c r="F1149" s="29"/>
    </row>
    <row r="1150" spans="1:6" ht="25.5" x14ac:dyDescent="0.2">
      <c r="A1150" s="29">
        <v>6</v>
      </c>
      <c r="B1150" s="35" t="s">
        <v>1242</v>
      </c>
      <c r="C1150" s="29"/>
      <c r="D1150" s="29"/>
      <c r="E1150" s="29"/>
      <c r="F1150" s="29"/>
    </row>
    <row r="1151" spans="1:6" x14ac:dyDescent="0.2">
      <c r="A1151" s="29"/>
      <c r="B1151" s="29"/>
      <c r="C1151" s="29"/>
      <c r="D1151" s="29"/>
      <c r="E1151" s="29"/>
      <c r="F1151" s="29"/>
    </row>
    <row r="1152" spans="1:6" x14ac:dyDescent="0.2">
      <c r="A1152" s="29"/>
      <c r="B1152" s="29"/>
      <c r="C1152" s="29"/>
      <c r="D1152" s="29"/>
      <c r="E1152" s="29"/>
      <c r="F1152" s="29"/>
    </row>
  </sheetData>
  <mergeCells count="159">
    <mergeCell ref="A1:F1"/>
    <mergeCell ref="A2:F2"/>
    <mergeCell ref="A3:F3"/>
    <mergeCell ref="A5:F5"/>
    <mergeCell ref="A6:F6"/>
    <mergeCell ref="A7:F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28:F28"/>
    <mergeCell ref="A29:F29"/>
    <mergeCell ref="A30:F30"/>
    <mergeCell ref="A31:F31"/>
    <mergeCell ref="A32:F32"/>
    <mergeCell ref="A34:F34"/>
    <mergeCell ref="A21:F21"/>
    <mergeCell ref="A22:F22"/>
    <mergeCell ref="A24:F24"/>
    <mergeCell ref="A25:F25"/>
    <mergeCell ref="A26:F26"/>
    <mergeCell ref="A27:F27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53:F53"/>
    <mergeCell ref="A54:F54"/>
    <mergeCell ref="A55:F55"/>
    <mergeCell ref="A56:F56"/>
    <mergeCell ref="A57:F57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0:F90"/>
    <mergeCell ref="A92:F92"/>
    <mergeCell ref="A106:F106"/>
    <mergeCell ref="A107:F107"/>
    <mergeCell ref="A109:F109"/>
    <mergeCell ref="A110:F110"/>
    <mergeCell ref="A111:F111"/>
    <mergeCell ref="A112:F112"/>
    <mergeCell ref="A99:F99"/>
    <mergeCell ref="A100:F100"/>
    <mergeCell ref="A102:F102"/>
    <mergeCell ref="A103:F103"/>
    <mergeCell ref="A104:F104"/>
    <mergeCell ref="A105:F105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6:F116"/>
    <mergeCell ref="A118:F118"/>
    <mergeCell ref="A119:F119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1:F141"/>
    <mergeCell ref="A143:F143"/>
    <mergeCell ref="A144:F144"/>
    <mergeCell ref="A158:F158"/>
    <mergeCell ref="A159:F159"/>
    <mergeCell ref="A160:F160"/>
    <mergeCell ref="A161:F161"/>
    <mergeCell ref="A162:F162"/>
    <mergeCell ref="A163:F163"/>
    <mergeCell ref="A151:F151"/>
    <mergeCell ref="A153:F153"/>
    <mergeCell ref="A154:F154"/>
    <mergeCell ref="A155:F155"/>
    <mergeCell ref="A156:F156"/>
    <mergeCell ref="A157:F157"/>
    <mergeCell ref="A171:F171"/>
    <mergeCell ref="A172:F172"/>
    <mergeCell ref="A173:F173"/>
    <mergeCell ref="A164:F164"/>
    <mergeCell ref="A165:F165"/>
    <mergeCell ref="A166:F166"/>
    <mergeCell ref="A167:F167"/>
    <mergeCell ref="A169:F169"/>
    <mergeCell ref="A170:F1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31CB-2EAB-47AE-9602-C0D31981069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E0B6-E617-493B-8313-F8B9F13172C9}">
  <sheetPr codeName="Лист4"/>
  <dimension ref="A1:BF2892"/>
  <sheetViews>
    <sheetView workbookViewId="0">
      <selection activeCell="H42" sqref="H42"/>
    </sheetView>
  </sheetViews>
  <sheetFormatPr defaultRowHeight="15" x14ac:dyDescent="0.25"/>
  <cols>
    <col min="1" max="1" width="14.42578125" customWidth="1"/>
    <col min="2" max="2" width="23.42578125" bestFit="1" customWidth="1"/>
    <col min="3" max="3" width="21.7109375" bestFit="1" customWidth="1"/>
    <col min="4" max="4" width="21.42578125" bestFit="1" customWidth="1"/>
    <col min="5" max="5" width="20.85546875" bestFit="1" customWidth="1"/>
    <col min="6" max="6" width="22.5703125" bestFit="1" customWidth="1"/>
    <col min="9" max="9" width="12.7109375" customWidth="1"/>
    <col min="12" max="14" width="9.28515625" bestFit="1" customWidth="1"/>
    <col min="16" max="21" width="9.28515625" bestFit="1" customWidth="1"/>
    <col min="22" max="22" width="13.28515625" bestFit="1" customWidth="1"/>
    <col min="26" max="26" width="12.7109375" customWidth="1"/>
    <col min="27" max="27" width="9.28515625" bestFit="1" customWidth="1"/>
    <col min="29" max="29" width="14.42578125" bestFit="1" customWidth="1"/>
    <col min="34" max="34" width="12.7109375" customWidth="1"/>
    <col min="37" max="40" width="12.7109375" bestFit="1" customWidth="1"/>
    <col min="41" max="42" width="9.28515625" bestFit="1" customWidth="1"/>
    <col min="44" max="44" width="9.28515625" bestFit="1" customWidth="1"/>
    <col min="50" max="50" width="12.7109375" customWidth="1"/>
  </cols>
  <sheetData>
    <row r="1" spans="1:58" ht="15" customHeight="1" x14ac:dyDescent="0.25">
      <c r="A1" s="54" t="s">
        <v>1345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E1" s="56"/>
      <c r="BF1" s="56"/>
    </row>
    <row r="2" spans="1:58" ht="15" customHeight="1" x14ac:dyDescent="0.25">
      <c r="A2" s="46" t="s">
        <v>1260</v>
      </c>
      <c r="B2" s="46"/>
      <c r="C2" s="46"/>
      <c r="D2" s="46"/>
      <c r="E2" s="46">
        <v>1</v>
      </c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E2" s="56"/>
      <c r="BF2" s="56"/>
    </row>
    <row r="3" spans="1:58" ht="15" customHeight="1" x14ac:dyDescent="0.25">
      <c r="A3" s="46" t="s">
        <v>1261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E3" s="56"/>
      <c r="BF3" s="56"/>
    </row>
    <row r="4" spans="1:58" ht="15" customHeight="1" x14ac:dyDescent="0.25">
      <c r="A4" s="46" t="s">
        <v>1262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E4" s="56"/>
      <c r="BF4" s="56"/>
    </row>
    <row r="5" spans="1:58" ht="15" customHeight="1" x14ac:dyDescent="0.25">
      <c r="A5" s="46" t="s">
        <v>1263</v>
      </c>
      <c r="B5" s="46"/>
      <c r="C5" s="46"/>
      <c r="D5" s="46"/>
      <c r="E5" s="46">
        <v>3.0546875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E5" s="56"/>
      <c r="BF5" s="56"/>
    </row>
    <row r="6" spans="1:58" ht="15" customHeight="1" x14ac:dyDescent="0.25">
      <c r="A6" s="46" t="s">
        <v>1264</v>
      </c>
      <c r="B6" s="46"/>
      <c r="C6" s="46"/>
      <c r="D6" s="46"/>
      <c r="E6" s="46" t="s">
        <v>1265</v>
      </c>
      <c r="F6" s="46"/>
      <c r="G6" s="46"/>
      <c r="H6" s="46" t="s">
        <v>1266</v>
      </c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E6" s="56"/>
      <c r="BF6" s="56"/>
    </row>
    <row r="7" spans="1:58" x14ac:dyDescent="0.25">
      <c r="A7" s="47"/>
      <c r="B7" s="47"/>
      <c r="C7" s="47"/>
      <c r="D7" s="47"/>
      <c r="E7" s="48" t="s">
        <v>1267</v>
      </c>
      <c r="F7" s="48"/>
      <c r="G7" s="48"/>
      <c r="H7" s="48"/>
      <c r="I7" s="48"/>
      <c r="J7" s="48"/>
      <c r="K7" s="48"/>
      <c r="L7" s="48"/>
      <c r="M7" s="48"/>
      <c r="N7" s="48"/>
      <c r="O7" s="48"/>
      <c r="P7" s="48" t="s">
        <v>1268</v>
      </c>
      <c r="Q7" s="48"/>
      <c r="R7" s="48"/>
      <c r="S7" s="48"/>
      <c r="T7" s="48"/>
      <c r="U7" s="48"/>
      <c r="V7" s="48"/>
      <c r="W7" s="48"/>
      <c r="X7" s="48"/>
      <c r="Y7" s="48"/>
      <c r="Z7" s="48"/>
      <c r="AA7" s="48" t="s">
        <v>1269</v>
      </c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  <c r="AY7" s="48" t="s">
        <v>1270</v>
      </c>
      <c r="AZ7" s="48"/>
      <c r="BA7" s="48"/>
      <c r="BB7" s="48"/>
      <c r="BC7" s="47" t="s">
        <v>1271</v>
      </c>
      <c r="BE7" s="57" t="s">
        <v>1346</v>
      </c>
      <c r="BF7" s="57" t="s">
        <v>1347</v>
      </c>
    </row>
    <row r="8" spans="1:58" x14ac:dyDescent="0.25">
      <c r="A8" s="48" t="s">
        <v>1272</v>
      </c>
      <c r="B8" s="48"/>
      <c r="C8" s="48"/>
      <c r="D8" s="48"/>
      <c r="E8" s="48" t="s">
        <v>1273</v>
      </c>
      <c r="F8" s="48"/>
      <c r="G8" s="48"/>
      <c r="H8" s="48"/>
      <c r="I8" s="48"/>
      <c r="J8" s="48"/>
      <c r="K8" s="48"/>
      <c r="L8" s="48" t="s">
        <v>1274</v>
      </c>
      <c r="M8" s="48"/>
      <c r="N8" s="48"/>
      <c r="O8" s="48"/>
      <c r="P8" s="48" t="s">
        <v>1275</v>
      </c>
      <c r="Q8" s="48"/>
      <c r="R8" s="48"/>
      <c r="S8" s="48"/>
      <c r="T8" s="47" t="s">
        <v>1276</v>
      </c>
      <c r="U8" s="48" t="s">
        <v>1277</v>
      </c>
      <c r="V8" s="48"/>
      <c r="W8" s="48"/>
      <c r="X8" s="48" t="s">
        <v>1278</v>
      </c>
      <c r="Y8" s="48"/>
      <c r="Z8" s="47" t="s">
        <v>1279</v>
      </c>
      <c r="AA8" s="48" t="s">
        <v>1273</v>
      </c>
      <c r="AB8" s="48"/>
      <c r="AC8" s="48"/>
      <c r="AD8" s="48"/>
      <c r="AE8" s="48"/>
      <c r="AF8" s="48"/>
      <c r="AG8" s="48" t="s">
        <v>1280</v>
      </c>
      <c r="AH8" s="48"/>
      <c r="AI8" s="48"/>
      <c r="AJ8" s="48"/>
      <c r="AK8" s="48" t="s">
        <v>1281</v>
      </c>
      <c r="AL8" s="48"/>
      <c r="AM8" s="48" t="s">
        <v>1282</v>
      </c>
      <c r="AN8" s="48"/>
      <c r="AO8" s="48"/>
      <c r="AP8" s="48" t="s">
        <v>1283</v>
      </c>
      <c r="AQ8" s="48"/>
      <c r="AR8" s="48"/>
      <c r="AS8" s="48"/>
      <c r="AT8" s="48"/>
      <c r="AU8" s="47" t="s">
        <v>1284</v>
      </c>
      <c r="AV8" s="48" t="s">
        <v>1285</v>
      </c>
      <c r="AW8" s="48"/>
      <c r="AX8" s="48"/>
      <c r="AY8" s="48" t="s">
        <v>1286</v>
      </c>
      <c r="AZ8" s="48"/>
      <c r="BA8" s="48"/>
      <c r="BB8" s="48"/>
      <c r="BC8" s="47" t="s">
        <v>1287</v>
      </c>
      <c r="BE8" s="58" t="s">
        <v>579</v>
      </c>
      <c r="BF8" s="58" t="s">
        <v>580</v>
      </c>
    </row>
    <row r="9" spans="1:58" x14ac:dyDescent="0.25">
      <c r="A9" s="49" t="s">
        <v>1288</v>
      </c>
      <c r="B9" s="49" t="s">
        <v>1289</v>
      </c>
      <c r="C9" s="49" t="s">
        <v>1290</v>
      </c>
      <c r="D9" s="49" t="s">
        <v>1291</v>
      </c>
      <c r="E9" s="49" t="s">
        <v>1292</v>
      </c>
      <c r="F9" s="49" t="s">
        <v>1293</v>
      </c>
      <c r="G9" s="49" t="s">
        <v>1294</v>
      </c>
      <c r="H9" s="49" t="s">
        <v>1295</v>
      </c>
      <c r="I9" s="49" t="s">
        <v>1296</v>
      </c>
      <c r="J9" s="49" t="s">
        <v>1297</v>
      </c>
      <c r="K9" s="49" t="s">
        <v>1298</v>
      </c>
      <c r="L9" s="49" t="s">
        <v>1299</v>
      </c>
      <c r="M9" s="49" t="s">
        <v>1300</v>
      </c>
      <c r="N9" s="49" t="s">
        <v>1301</v>
      </c>
      <c r="O9" s="49" t="s">
        <v>1302</v>
      </c>
      <c r="P9" s="49" t="s">
        <v>1303</v>
      </c>
      <c r="Q9" s="49" t="s">
        <v>1304</v>
      </c>
      <c r="R9" s="49" t="s">
        <v>1305</v>
      </c>
      <c r="S9" s="49" t="s">
        <v>1306</v>
      </c>
      <c r="T9" s="49" t="s">
        <v>1307</v>
      </c>
      <c r="U9" s="49" t="s">
        <v>1308</v>
      </c>
      <c r="V9" s="49" t="s">
        <v>1309</v>
      </c>
      <c r="W9" s="49" t="s">
        <v>1310</v>
      </c>
      <c r="X9" s="49" t="s">
        <v>1311</v>
      </c>
      <c r="Y9" s="49" t="s">
        <v>1312</v>
      </c>
      <c r="Z9" s="49" t="s">
        <v>1313</v>
      </c>
      <c r="AA9" s="49" t="s">
        <v>1314</v>
      </c>
      <c r="AB9" s="49" t="s">
        <v>1315</v>
      </c>
      <c r="AC9" s="49" t="s">
        <v>1316</v>
      </c>
      <c r="AD9" s="49" t="s">
        <v>1317</v>
      </c>
      <c r="AE9" s="49" t="s">
        <v>1318</v>
      </c>
      <c r="AF9" s="49" t="s">
        <v>1319</v>
      </c>
      <c r="AG9" s="49" t="s">
        <v>1320</v>
      </c>
      <c r="AH9" s="49" t="s">
        <v>1321</v>
      </c>
      <c r="AI9" s="49" t="s">
        <v>1322</v>
      </c>
      <c r="AJ9" s="49" t="s">
        <v>1323</v>
      </c>
      <c r="AK9" s="49" t="s">
        <v>1324</v>
      </c>
      <c r="AL9" s="49" t="s">
        <v>1325</v>
      </c>
      <c r="AM9" s="49" t="s">
        <v>1326</v>
      </c>
      <c r="AN9" s="49" t="s">
        <v>1327</v>
      </c>
      <c r="AO9" s="49" t="s">
        <v>1328</v>
      </c>
      <c r="AP9" s="49" t="s">
        <v>1329</v>
      </c>
      <c r="AQ9" s="49" t="s">
        <v>1330</v>
      </c>
      <c r="AR9" s="49" t="s">
        <v>1331</v>
      </c>
      <c r="AS9" s="49" t="s">
        <v>1332</v>
      </c>
      <c r="AT9" s="49" t="s">
        <v>1333</v>
      </c>
      <c r="AU9" s="49" t="s">
        <v>1334</v>
      </c>
      <c r="AV9" s="49" t="s">
        <v>1335</v>
      </c>
      <c r="AW9" s="49" t="s">
        <v>1336</v>
      </c>
      <c r="AX9" s="49" t="s">
        <v>1337</v>
      </c>
      <c r="AY9" s="49" t="s">
        <v>1338</v>
      </c>
      <c r="AZ9" s="49" t="s">
        <v>1339</v>
      </c>
      <c r="BA9" s="49" t="s">
        <v>1340</v>
      </c>
      <c r="BB9" s="49" t="s">
        <v>1341</v>
      </c>
      <c r="BC9" s="49" t="s">
        <v>1342</v>
      </c>
      <c r="BE9" s="58" t="s">
        <v>581</v>
      </c>
      <c r="BF9" s="58" t="s">
        <v>582</v>
      </c>
    </row>
    <row r="10" spans="1:58" x14ac:dyDescent="0.25">
      <c r="A10" s="50" t="s">
        <v>579</v>
      </c>
      <c r="B10" s="50">
        <v>1</v>
      </c>
      <c r="C10" s="51"/>
      <c r="D10" s="50" t="s">
        <v>244</v>
      </c>
      <c r="E10" s="50" t="s">
        <v>579</v>
      </c>
      <c r="F10" s="50">
        <v>-1.4014409538883017E-4</v>
      </c>
      <c r="G10" s="50">
        <v>-1.2962910938787075E-4</v>
      </c>
      <c r="H10" s="50">
        <v>-1.3975812439362133E-4</v>
      </c>
      <c r="I10" s="50">
        <v>-1.300150803830796E-4</v>
      </c>
      <c r="J10" s="50">
        <v>955.92669296644374</v>
      </c>
      <c r="K10" s="50">
        <v>955.92669296644374</v>
      </c>
      <c r="L10" s="50">
        <v>-3.5000000000000001E-3</v>
      </c>
      <c r="M10" s="50"/>
      <c r="N10" s="50">
        <v>-2.5000000000000001E-2</v>
      </c>
      <c r="O10" s="50">
        <v>2.5000000000000001E-2</v>
      </c>
      <c r="P10" s="50" t="s">
        <v>579</v>
      </c>
      <c r="Q10" s="50" t="s">
        <v>1343</v>
      </c>
      <c r="R10" s="50" t="s">
        <v>249</v>
      </c>
      <c r="S10" s="50" t="s">
        <v>423</v>
      </c>
      <c r="T10" s="50">
        <v>12.041015625</v>
      </c>
      <c r="U10" s="50">
        <v>1204.1015625</v>
      </c>
      <c r="V10" s="50"/>
      <c r="W10" s="50"/>
      <c r="X10" s="50">
        <v>868.8383254642597</v>
      </c>
      <c r="Y10" s="50">
        <v>868.8383254642597</v>
      </c>
      <c r="Z10" s="52">
        <f>IFERROR(T10,"")</f>
        <v>12.041015625</v>
      </c>
      <c r="AA10" s="50" t="s">
        <v>587</v>
      </c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 t="s">
        <v>1344</v>
      </c>
      <c r="AQ10" s="50"/>
      <c r="AR10" s="50"/>
      <c r="AS10" s="50"/>
      <c r="AT10" s="50"/>
      <c r="AU10" s="50"/>
      <c r="AV10" s="50"/>
      <c r="AW10" s="50"/>
      <c r="AX10" s="52"/>
      <c r="AY10" s="50" t="s">
        <v>587</v>
      </c>
      <c r="AZ10" s="50"/>
      <c r="BA10" s="50"/>
      <c r="BB10" s="52"/>
      <c r="BC10" s="53">
        <f>IFERROR(_xlfn.AGGREGATE(15,6,CHOOSE({1,2,3},IF(Z10&gt;0,Z10,NA()),IF(AX10&gt;0,AX10,NA()),IF(BB10&gt;0,BB10,NA())),1),"")</f>
        <v>12.041015625</v>
      </c>
      <c r="BE10" s="58" t="s">
        <v>583</v>
      </c>
      <c r="BF10" s="58" t="s">
        <v>584</v>
      </c>
    </row>
    <row r="11" spans="1:58" x14ac:dyDescent="0.25">
      <c r="A11" s="50" t="s">
        <v>579</v>
      </c>
      <c r="B11" s="50">
        <v>2</v>
      </c>
      <c r="C11" s="51"/>
      <c r="D11" s="50" t="s">
        <v>244</v>
      </c>
      <c r="E11" s="50" t="s">
        <v>579</v>
      </c>
      <c r="F11" s="50">
        <v>-1.4014409538883017E-4</v>
      </c>
      <c r="G11" s="50">
        <v>-1.2962910938787075E-4</v>
      </c>
      <c r="H11" s="50">
        <v>-1.3975812439362133E-4</v>
      </c>
      <c r="I11" s="50">
        <v>-1.300150803830796E-4</v>
      </c>
      <c r="J11" s="50">
        <v>955.92669296644374</v>
      </c>
      <c r="K11" s="50">
        <v>955.92669296644374</v>
      </c>
      <c r="L11" s="50">
        <v>-3.5000000000000001E-3</v>
      </c>
      <c r="M11" s="50"/>
      <c r="N11" s="50">
        <v>-2.5000000000000001E-2</v>
      </c>
      <c r="O11" s="50">
        <v>2.5000000000000001E-2</v>
      </c>
      <c r="P11" s="50" t="s">
        <v>579</v>
      </c>
      <c r="Q11" s="50" t="s">
        <v>1343</v>
      </c>
      <c r="R11" s="50" t="s">
        <v>249</v>
      </c>
      <c r="S11" s="50" t="s">
        <v>423</v>
      </c>
      <c r="T11" s="50">
        <v>12.041015625</v>
      </c>
      <c r="U11" s="50">
        <v>1204.1015625</v>
      </c>
      <c r="V11" s="50"/>
      <c r="W11" s="50"/>
      <c r="X11" s="50">
        <v>868.8383254642597</v>
      </c>
      <c r="Y11" s="50">
        <v>868.8383254642597</v>
      </c>
      <c r="Z11" s="52">
        <f>IFERROR(T11,"")</f>
        <v>12.041015625</v>
      </c>
      <c r="AA11" s="50" t="s">
        <v>587</v>
      </c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 t="s">
        <v>1344</v>
      </c>
      <c r="AQ11" s="50"/>
      <c r="AR11" s="50"/>
      <c r="AS11" s="50"/>
      <c r="AT11" s="50"/>
      <c r="AU11" s="50"/>
      <c r="AV11" s="50"/>
      <c r="AW11" s="50"/>
      <c r="AX11" s="52"/>
      <c r="AY11" s="50" t="s">
        <v>587</v>
      </c>
      <c r="AZ11" s="50"/>
      <c r="BA11" s="50"/>
      <c r="BB11" s="52"/>
      <c r="BC11" s="53">
        <f>IFERROR(_xlfn.AGGREGATE(15,6,CHOOSE({1,2,3},IF(Z11&gt;0,Z11,NA()),IF(AX11&gt;0,AX11,NA()),IF(BB11&gt;0,BB11,NA())),1),"")</f>
        <v>12.041015625</v>
      </c>
      <c r="BE11" s="58" t="s">
        <v>585</v>
      </c>
      <c r="BF11" s="58" t="s">
        <v>586</v>
      </c>
    </row>
    <row r="12" spans="1:58" x14ac:dyDescent="0.25">
      <c r="A12" s="50" t="s">
        <v>579</v>
      </c>
      <c r="B12" s="50">
        <v>3</v>
      </c>
      <c r="C12" s="51"/>
      <c r="D12" s="50" t="s">
        <v>244</v>
      </c>
      <c r="E12" s="50" t="s">
        <v>579</v>
      </c>
      <c r="F12" s="50">
        <v>-1.4014409538883017E-4</v>
      </c>
      <c r="G12" s="50">
        <v>-1.2962910938787075E-4</v>
      </c>
      <c r="H12" s="50">
        <v>-1.3975812439362133E-4</v>
      </c>
      <c r="I12" s="50">
        <v>-1.300150803830796E-4</v>
      </c>
      <c r="J12" s="50">
        <v>955.92669296644374</v>
      </c>
      <c r="K12" s="50">
        <v>955.92669296644374</v>
      </c>
      <c r="L12" s="50">
        <v>-3.5000000000000001E-3</v>
      </c>
      <c r="M12" s="50"/>
      <c r="N12" s="50">
        <v>-2.5000000000000001E-2</v>
      </c>
      <c r="O12" s="50">
        <v>2.5000000000000001E-2</v>
      </c>
      <c r="P12" s="50" t="s">
        <v>579</v>
      </c>
      <c r="Q12" s="50" t="s">
        <v>1343</v>
      </c>
      <c r="R12" s="50" t="s">
        <v>249</v>
      </c>
      <c r="S12" s="50" t="s">
        <v>423</v>
      </c>
      <c r="T12" s="50">
        <v>12.041015625</v>
      </c>
      <c r="U12" s="50">
        <v>1204.1015625</v>
      </c>
      <c r="V12" s="50"/>
      <c r="W12" s="50"/>
      <c r="X12" s="50">
        <v>868.8383254642597</v>
      </c>
      <c r="Y12" s="50">
        <v>868.8383254642597</v>
      </c>
      <c r="Z12" s="52">
        <f>IFERROR(T12,"")</f>
        <v>12.041015625</v>
      </c>
      <c r="AA12" s="50" t="s">
        <v>587</v>
      </c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 t="s">
        <v>1344</v>
      </c>
      <c r="AQ12" s="50"/>
      <c r="AR12" s="50"/>
      <c r="AS12" s="50"/>
      <c r="AT12" s="50"/>
      <c r="AU12" s="50"/>
      <c r="AV12" s="50"/>
      <c r="AW12" s="50"/>
      <c r="AX12" s="52"/>
      <c r="AY12" s="50" t="s">
        <v>587</v>
      </c>
      <c r="AZ12" s="50"/>
      <c r="BA12" s="50"/>
      <c r="BB12" s="52"/>
      <c r="BC12" s="53">
        <f>IFERROR(_xlfn.AGGREGATE(15,6,CHOOSE({1,2,3},IF(Z12&gt;0,Z12,NA()),IF(AX12&gt;0,AX12,NA()),IF(BB12&gt;0,BB12,NA())),1),"")</f>
        <v>12.041015625</v>
      </c>
      <c r="BE12" s="58" t="s">
        <v>587</v>
      </c>
      <c r="BF12" s="58" t="s">
        <v>588</v>
      </c>
    </row>
    <row r="13" spans="1:58" x14ac:dyDescent="0.25">
      <c r="A13" s="50" t="s">
        <v>579</v>
      </c>
      <c r="B13" s="50">
        <v>4</v>
      </c>
      <c r="C13" s="51"/>
      <c r="D13" s="50" t="s">
        <v>244</v>
      </c>
      <c r="E13" s="50" t="s">
        <v>579</v>
      </c>
      <c r="F13" s="50">
        <v>-1.4014409538883017E-4</v>
      </c>
      <c r="G13" s="50">
        <v>-1.2962910938787075E-4</v>
      </c>
      <c r="H13" s="50">
        <v>-1.3975812439362133E-4</v>
      </c>
      <c r="I13" s="50">
        <v>-1.300150803830796E-4</v>
      </c>
      <c r="J13" s="50">
        <v>955.92669296644374</v>
      </c>
      <c r="K13" s="50">
        <v>955.92669296644374</v>
      </c>
      <c r="L13" s="50">
        <v>-3.5000000000000001E-3</v>
      </c>
      <c r="M13" s="50"/>
      <c r="N13" s="50">
        <v>-2.5000000000000001E-2</v>
      </c>
      <c r="O13" s="50">
        <v>2.5000000000000001E-2</v>
      </c>
      <c r="P13" s="50" t="s">
        <v>579</v>
      </c>
      <c r="Q13" s="50" t="s">
        <v>1343</v>
      </c>
      <c r="R13" s="50" t="s">
        <v>249</v>
      </c>
      <c r="S13" s="50" t="s">
        <v>423</v>
      </c>
      <c r="T13" s="50">
        <v>12.041015625</v>
      </c>
      <c r="U13" s="50">
        <v>1204.1015625</v>
      </c>
      <c r="V13" s="50"/>
      <c r="W13" s="50"/>
      <c r="X13" s="50">
        <v>868.8383254642597</v>
      </c>
      <c r="Y13" s="50">
        <v>868.8383254642597</v>
      </c>
      <c r="Z13" s="52">
        <f>IFERROR(T13,"")</f>
        <v>12.041015625</v>
      </c>
      <c r="AA13" s="50" t="s">
        <v>587</v>
      </c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 t="s">
        <v>1344</v>
      </c>
      <c r="AQ13" s="50"/>
      <c r="AR13" s="50"/>
      <c r="AS13" s="50"/>
      <c r="AT13" s="50"/>
      <c r="AU13" s="50"/>
      <c r="AV13" s="50"/>
      <c r="AW13" s="50"/>
      <c r="AX13" s="52"/>
      <c r="AY13" s="50" t="s">
        <v>587</v>
      </c>
      <c r="AZ13" s="50"/>
      <c r="BA13" s="50"/>
      <c r="BB13" s="52"/>
      <c r="BC13" s="53">
        <f>IFERROR(_xlfn.AGGREGATE(15,6,CHOOSE({1,2,3},IF(Z13&gt;0,Z13,NA()),IF(AX13&gt;0,AX13,NA()),IF(BB13&gt;0,BB13,NA())),1),"")</f>
        <v>12.041015625</v>
      </c>
      <c r="BE13" s="56"/>
      <c r="BF13" s="56"/>
    </row>
    <row r="14" spans="1:58" x14ac:dyDescent="0.25">
      <c r="A14" s="50" t="s">
        <v>579</v>
      </c>
      <c r="B14" s="50">
        <v>5</v>
      </c>
      <c r="C14" s="51"/>
      <c r="D14" s="50" t="s">
        <v>244</v>
      </c>
      <c r="E14" s="50" t="s">
        <v>579</v>
      </c>
      <c r="F14" s="50">
        <v>-1.4014409538883017E-4</v>
      </c>
      <c r="G14" s="50">
        <v>-1.2962910938787075E-4</v>
      </c>
      <c r="H14" s="50">
        <v>-1.3975812439362133E-4</v>
      </c>
      <c r="I14" s="50">
        <v>-1.300150803830796E-4</v>
      </c>
      <c r="J14" s="50">
        <v>955.92669296644374</v>
      </c>
      <c r="K14" s="50">
        <v>955.92669296644374</v>
      </c>
      <c r="L14" s="50">
        <v>-3.5000000000000001E-3</v>
      </c>
      <c r="M14" s="50"/>
      <c r="N14" s="50">
        <v>-2.5000000000000001E-2</v>
      </c>
      <c r="O14" s="50">
        <v>2.5000000000000001E-2</v>
      </c>
      <c r="P14" s="50" t="s">
        <v>579</v>
      </c>
      <c r="Q14" s="50" t="s">
        <v>1343</v>
      </c>
      <c r="R14" s="50" t="s">
        <v>249</v>
      </c>
      <c r="S14" s="50" t="s">
        <v>423</v>
      </c>
      <c r="T14" s="50">
        <v>12.041015625</v>
      </c>
      <c r="U14" s="50">
        <v>1204.1015625</v>
      </c>
      <c r="V14" s="50"/>
      <c r="W14" s="50"/>
      <c r="X14" s="50">
        <v>868.8383254642597</v>
      </c>
      <c r="Y14" s="50">
        <v>868.8383254642597</v>
      </c>
      <c r="Z14" s="52">
        <f>IFERROR(T14,"")</f>
        <v>12.041015625</v>
      </c>
      <c r="AA14" s="50" t="s">
        <v>587</v>
      </c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 t="s">
        <v>1344</v>
      </c>
      <c r="AQ14" s="50"/>
      <c r="AR14" s="50"/>
      <c r="AS14" s="50"/>
      <c r="AT14" s="50"/>
      <c r="AU14" s="50"/>
      <c r="AV14" s="50"/>
      <c r="AW14" s="50"/>
      <c r="AX14" s="52"/>
      <c r="AY14" s="50" t="s">
        <v>587</v>
      </c>
      <c r="AZ14" s="50"/>
      <c r="BA14" s="50"/>
      <c r="BB14" s="52"/>
      <c r="BC14" s="53">
        <f>IFERROR(_xlfn.AGGREGATE(15,6,CHOOSE({1,2,3},IF(Z14&gt;0,Z14,NA()),IF(AX14&gt;0,AX14,NA()),IF(BB14&gt;0,BB14,NA())),1),"")</f>
        <v>12.041015625</v>
      </c>
    </row>
    <row r="15" spans="1:58" x14ac:dyDescent="0.25">
      <c r="A15" s="50" t="s">
        <v>579</v>
      </c>
      <c r="B15" s="50">
        <v>6</v>
      </c>
      <c r="C15" s="51"/>
      <c r="D15" s="50" t="s">
        <v>244</v>
      </c>
      <c r="E15" s="50" t="s">
        <v>579</v>
      </c>
      <c r="F15" s="50">
        <v>-1.4014409538883017E-4</v>
      </c>
      <c r="G15" s="50">
        <v>-1.2962910938787075E-4</v>
      </c>
      <c r="H15" s="50">
        <v>-1.3975812439362133E-4</v>
      </c>
      <c r="I15" s="50">
        <v>-1.300150803830796E-4</v>
      </c>
      <c r="J15" s="50">
        <v>955.92669296644374</v>
      </c>
      <c r="K15" s="50">
        <v>955.92669296644374</v>
      </c>
      <c r="L15" s="50">
        <v>-3.5000000000000001E-3</v>
      </c>
      <c r="M15" s="50"/>
      <c r="N15" s="50">
        <v>-2.5000000000000001E-2</v>
      </c>
      <c r="O15" s="50">
        <v>2.5000000000000001E-2</v>
      </c>
      <c r="P15" s="50" t="s">
        <v>579</v>
      </c>
      <c r="Q15" s="50" t="s">
        <v>1343</v>
      </c>
      <c r="R15" s="50" t="s">
        <v>249</v>
      </c>
      <c r="S15" s="50" t="s">
        <v>423</v>
      </c>
      <c r="T15" s="50">
        <v>12.041015625</v>
      </c>
      <c r="U15" s="50">
        <v>1204.1015625</v>
      </c>
      <c r="V15" s="50"/>
      <c r="W15" s="50"/>
      <c r="X15" s="50">
        <v>868.8383254642597</v>
      </c>
      <c r="Y15" s="50">
        <v>868.8383254642597</v>
      </c>
      <c r="Z15" s="52">
        <f>IFERROR(T15,"")</f>
        <v>12.041015625</v>
      </c>
      <c r="AA15" s="50" t="s">
        <v>587</v>
      </c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 t="s">
        <v>1344</v>
      </c>
      <c r="AQ15" s="50"/>
      <c r="AR15" s="50"/>
      <c r="AS15" s="50"/>
      <c r="AT15" s="50"/>
      <c r="AU15" s="50"/>
      <c r="AV15" s="50"/>
      <c r="AW15" s="50"/>
      <c r="AX15" s="52"/>
      <c r="AY15" s="50" t="s">
        <v>587</v>
      </c>
      <c r="AZ15" s="50"/>
      <c r="BA15" s="50"/>
      <c r="BB15" s="52"/>
      <c r="BC15" s="53">
        <f>IFERROR(_xlfn.AGGREGATE(15,6,CHOOSE({1,2,3},IF(Z15&gt;0,Z15,NA()),IF(AX15&gt;0,AX15,NA()),IF(BB15&gt;0,BB15,NA())),1),"")</f>
        <v>12.041015625</v>
      </c>
    </row>
    <row r="16" spans="1:58" x14ac:dyDescent="0.25">
      <c r="A16" s="50" t="s">
        <v>579</v>
      </c>
      <c r="B16" s="50">
        <v>7</v>
      </c>
      <c r="C16" s="51"/>
      <c r="D16" s="50" t="s">
        <v>244</v>
      </c>
      <c r="E16" s="50" t="s">
        <v>579</v>
      </c>
      <c r="F16" s="50">
        <v>-1.4014409538883017E-4</v>
      </c>
      <c r="G16" s="50">
        <v>-1.2962910938787075E-4</v>
      </c>
      <c r="H16" s="50">
        <v>-1.3975812439362133E-4</v>
      </c>
      <c r="I16" s="50">
        <v>-1.300150803830796E-4</v>
      </c>
      <c r="J16" s="50">
        <v>955.92669296644374</v>
      </c>
      <c r="K16" s="50">
        <v>955.92669296644374</v>
      </c>
      <c r="L16" s="50">
        <v>-3.5000000000000001E-3</v>
      </c>
      <c r="M16" s="50"/>
      <c r="N16" s="50">
        <v>-2.5000000000000001E-2</v>
      </c>
      <c r="O16" s="50">
        <v>2.5000000000000001E-2</v>
      </c>
      <c r="P16" s="50" t="s">
        <v>579</v>
      </c>
      <c r="Q16" s="50" t="s">
        <v>1343</v>
      </c>
      <c r="R16" s="50" t="s">
        <v>249</v>
      </c>
      <c r="S16" s="50" t="s">
        <v>423</v>
      </c>
      <c r="T16" s="50">
        <v>12.041015625</v>
      </c>
      <c r="U16" s="50">
        <v>1204.1015625</v>
      </c>
      <c r="V16" s="50"/>
      <c r="W16" s="50"/>
      <c r="X16" s="50">
        <v>868.8383254642597</v>
      </c>
      <c r="Y16" s="50">
        <v>868.8383254642597</v>
      </c>
      <c r="Z16" s="52">
        <f>IFERROR(T16,"")</f>
        <v>12.041015625</v>
      </c>
      <c r="AA16" s="50" t="s">
        <v>587</v>
      </c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 t="s">
        <v>1344</v>
      </c>
      <c r="AQ16" s="50"/>
      <c r="AR16" s="50"/>
      <c r="AS16" s="50"/>
      <c r="AT16" s="50"/>
      <c r="AU16" s="50"/>
      <c r="AV16" s="50"/>
      <c r="AW16" s="50"/>
      <c r="AX16" s="52"/>
      <c r="AY16" s="50" t="s">
        <v>587</v>
      </c>
      <c r="AZ16" s="50"/>
      <c r="BA16" s="50"/>
      <c r="BB16" s="52"/>
      <c r="BC16" s="53">
        <f>IFERROR(_xlfn.AGGREGATE(15,6,CHOOSE({1,2,3},IF(Z16&gt;0,Z16,NA()),IF(AX16&gt;0,AX16,NA()),IF(BB16&gt;0,BB16,NA())),1),"")</f>
        <v>12.041015625</v>
      </c>
    </row>
    <row r="17" spans="1:57" x14ac:dyDescent="0.25">
      <c r="A17" s="50" t="s">
        <v>579</v>
      </c>
      <c r="B17" s="50">
        <v>8</v>
      </c>
      <c r="C17" s="51"/>
      <c r="D17" s="50" t="s">
        <v>244</v>
      </c>
      <c r="E17" s="50" t="s">
        <v>579</v>
      </c>
      <c r="F17" s="50">
        <v>-1.4014409538883017E-4</v>
      </c>
      <c r="G17" s="50">
        <v>-1.2962910938787075E-4</v>
      </c>
      <c r="H17" s="50">
        <v>-1.3975812439362133E-4</v>
      </c>
      <c r="I17" s="50">
        <v>-1.300150803830796E-4</v>
      </c>
      <c r="J17" s="50">
        <v>955.92669296644374</v>
      </c>
      <c r="K17" s="50">
        <v>955.92669296644374</v>
      </c>
      <c r="L17" s="50">
        <v>-3.5000000000000001E-3</v>
      </c>
      <c r="M17" s="50"/>
      <c r="N17" s="50">
        <v>-2.5000000000000001E-2</v>
      </c>
      <c r="O17" s="50">
        <v>2.5000000000000001E-2</v>
      </c>
      <c r="P17" s="50" t="s">
        <v>579</v>
      </c>
      <c r="Q17" s="50" t="s">
        <v>1343</v>
      </c>
      <c r="R17" s="50" t="s">
        <v>249</v>
      </c>
      <c r="S17" s="50" t="s">
        <v>423</v>
      </c>
      <c r="T17" s="50">
        <v>12.041015625</v>
      </c>
      <c r="U17" s="50">
        <v>1204.1015625</v>
      </c>
      <c r="V17" s="50"/>
      <c r="W17" s="50"/>
      <c r="X17" s="50">
        <v>868.8383254642597</v>
      </c>
      <c r="Y17" s="50">
        <v>868.8383254642597</v>
      </c>
      <c r="Z17" s="52">
        <f>IFERROR(T17,"")</f>
        <v>12.041015625</v>
      </c>
      <c r="AA17" s="50" t="s">
        <v>587</v>
      </c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 t="s">
        <v>1344</v>
      </c>
      <c r="AQ17" s="50"/>
      <c r="AR17" s="50"/>
      <c r="AS17" s="50"/>
      <c r="AT17" s="50"/>
      <c r="AU17" s="50"/>
      <c r="AV17" s="50"/>
      <c r="AW17" s="50"/>
      <c r="AX17" s="52"/>
      <c r="AY17" s="50" t="s">
        <v>587</v>
      </c>
      <c r="AZ17" s="50"/>
      <c r="BA17" s="50"/>
      <c r="BB17" s="52"/>
      <c r="BC17" s="53">
        <f>IFERROR(_xlfn.AGGREGATE(15,6,CHOOSE({1,2,3},IF(Z17&gt;0,Z17,NA()),IF(AX17&gt;0,AX17,NA()),IF(BB17&gt;0,BB17,NA())),1),"")</f>
        <v>12.041015625</v>
      </c>
    </row>
    <row r="18" spans="1:57" x14ac:dyDescent="0.25">
      <c r="A18" s="50" t="s">
        <v>579</v>
      </c>
      <c r="B18" s="50">
        <v>9</v>
      </c>
      <c r="C18" s="51"/>
      <c r="D18" s="50" t="s">
        <v>244</v>
      </c>
      <c r="E18" s="50" t="s">
        <v>579</v>
      </c>
      <c r="F18" s="50">
        <v>-1.4014409538883017E-4</v>
      </c>
      <c r="G18" s="50">
        <v>-1.2962910938787075E-4</v>
      </c>
      <c r="H18" s="50">
        <v>-1.3975812439362133E-4</v>
      </c>
      <c r="I18" s="50">
        <v>-1.300150803830796E-4</v>
      </c>
      <c r="J18" s="50">
        <v>955.92669296644374</v>
      </c>
      <c r="K18" s="50">
        <v>955.92669296644374</v>
      </c>
      <c r="L18" s="50">
        <v>-3.5000000000000001E-3</v>
      </c>
      <c r="M18" s="50"/>
      <c r="N18" s="50">
        <v>-2.5000000000000001E-2</v>
      </c>
      <c r="O18" s="50">
        <v>2.5000000000000001E-2</v>
      </c>
      <c r="P18" s="50" t="s">
        <v>579</v>
      </c>
      <c r="Q18" s="50" t="s">
        <v>1343</v>
      </c>
      <c r="R18" s="50" t="s">
        <v>249</v>
      </c>
      <c r="S18" s="50" t="s">
        <v>423</v>
      </c>
      <c r="T18" s="50">
        <v>12.041015625</v>
      </c>
      <c r="U18" s="50">
        <v>1204.1015625</v>
      </c>
      <c r="V18" s="50"/>
      <c r="W18" s="50"/>
      <c r="X18" s="50">
        <v>868.8383254642597</v>
      </c>
      <c r="Y18" s="50">
        <v>868.8383254642597</v>
      </c>
      <c r="Z18" s="52">
        <f>IFERROR(T18,"")</f>
        <v>12.041015625</v>
      </c>
      <c r="AA18" s="50" t="s">
        <v>587</v>
      </c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 t="s">
        <v>1344</v>
      </c>
      <c r="AQ18" s="50"/>
      <c r="AR18" s="50"/>
      <c r="AS18" s="50"/>
      <c r="AT18" s="50"/>
      <c r="AU18" s="50"/>
      <c r="AV18" s="50"/>
      <c r="AW18" s="50"/>
      <c r="AX18" s="52"/>
      <c r="AY18" s="50" t="s">
        <v>587</v>
      </c>
      <c r="AZ18" s="50"/>
      <c r="BA18" s="50"/>
      <c r="BB18" s="52"/>
      <c r="BC18" s="53">
        <f>IFERROR(_xlfn.AGGREGATE(15,6,CHOOSE({1,2,3},IF(Z18&gt;0,Z18,NA()),IF(AX18&gt;0,AX18,NA()),IF(BB18&gt;0,BB18,NA())),1),"")</f>
        <v>12.041015625</v>
      </c>
    </row>
    <row r="19" spans="1:57" x14ac:dyDescent="0.25">
      <c r="A19" s="50" t="s">
        <v>579</v>
      </c>
      <c r="B19" s="50">
        <v>10</v>
      </c>
      <c r="C19" s="51"/>
      <c r="D19" s="50" t="s">
        <v>244</v>
      </c>
      <c r="E19" s="50" t="s">
        <v>579</v>
      </c>
      <c r="F19" s="50">
        <v>-1.4014409538883017E-4</v>
      </c>
      <c r="G19" s="50">
        <v>-1.2962910938787075E-4</v>
      </c>
      <c r="H19" s="50">
        <v>-1.3975812439362133E-4</v>
      </c>
      <c r="I19" s="50">
        <v>-1.300150803830796E-4</v>
      </c>
      <c r="J19" s="50">
        <v>955.92669296644374</v>
      </c>
      <c r="K19" s="50">
        <v>955.92669296644374</v>
      </c>
      <c r="L19" s="50">
        <v>-3.5000000000000001E-3</v>
      </c>
      <c r="M19" s="50"/>
      <c r="N19" s="50">
        <v>-2.5000000000000001E-2</v>
      </c>
      <c r="O19" s="50">
        <v>2.5000000000000001E-2</v>
      </c>
      <c r="P19" s="50" t="s">
        <v>579</v>
      </c>
      <c r="Q19" s="50" t="s">
        <v>1343</v>
      </c>
      <c r="R19" s="50" t="s">
        <v>249</v>
      </c>
      <c r="S19" s="50" t="s">
        <v>423</v>
      </c>
      <c r="T19" s="50">
        <v>12.041015625</v>
      </c>
      <c r="U19" s="50">
        <v>1204.1015625</v>
      </c>
      <c r="V19" s="50"/>
      <c r="W19" s="50"/>
      <c r="X19" s="50">
        <v>868.8383254642597</v>
      </c>
      <c r="Y19" s="50">
        <v>868.8383254642597</v>
      </c>
      <c r="Z19" s="52">
        <f>IFERROR(T19,"")</f>
        <v>12.041015625</v>
      </c>
      <c r="AA19" s="50" t="s">
        <v>587</v>
      </c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 t="s">
        <v>1344</v>
      </c>
      <c r="AQ19" s="50"/>
      <c r="AR19" s="50"/>
      <c r="AS19" s="50"/>
      <c r="AT19" s="50"/>
      <c r="AU19" s="50"/>
      <c r="AV19" s="50"/>
      <c r="AW19" s="50"/>
      <c r="AX19" s="52"/>
      <c r="AY19" s="50" t="s">
        <v>587</v>
      </c>
      <c r="AZ19" s="50"/>
      <c r="BA19" s="50"/>
      <c r="BB19" s="52"/>
      <c r="BC19" s="53">
        <f>IFERROR(_xlfn.AGGREGATE(15,6,CHOOSE({1,2,3},IF(Z19&gt;0,Z19,NA()),IF(AX19&gt;0,AX19,NA()),IF(BB19&gt;0,BB19,NA())),1),"")</f>
        <v>12.041015625</v>
      </c>
    </row>
    <row r="20" spans="1:57" x14ac:dyDescent="0.25">
      <c r="A20" s="50" t="s">
        <v>579</v>
      </c>
      <c r="B20" s="50">
        <v>11</v>
      </c>
      <c r="C20" s="51"/>
      <c r="D20" s="50" t="s">
        <v>244</v>
      </c>
      <c r="E20" s="50" t="s">
        <v>579</v>
      </c>
      <c r="F20" s="50">
        <v>-1.4014409538883017E-4</v>
      </c>
      <c r="G20" s="50">
        <v>-1.2962910938787075E-4</v>
      </c>
      <c r="H20" s="50">
        <v>-1.3975812439362133E-4</v>
      </c>
      <c r="I20" s="50">
        <v>-1.300150803830796E-4</v>
      </c>
      <c r="J20" s="50">
        <v>955.92669296644374</v>
      </c>
      <c r="K20" s="50">
        <v>955.92669296644374</v>
      </c>
      <c r="L20" s="50">
        <v>-3.5000000000000001E-3</v>
      </c>
      <c r="M20" s="50"/>
      <c r="N20" s="50">
        <v>-2.5000000000000001E-2</v>
      </c>
      <c r="O20" s="50">
        <v>2.5000000000000001E-2</v>
      </c>
      <c r="P20" s="50" t="s">
        <v>579</v>
      </c>
      <c r="Q20" s="50" t="s">
        <v>1343</v>
      </c>
      <c r="R20" s="50" t="s">
        <v>249</v>
      </c>
      <c r="S20" s="50" t="s">
        <v>423</v>
      </c>
      <c r="T20" s="50">
        <v>12.041015625</v>
      </c>
      <c r="U20" s="50">
        <v>1204.1015625</v>
      </c>
      <c r="V20" s="50"/>
      <c r="W20" s="50"/>
      <c r="X20" s="50">
        <v>868.8383254642597</v>
      </c>
      <c r="Y20" s="50">
        <v>868.8383254642597</v>
      </c>
      <c r="Z20" s="52">
        <f>IFERROR(T20,"")</f>
        <v>12.041015625</v>
      </c>
      <c r="AA20" s="50" t="s">
        <v>587</v>
      </c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 t="s">
        <v>1344</v>
      </c>
      <c r="AQ20" s="50"/>
      <c r="AR20" s="50"/>
      <c r="AS20" s="50"/>
      <c r="AT20" s="50"/>
      <c r="AU20" s="50"/>
      <c r="AV20" s="50"/>
      <c r="AW20" s="50"/>
      <c r="AX20" s="52"/>
      <c r="AY20" s="50" t="s">
        <v>587</v>
      </c>
      <c r="AZ20" s="50"/>
      <c r="BA20" s="50"/>
      <c r="BB20" s="52"/>
      <c r="BC20" s="53">
        <f>IFERROR(_xlfn.AGGREGATE(15,6,CHOOSE({1,2,3},IF(Z20&gt;0,Z20,NA()),IF(AX20&gt;0,AX20,NA()),IF(BB20&gt;0,BB20,NA())),1),"")</f>
        <v>12.041015625</v>
      </c>
    </row>
    <row r="21" spans="1:57" x14ac:dyDescent="0.25">
      <c r="A21" s="50" t="s">
        <v>579</v>
      </c>
      <c r="B21" s="50">
        <v>12</v>
      </c>
      <c r="C21" s="51"/>
      <c r="D21" s="50" t="s">
        <v>244</v>
      </c>
      <c r="E21" s="50" t="s">
        <v>579</v>
      </c>
      <c r="F21" s="50">
        <v>-1.4014409538883017E-4</v>
      </c>
      <c r="G21" s="50">
        <v>-1.2962910938787075E-4</v>
      </c>
      <c r="H21" s="50">
        <v>-1.3975812439362133E-4</v>
      </c>
      <c r="I21" s="50">
        <v>-1.300150803830796E-4</v>
      </c>
      <c r="J21" s="50">
        <v>955.92669296644374</v>
      </c>
      <c r="K21" s="50">
        <v>955.92669296644374</v>
      </c>
      <c r="L21" s="50">
        <v>-3.5000000000000001E-3</v>
      </c>
      <c r="M21" s="50"/>
      <c r="N21" s="50">
        <v>-2.5000000000000001E-2</v>
      </c>
      <c r="O21" s="50">
        <v>2.5000000000000001E-2</v>
      </c>
      <c r="P21" s="50" t="s">
        <v>579</v>
      </c>
      <c r="Q21" s="50" t="s">
        <v>1343</v>
      </c>
      <c r="R21" s="50" t="s">
        <v>249</v>
      </c>
      <c r="S21" s="50" t="s">
        <v>423</v>
      </c>
      <c r="T21" s="50">
        <v>12.041015625</v>
      </c>
      <c r="U21" s="50">
        <v>1204.1015625</v>
      </c>
      <c r="V21" s="50"/>
      <c r="W21" s="50"/>
      <c r="X21" s="50">
        <v>868.8383254642597</v>
      </c>
      <c r="Y21" s="50">
        <v>868.8383254642597</v>
      </c>
      <c r="Z21" s="52">
        <f>IFERROR(T21,"")</f>
        <v>12.041015625</v>
      </c>
      <c r="AA21" s="50" t="s">
        <v>587</v>
      </c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 t="s">
        <v>1344</v>
      </c>
      <c r="AQ21" s="50"/>
      <c r="AR21" s="50"/>
      <c r="AS21" s="50"/>
      <c r="AT21" s="50"/>
      <c r="AU21" s="50"/>
      <c r="AV21" s="50"/>
      <c r="AW21" s="50"/>
      <c r="AX21" s="52"/>
      <c r="AY21" s="50" t="s">
        <v>587</v>
      </c>
      <c r="AZ21" s="50"/>
      <c r="BA21" s="50"/>
      <c r="BB21" s="52"/>
      <c r="BC21" s="53">
        <f>IFERROR(_xlfn.AGGREGATE(15,6,CHOOSE({1,2,3},IF(Z21&gt;0,Z21,NA()),IF(AX21&gt;0,AX21,NA()),IF(BB21&gt;0,BB21,NA())),1),"")</f>
        <v>12.041015625</v>
      </c>
    </row>
    <row r="22" spans="1:57" x14ac:dyDescent="0.25">
      <c r="A22" s="50" t="s">
        <v>579</v>
      </c>
      <c r="B22" s="50">
        <v>13</v>
      </c>
      <c r="C22" s="51"/>
      <c r="D22" s="50" t="s">
        <v>244</v>
      </c>
      <c r="E22" s="50" t="s">
        <v>579</v>
      </c>
      <c r="F22" s="50">
        <v>-1.4014409538883017E-4</v>
      </c>
      <c r="G22" s="50">
        <v>-1.2962910938787075E-4</v>
      </c>
      <c r="H22" s="50">
        <v>-1.3975812439362133E-4</v>
      </c>
      <c r="I22" s="50">
        <v>-1.300150803830796E-4</v>
      </c>
      <c r="J22" s="50">
        <v>955.92669296644374</v>
      </c>
      <c r="K22" s="50">
        <v>955.92669296644374</v>
      </c>
      <c r="L22" s="50">
        <v>-3.5000000000000001E-3</v>
      </c>
      <c r="M22" s="50"/>
      <c r="N22" s="50">
        <v>-2.5000000000000001E-2</v>
      </c>
      <c r="O22" s="50">
        <v>2.5000000000000001E-2</v>
      </c>
      <c r="P22" s="50" t="s">
        <v>579</v>
      </c>
      <c r="Q22" s="50" t="s">
        <v>1343</v>
      </c>
      <c r="R22" s="50" t="s">
        <v>249</v>
      </c>
      <c r="S22" s="50" t="s">
        <v>423</v>
      </c>
      <c r="T22" s="50">
        <v>12.041015625</v>
      </c>
      <c r="U22" s="50">
        <v>1204.1015625</v>
      </c>
      <c r="V22" s="50"/>
      <c r="W22" s="50"/>
      <c r="X22" s="50">
        <v>868.8383254642597</v>
      </c>
      <c r="Y22" s="50">
        <v>868.8383254642597</v>
      </c>
      <c r="Z22" s="52">
        <f>IFERROR(T22,"")</f>
        <v>12.041015625</v>
      </c>
      <c r="AA22" s="50" t="s">
        <v>587</v>
      </c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 t="s">
        <v>1344</v>
      </c>
      <c r="AQ22" s="50"/>
      <c r="AR22" s="50"/>
      <c r="AS22" s="50"/>
      <c r="AT22" s="50"/>
      <c r="AU22" s="50"/>
      <c r="AV22" s="50"/>
      <c r="AW22" s="50"/>
      <c r="AX22" s="52"/>
      <c r="AY22" s="50" t="s">
        <v>587</v>
      </c>
      <c r="AZ22" s="50"/>
      <c r="BA22" s="50"/>
      <c r="BB22" s="52"/>
      <c r="BC22" s="53">
        <f>IFERROR(_xlfn.AGGREGATE(15,6,CHOOSE({1,2,3},IF(Z22&gt;0,Z22,NA()),IF(AX22&gt;0,AX22,NA()),IF(BB22&gt;0,BB22,NA())),1),"")</f>
        <v>12.041015625</v>
      </c>
    </row>
    <row r="23" spans="1:57" x14ac:dyDescent="0.25">
      <c r="A23" s="50" t="s">
        <v>579</v>
      </c>
      <c r="B23" s="50">
        <v>14</v>
      </c>
      <c r="C23" s="51"/>
      <c r="D23" s="50" t="s">
        <v>244</v>
      </c>
      <c r="E23" s="50" t="s">
        <v>579</v>
      </c>
      <c r="F23" s="50">
        <v>-1.4014409538883017E-4</v>
      </c>
      <c r="G23" s="50">
        <v>-1.2962910938787075E-4</v>
      </c>
      <c r="H23" s="50">
        <v>-1.3975812439362133E-4</v>
      </c>
      <c r="I23" s="50">
        <v>-1.300150803830796E-4</v>
      </c>
      <c r="J23" s="50">
        <v>955.92669296644374</v>
      </c>
      <c r="K23" s="50">
        <v>955.92669296644374</v>
      </c>
      <c r="L23" s="50">
        <v>-3.5000000000000001E-3</v>
      </c>
      <c r="M23" s="50"/>
      <c r="N23" s="50">
        <v>-2.5000000000000001E-2</v>
      </c>
      <c r="O23" s="50">
        <v>2.5000000000000001E-2</v>
      </c>
      <c r="P23" s="50" t="s">
        <v>579</v>
      </c>
      <c r="Q23" s="50" t="s">
        <v>1343</v>
      </c>
      <c r="R23" s="50" t="s">
        <v>249</v>
      </c>
      <c r="S23" s="50" t="s">
        <v>423</v>
      </c>
      <c r="T23" s="50">
        <v>12.041015625</v>
      </c>
      <c r="U23" s="50">
        <v>1204.1015625</v>
      </c>
      <c r="V23" s="50"/>
      <c r="W23" s="50"/>
      <c r="X23" s="50">
        <v>868.8383254642597</v>
      </c>
      <c r="Y23" s="50">
        <v>868.8383254642597</v>
      </c>
      <c r="Z23" s="52">
        <f>IFERROR(T23,"")</f>
        <v>12.041015625</v>
      </c>
      <c r="AA23" s="50" t="s">
        <v>587</v>
      </c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 t="s">
        <v>1344</v>
      </c>
      <c r="AQ23" s="50"/>
      <c r="AR23" s="50"/>
      <c r="AS23" s="50"/>
      <c r="AT23" s="50"/>
      <c r="AU23" s="50"/>
      <c r="AV23" s="50"/>
      <c r="AW23" s="50"/>
      <c r="AX23" s="52"/>
      <c r="AY23" s="50" t="s">
        <v>587</v>
      </c>
      <c r="AZ23" s="50"/>
      <c r="BA23" s="50"/>
      <c r="BB23" s="52"/>
      <c r="BC23" s="53">
        <f>IFERROR(_xlfn.AGGREGATE(15,6,CHOOSE({1,2,3},IF(Z23&gt;0,Z23,NA()),IF(AX23&gt;0,AX23,NA()),IF(BB23&gt;0,BB23,NA())),1),"")</f>
        <v>12.041015625</v>
      </c>
    </row>
    <row r="24" spans="1:57" x14ac:dyDescent="0.25">
      <c r="A24" s="50" t="s">
        <v>579</v>
      </c>
      <c r="B24" s="50">
        <v>15</v>
      </c>
      <c r="C24" s="51"/>
      <c r="D24" s="50" t="s">
        <v>244</v>
      </c>
      <c r="E24" s="50" t="s">
        <v>579</v>
      </c>
      <c r="F24" s="50">
        <v>-1.4014409538883017E-4</v>
      </c>
      <c r="G24" s="50">
        <v>-1.2962910938787075E-4</v>
      </c>
      <c r="H24" s="50">
        <v>-1.3975812439362133E-4</v>
      </c>
      <c r="I24" s="50">
        <v>-1.300150803830796E-4</v>
      </c>
      <c r="J24" s="50">
        <v>955.92669296644374</v>
      </c>
      <c r="K24" s="50">
        <v>955.92669296644374</v>
      </c>
      <c r="L24" s="50">
        <v>-3.5000000000000001E-3</v>
      </c>
      <c r="M24" s="50"/>
      <c r="N24" s="50">
        <v>-2.5000000000000001E-2</v>
      </c>
      <c r="O24" s="50">
        <v>2.5000000000000001E-2</v>
      </c>
      <c r="P24" s="50" t="s">
        <v>579</v>
      </c>
      <c r="Q24" s="50" t="s">
        <v>1343</v>
      </c>
      <c r="R24" s="50" t="s">
        <v>249</v>
      </c>
      <c r="S24" s="50" t="s">
        <v>423</v>
      </c>
      <c r="T24" s="50">
        <v>12.041015625</v>
      </c>
      <c r="U24" s="50">
        <v>1204.1015625</v>
      </c>
      <c r="V24" s="50"/>
      <c r="W24" s="50"/>
      <c r="X24" s="50">
        <v>868.8383254642597</v>
      </c>
      <c r="Y24" s="50">
        <v>868.8383254642597</v>
      </c>
      <c r="Z24" s="52">
        <f>IFERROR(T24,"")</f>
        <v>12.041015625</v>
      </c>
      <c r="AA24" s="50" t="s">
        <v>587</v>
      </c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 t="s">
        <v>1344</v>
      </c>
      <c r="AQ24" s="50"/>
      <c r="AR24" s="50"/>
      <c r="AS24" s="50"/>
      <c r="AT24" s="50"/>
      <c r="AU24" s="50"/>
      <c r="AV24" s="50"/>
      <c r="AW24" s="50"/>
      <c r="AX24" s="52"/>
      <c r="AY24" s="50" t="s">
        <v>587</v>
      </c>
      <c r="AZ24" s="50"/>
      <c r="BA24" s="50"/>
      <c r="BB24" s="52"/>
      <c r="BC24" s="53">
        <f>IFERROR(_xlfn.AGGREGATE(15,6,CHOOSE({1,2,3},IF(Z24&gt;0,Z24,NA()),IF(AX24&gt;0,AX24,NA()),IF(BB24&gt;0,BB24,NA())),1),"")</f>
        <v>12.041015625</v>
      </c>
    </row>
    <row r="25" spans="1:57" x14ac:dyDescent="0.25">
      <c r="A25" s="50" t="s">
        <v>579</v>
      </c>
      <c r="B25" s="50">
        <v>16</v>
      </c>
      <c r="C25" s="51"/>
      <c r="D25" s="50" t="s">
        <v>244</v>
      </c>
      <c r="E25" s="50" t="s">
        <v>579</v>
      </c>
      <c r="F25" s="50">
        <v>-1.4014409538883017E-4</v>
      </c>
      <c r="G25" s="50">
        <v>-1.2962910938787075E-4</v>
      </c>
      <c r="H25" s="50">
        <v>-1.3975812439362133E-4</v>
      </c>
      <c r="I25" s="50">
        <v>-1.300150803830796E-4</v>
      </c>
      <c r="J25" s="50">
        <v>955.92669296644374</v>
      </c>
      <c r="K25" s="50">
        <v>955.92669296644374</v>
      </c>
      <c r="L25" s="50">
        <v>-3.5000000000000001E-3</v>
      </c>
      <c r="M25" s="50"/>
      <c r="N25" s="50">
        <v>-2.5000000000000001E-2</v>
      </c>
      <c r="O25" s="50">
        <v>2.5000000000000001E-2</v>
      </c>
      <c r="P25" s="50" t="s">
        <v>579</v>
      </c>
      <c r="Q25" s="50" t="s">
        <v>1343</v>
      </c>
      <c r="R25" s="50" t="s">
        <v>249</v>
      </c>
      <c r="S25" s="50" t="s">
        <v>423</v>
      </c>
      <c r="T25" s="50">
        <v>12.041015625</v>
      </c>
      <c r="U25" s="50">
        <v>1204.1015625</v>
      </c>
      <c r="V25" s="50"/>
      <c r="W25" s="50"/>
      <c r="X25" s="50">
        <v>868.8383254642597</v>
      </c>
      <c r="Y25" s="50">
        <v>868.8383254642597</v>
      </c>
      <c r="Z25" s="52">
        <f>IFERROR(T25,"")</f>
        <v>12.041015625</v>
      </c>
      <c r="AA25" s="50" t="s">
        <v>587</v>
      </c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 t="s">
        <v>1344</v>
      </c>
      <c r="AQ25" s="50"/>
      <c r="AR25" s="50"/>
      <c r="AS25" s="50"/>
      <c r="AT25" s="50"/>
      <c r="AU25" s="50"/>
      <c r="AV25" s="50"/>
      <c r="AW25" s="50"/>
      <c r="AX25" s="52"/>
      <c r="AY25" s="50" t="s">
        <v>587</v>
      </c>
      <c r="AZ25" s="50"/>
      <c r="BA25" s="50"/>
      <c r="BB25" s="52"/>
      <c r="BC25" s="53">
        <f>IFERROR(_xlfn.AGGREGATE(15,6,CHOOSE({1,2,3},IF(Z25&gt;0,Z25,NA()),IF(AX25&gt;0,AX25,NA()),IF(BB25&gt;0,BB25,NA())),1),"")</f>
        <v>12.041015625</v>
      </c>
    </row>
    <row r="26" spans="1:57" x14ac:dyDescent="0.25">
      <c r="A26" s="50" t="s">
        <v>579</v>
      </c>
      <c r="B26" s="50">
        <v>17</v>
      </c>
      <c r="C26" s="51"/>
      <c r="D26" s="50" t="s">
        <v>244</v>
      </c>
      <c r="E26" s="50" t="s">
        <v>579</v>
      </c>
      <c r="F26" s="50">
        <v>-1.4014409538883017E-4</v>
      </c>
      <c r="G26" s="50">
        <v>-1.2962910938787075E-4</v>
      </c>
      <c r="H26" s="50">
        <v>-1.3975812439362133E-4</v>
      </c>
      <c r="I26" s="50">
        <v>-1.300150803830796E-4</v>
      </c>
      <c r="J26" s="50">
        <v>955.92669296644374</v>
      </c>
      <c r="K26" s="50">
        <v>955.92669296644374</v>
      </c>
      <c r="L26" s="50">
        <v>-3.5000000000000001E-3</v>
      </c>
      <c r="M26" s="50"/>
      <c r="N26" s="50">
        <v>-2.5000000000000001E-2</v>
      </c>
      <c r="O26" s="50">
        <v>2.5000000000000001E-2</v>
      </c>
      <c r="P26" s="50" t="s">
        <v>579</v>
      </c>
      <c r="Q26" s="50" t="s">
        <v>1343</v>
      </c>
      <c r="R26" s="50" t="s">
        <v>249</v>
      </c>
      <c r="S26" s="50" t="s">
        <v>423</v>
      </c>
      <c r="T26" s="50">
        <v>12.041015625</v>
      </c>
      <c r="U26" s="50">
        <v>1204.1015625</v>
      </c>
      <c r="V26" s="50"/>
      <c r="W26" s="50"/>
      <c r="X26" s="50">
        <v>868.8383254642597</v>
      </c>
      <c r="Y26" s="50">
        <v>868.8383254642597</v>
      </c>
      <c r="Z26" s="52">
        <f>IFERROR(T26,"")</f>
        <v>12.041015625</v>
      </c>
      <c r="AA26" s="50" t="s">
        <v>587</v>
      </c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 t="s">
        <v>1344</v>
      </c>
      <c r="AQ26" s="50"/>
      <c r="AR26" s="50"/>
      <c r="AS26" s="50"/>
      <c r="AT26" s="50"/>
      <c r="AU26" s="50"/>
      <c r="AV26" s="50"/>
      <c r="AW26" s="50"/>
      <c r="AX26" s="52"/>
      <c r="AY26" s="50" t="s">
        <v>587</v>
      </c>
      <c r="AZ26" s="50"/>
      <c r="BA26" s="50"/>
      <c r="BB26" s="52"/>
      <c r="BC26" s="53">
        <f>IFERROR(_xlfn.AGGREGATE(15,6,CHOOSE({1,2,3},IF(Z26&gt;0,Z26,NA()),IF(AX26&gt;0,AX26,NA()),IF(BB26&gt;0,BB26,NA())),1),"")</f>
        <v>12.041015625</v>
      </c>
    </row>
    <row r="27" spans="1:57" x14ac:dyDescent="0.25">
      <c r="A27" s="50" t="s">
        <v>579</v>
      </c>
      <c r="B27" s="50">
        <v>18</v>
      </c>
      <c r="C27" s="51"/>
      <c r="D27" s="50" t="s">
        <v>244</v>
      </c>
      <c r="E27" s="50" t="s">
        <v>579</v>
      </c>
      <c r="F27" s="50">
        <v>-1.4014409538883017E-4</v>
      </c>
      <c r="G27" s="50">
        <v>-1.2962910938787075E-4</v>
      </c>
      <c r="H27" s="50">
        <v>-1.3975812439362133E-4</v>
      </c>
      <c r="I27" s="50">
        <v>-1.300150803830796E-4</v>
      </c>
      <c r="J27" s="50">
        <v>955.92669296644374</v>
      </c>
      <c r="K27" s="50">
        <v>955.92669296644374</v>
      </c>
      <c r="L27" s="50">
        <v>-3.5000000000000001E-3</v>
      </c>
      <c r="M27" s="50"/>
      <c r="N27" s="50">
        <v>-2.5000000000000001E-2</v>
      </c>
      <c r="O27" s="50">
        <v>2.5000000000000001E-2</v>
      </c>
      <c r="P27" s="50" t="s">
        <v>579</v>
      </c>
      <c r="Q27" s="50" t="s">
        <v>1343</v>
      </c>
      <c r="R27" s="50" t="s">
        <v>249</v>
      </c>
      <c r="S27" s="50" t="s">
        <v>423</v>
      </c>
      <c r="T27" s="50">
        <v>12.041015625</v>
      </c>
      <c r="U27" s="50">
        <v>1204.1015625</v>
      </c>
      <c r="V27" s="50"/>
      <c r="W27" s="50"/>
      <c r="X27" s="50">
        <v>868.8383254642597</v>
      </c>
      <c r="Y27" s="50">
        <v>868.8383254642597</v>
      </c>
      <c r="Z27" s="52">
        <f>IFERROR(T27,"")</f>
        <v>12.041015625</v>
      </c>
      <c r="AA27" s="50" t="s">
        <v>587</v>
      </c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 t="s">
        <v>1344</v>
      </c>
      <c r="AQ27" s="50"/>
      <c r="AR27" s="50"/>
      <c r="AS27" s="50"/>
      <c r="AT27" s="50"/>
      <c r="AU27" s="50"/>
      <c r="AV27" s="50"/>
      <c r="AW27" s="50"/>
      <c r="AX27" s="52"/>
      <c r="AY27" s="50" t="s">
        <v>587</v>
      </c>
      <c r="AZ27" s="50"/>
      <c r="BA27" s="50"/>
      <c r="BB27" s="52"/>
      <c r="BC27" s="53">
        <f>IFERROR(_xlfn.AGGREGATE(15,6,CHOOSE({1,2,3},IF(Z27&gt;0,Z27,NA()),IF(AX27&gt;0,AX27,NA()),IF(BB27&gt;0,BB27,NA())),1),"")</f>
        <v>12.041015625</v>
      </c>
    </row>
    <row r="28" spans="1:57" x14ac:dyDescent="0.25">
      <c r="A28" s="50" t="s">
        <v>579</v>
      </c>
      <c r="B28" s="50">
        <v>19</v>
      </c>
      <c r="C28" s="51"/>
      <c r="D28" s="50" t="s">
        <v>244</v>
      </c>
      <c r="E28" s="50" t="s">
        <v>579</v>
      </c>
      <c r="F28" s="50">
        <v>-1.4014409538883017E-4</v>
      </c>
      <c r="G28" s="50">
        <v>-1.2962910938787075E-4</v>
      </c>
      <c r="H28" s="50">
        <v>-1.3975812439362133E-4</v>
      </c>
      <c r="I28" s="50">
        <v>-1.300150803830796E-4</v>
      </c>
      <c r="J28" s="50">
        <v>955.92669296644374</v>
      </c>
      <c r="K28" s="50">
        <v>955.92669296644374</v>
      </c>
      <c r="L28" s="50">
        <v>-3.5000000000000001E-3</v>
      </c>
      <c r="M28" s="50"/>
      <c r="N28" s="50">
        <v>-2.5000000000000001E-2</v>
      </c>
      <c r="O28" s="50">
        <v>2.5000000000000001E-2</v>
      </c>
      <c r="P28" s="50" t="s">
        <v>579</v>
      </c>
      <c r="Q28" s="50" t="s">
        <v>1343</v>
      </c>
      <c r="R28" s="50" t="s">
        <v>249</v>
      </c>
      <c r="S28" s="50" t="s">
        <v>423</v>
      </c>
      <c r="T28" s="50">
        <v>12.041015625</v>
      </c>
      <c r="U28" s="50">
        <v>1204.1015625</v>
      </c>
      <c r="V28" s="50"/>
      <c r="W28" s="50"/>
      <c r="X28" s="50">
        <v>868.8383254642597</v>
      </c>
      <c r="Y28" s="50">
        <v>868.8383254642597</v>
      </c>
      <c r="Z28" s="52">
        <f>IFERROR(T28,"")</f>
        <v>12.041015625</v>
      </c>
      <c r="AA28" s="50" t="s">
        <v>587</v>
      </c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 t="s">
        <v>1344</v>
      </c>
      <c r="AQ28" s="50"/>
      <c r="AR28" s="50"/>
      <c r="AS28" s="50"/>
      <c r="AT28" s="50"/>
      <c r="AU28" s="50"/>
      <c r="AV28" s="50"/>
      <c r="AW28" s="50"/>
      <c r="AX28" s="52"/>
      <c r="AY28" s="50" t="s">
        <v>587</v>
      </c>
      <c r="AZ28" s="50"/>
      <c r="BA28" s="50"/>
      <c r="BB28" s="52"/>
      <c r="BC28" s="53">
        <f>IFERROR(_xlfn.AGGREGATE(15,6,CHOOSE({1,2,3},IF(Z28&gt;0,Z28,NA()),IF(AX28&gt;0,AX28,NA()),IF(BB28&gt;0,BB28,NA())),1),"")</f>
        <v>12.041015625</v>
      </c>
    </row>
    <row r="29" spans="1:57" x14ac:dyDescent="0.25">
      <c r="A29" s="50" t="s">
        <v>579</v>
      </c>
      <c r="B29" s="50">
        <v>20</v>
      </c>
      <c r="C29" s="51"/>
      <c r="D29" s="50" t="s">
        <v>244</v>
      </c>
      <c r="E29" s="50" t="s">
        <v>579</v>
      </c>
      <c r="F29" s="50">
        <v>-1.4014409538883017E-4</v>
      </c>
      <c r="G29" s="50">
        <v>-1.2962910938787075E-4</v>
      </c>
      <c r="H29" s="50">
        <v>-1.3975812439362133E-4</v>
      </c>
      <c r="I29" s="50">
        <v>-1.300150803830796E-4</v>
      </c>
      <c r="J29" s="50">
        <v>955.92669296644374</v>
      </c>
      <c r="K29" s="50">
        <v>955.92669296644374</v>
      </c>
      <c r="L29" s="50">
        <v>-3.5000000000000001E-3</v>
      </c>
      <c r="M29" s="50"/>
      <c r="N29" s="50">
        <v>-2.5000000000000001E-2</v>
      </c>
      <c r="O29" s="50">
        <v>2.5000000000000001E-2</v>
      </c>
      <c r="P29" s="50" t="s">
        <v>579</v>
      </c>
      <c r="Q29" s="50" t="s">
        <v>1343</v>
      </c>
      <c r="R29" s="50" t="s">
        <v>249</v>
      </c>
      <c r="S29" s="50" t="s">
        <v>423</v>
      </c>
      <c r="T29" s="50">
        <v>12.041015625</v>
      </c>
      <c r="U29" s="50">
        <v>1204.1015625</v>
      </c>
      <c r="V29" s="50"/>
      <c r="W29" s="50"/>
      <c r="X29" s="50">
        <v>868.8383254642597</v>
      </c>
      <c r="Y29" s="50">
        <v>868.8383254642597</v>
      </c>
      <c r="Z29" s="52">
        <f>IFERROR(T29,"")</f>
        <v>12.041015625</v>
      </c>
      <c r="AA29" s="50" t="s">
        <v>587</v>
      </c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 t="s">
        <v>1344</v>
      </c>
      <c r="AQ29" s="50"/>
      <c r="AR29" s="50"/>
      <c r="AS29" s="50"/>
      <c r="AT29" s="50"/>
      <c r="AU29" s="50"/>
      <c r="AV29" s="50"/>
      <c r="AW29" s="50"/>
      <c r="AX29" s="52"/>
      <c r="AY29" s="50" t="s">
        <v>587</v>
      </c>
      <c r="AZ29" s="50"/>
      <c r="BA29" s="50"/>
      <c r="BB29" s="52"/>
      <c r="BC29" s="53">
        <f>IFERROR(_xlfn.AGGREGATE(15,6,CHOOSE({1,2,3},IF(Z29&gt;0,Z29,NA()),IF(AX29&gt;0,AX29,NA()),IF(BB29&gt;0,BB29,NA())),1),"")</f>
        <v>12.041015625</v>
      </c>
    </row>
    <row r="31" spans="1:57" x14ac:dyDescent="0.25">
      <c r="A31" s="64" t="s">
        <v>1510</v>
      </c>
      <c r="B31" s="64"/>
      <c r="C31" s="64"/>
      <c r="D31" s="64"/>
      <c r="E31" s="64"/>
      <c r="F31" s="64"/>
      <c r="I31" s="64" t="s">
        <v>1506</v>
      </c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Z31" s="64" t="s">
        <v>1566</v>
      </c>
      <c r="AA31" s="64"/>
      <c r="AB31" s="64"/>
      <c r="AC31" s="64"/>
      <c r="AD31" s="64"/>
      <c r="AE31" s="64"/>
      <c r="AH31" s="64" t="s">
        <v>302</v>
      </c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</row>
    <row r="32" spans="1:57" x14ac:dyDescent="0.25">
      <c r="A32" s="61" t="s">
        <v>1348</v>
      </c>
      <c r="B32" s="60" t="s">
        <v>1507</v>
      </c>
      <c r="C32" s="60" t="s">
        <v>1349</v>
      </c>
      <c r="D32" s="60" t="s">
        <v>426</v>
      </c>
      <c r="E32" s="60" t="s">
        <v>1508</v>
      </c>
      <c r="F32" s="60" t="s">
        <v>1509</v>
      </c>
      <c r="I32" s="61" t="s">
        <v>1348</v>
      </c>
      <c r="J32" s="60" t="s">
        <v>1349</v>
      </c>
      <c r="K32" s="60" t="s">
        <v>1350</v>
      </c>
      <c r="L32" s="60" t="s">
        <v>1351</v>
      </c>
      <c r="M32" s="60" t="s">
        <v>1352</v>
      </c>
      <c r="N32" s="60" t="s">
        <v>1353</v>
      </c>
      <c r="O32" s="60" t="s">
        <v>1354</v>
      </c>
      <c r="P32" s="60" t="s">
        <v>1355</v>
      </c>
      <c r="Q32" s="60" t="s">
        <v>1356</v>
      </c>
      <c r="R32" s="60" t="s">
        <v>1357</v>
      </c>
      <c r="S32" s="60" t="s">
        <v>1358</v>
      </c>
      <c r="T32" s="60" t="s">
        <v>1359</v>
      </c>
      <c r="U32" s="60" t="s">
        <v>1360</v>
      </c>
      <c r="V32" s="60" t="s">
        <v>1361</v>
      </c>
      <c r="W32" s="60" t="s">
        <v>243</v>
      </c>
      <c r="Z32" s="61" t="s">
        <v>1348</v>
      </c>
      <c r="AA32" s="60" t="s">
        <v>1507</v>
      </c>
      <c r="AB32" s="60" t="s">
        <v>1511</v>
      </c>
      <c r="AC32" s="60" t="s">
        <v>1512</v>
      </c>
      <c r="AD32" s="60" t="s">
        <v>1513</v>
      </c>
      <c r="AE32" s="60" t="s">
        <v>243</v>
      </c>
      <c r="AH32" s="61" t="s">
        <v>1348</v>
      </c>
      <c r="AI32" s="60" t="s">
        <v>1567</v>
      </c>
      <c r="AJ32" s="60" t="s">
        <v>1568</v>
      </c>
      <c r="AK32" s="60" t="s">
        <v>1569</v>
      </c>
      <c r="AL32" s="60" t="s">
        <v>1570</v>
      </c>
      <c r="AM32" s="60" t="s">
        <v>1571</v>
      </c>
      <c r="AN32" s="60" t="s">
        <v>1572</v>
      </c>
      <c r="AO32" s="60" t="s">
        <v>1573</v>
      </c>
      <c r="AP32" s="60" t="s">
        <v>1574</v>
      </c>
      <c r="AQ32" s="60" t="s">
        <v>1575</v>
      </c>
      <c r="AR32" s="60" t="s">
        <v>1512</v>
      </c>
      <c r="AS32" s="60" t="s">
        <v>1513</v>
      </c>
      <c r="AT32" s="60" t="s">
        <v>243</v>
      </c>
      <c r="AU32" s="3"/>
      <c r="AX32" s="61"/>
      <c r="AY32" s="60"/>
      <c r="AZ32" s="60"/>
      <c r="BA32" s="60"/>
      <c r="BB32" s="60"/>
      <c r="BC32" s="60"/>
      <c r="BD32" s="60"/>
      <c r="BE32" s="60"/>
    </row>
    <row r="33" spans="1:57" x14ac:dyDescent="0.25">
      <c r="A33" s="62"/>
      <c r="B33" s="59"/>
      <c r="C33" s="59"/>
      <c r="D33" s="59"/>
      <c r="E33" s="59"/>
      <c r="F33" s="63"/>
      <c r="I33" s="62">
        <v>46265.70239583333</v>
      </c>
      <c r="J33" s="59" t="s">
        <v>1362</v>
      </c>
      <c r="K33" s="59" t="s">
        <v>117</v>
      </c>
      <c r="L33" s="59">
        <v>25.000000000007503</v>
      </c>
      <c r="M33" s="59">
        <v>25.000000000003869</v>
      </c>
      <c r="N33" s="59">
        <v>2499.9999999993752</v>
      </c>
      <c r="O33" s="59" t="s">
        <v>1577</v>
      </c>
      <c r="P33" s="59">
        <v>49.999999999994294</v>
      </c>
      <c r="Q33" s="59">
        <v>49.999999999993207</v>
      </c>
      <c r="R33" s="59"/>
      <c r="S33" s="59">
        <v>0</v>
      </c>
      <c r="T33" s="59">
        <v>520833.3333330616</v>
      </c>
      <c r="U33" s="59">
        <v>520833.33333308436</v>
      </c>
      <c r="V33" s="59">
        <v>-3125000.0000006407</v>
      </c>
      <c r="W33" s="63" t="s">
        <v>1578</v>
      </c>
      <c r="Z33" s="62">
        <v>46265.70239583333</v>
      </c>
      <c r="AA33" s="59" t="s">
        <v>1514</v>
      </c>
      <c r="AB33" s="59" t="s">
        <v>1515</v>
      </c>
      <c r="AC33" s="59">
        <v>-3.5527136788005009E-15</v>
      </c>
      <c r="AD33" s="59" t="s">
        <v>216</v>
      </c>
      <c r="AE33" s="63" t="s">
        <v>1516</v>
      </c>
      <c r="AH33" s="62">
        <v>46265.70239583333</v>
      </c>
      <c r="AI33" s="59" t="s">
        <v>1576</v>
      </c>
      <c r="AJ33" s="59" t="s">
        <v>1728</v>
      </c>
      <c r="AK33" s="59">
        <v>-3.5527136788005009E-15</v>
      </c>
      <c r="AL33" s="59">
        <v>-3.886668764607748E-12</v>
      </c>
      <c r="AM33" s="59">
        <v>600.00000000001421</v>
      </c>
      <c r="AN33" s="59">
        <v>-3.886668764607748E-12</v>
      </c>
      <c r="AO33" s="59">
        <v>0</v>
      </c>
      <c r="AP33" s="59">
        <v>-1</v>
      </c>
      <c r="AQ33" s="59" t="s">
        <v>1729</v>
      </c>
      <c r="AR33" s="59">
        <v>600.00000000001421</v>
      </c>
      <c r="AS33" s="59" t="s">
        <v>216</v>
      </c>
      <c r="AT33" s="63" t="s">
        <v>1730</v>
      </c>
      <c r="AX33" s="62"/>
      <c r="AY33" s="59"/>
      <c r="AZ33" s="59"/>
      <c r="BA33" s="59"/>
      <c r="BB33" s="59"/>
      <c r="BC33" s="59"/>
      <c r="BD33" s="59"/>
      <c r="BE33" s="59"/>
    </row>
    <row r="34" spans="1:57" x14ac:dyDescent="0.25">
      <c r="A34" s="62"/>
      <c r="B34" s="59"/>
      <c r="C34" s="59"/>
      <c r="D34" s="59"/>
      <c r="E34" s="59"/>
      <c r="F34" s="63"/>
      <c r="I34" s="62">
        <v>46265.70239583333</v>
      </c>
      <c r="J34" s="59" t="s">
        <v>1363</v>
      </c>
      <c r="K34" s="59" t="s">
        <v>117</v>
      </c>
      <c r="L34" s="59">
        <v>75.00000000000739</v>
      </c>
      <c r="M34" s="59">
        <v>25.000000000003865</v>
      </c>
      <c r="N34" s="59">
        <v>2499.9999999999445</v>
      </c>
      <c r="O34" s="59" t="s">
        <v>1577</v>
      </c>
      <c r="P34" s="59">
        <v>50.000000000034184</v>
      </c>
      <c r="Q34" s="59">
        <v>49.9999999999647</v>
      </c>
      <c r="R34" s="59"/>
      <c r="S34" s="59">
        <v>0</v>
      </c>
      <c r="T34" s="59">
        <v>520833.33333258628</v>
      </c>
      <c r="U34" s="59">
        <v>520833.33333403396</v>
      </c>
      <c r="V34" s="59">
        <v>-9375000.0000021663</v>
      </c>
      <c r="W34" s="63" t="s">
        <v>1578</v>
      </c>
      <c r="Z34" s="62">
        <v>46265.70239583333</v>
      </c>
      <c r="AA34" s="59" t="s">
        <v>1514</v>
      </c>
      <c r="AB34" s="59" t="s">
        <v>1517</v>
      </c>
      <c r="AC34" s="59">
        <v>600.00000000001421</v>
      </c>
      <c r="AD34" s="59" t="s">
        <v>216</v>
      </c>
      <c r="AE34" s="63" t="s">
        <v>1518</v>
      </c>
      <c r="AH34" s="62">
        <v>46265.70239583333</v>
      </c>
      <c r="AI34" s="59" t="s">
        <v>1576</v>
      </c>
      <c r="AJ34" s="59" t="s">
        <v>1731</v>
      </c>
      <c r="AK34" s="59">
        <v>-3.5527136788005009E-15</v>
      </c>
      <c r="AL34" s="59">
        <v>-3.886668764607748E-12</v>
      </c>
      <c r="AM34" s="59">
        <v>-3.5527136788005009E-15</v>
      </c>
      <c r="AN34" s="59">
        <v>905.84725108356918</v>
      </c>
      <c r="AO34" s="59">
        <v>-1</v>
      </c>
      <c r="AP34" s="59">
        <v>0</v>
      </c>
      <c r="AQ34" s="59" t="s">
        <v>1732</v>
      </c>
      <c r="AR34" s="59">
        <v>905.84725108357304</v>
      </c>
      <c r="AS34" s="59" t="s">
        <v>216</v>
      </c>
      <c r="AT34" s="63" t="s">
        <v>1733</v>
      </c>
      <c r="AX34" s="62"/>
      <c r="AY34" s="59"/>
      <c r="AZ34" s="59"/>
      <c r="BA34" s="59"/>
      <c r="BB34" s="59"/>
      <c r="BC34" s="59"/>
      <c r="BD34" s="59"/>
      <c r="BE34" s="59"/>
    </row>
    <row r="35" spans="1:57" x14ac:dyDescent="0.25">
      <c r="A35" s="62"/>
      <c r="B35" s="59"/>
      <c r="C35" s="59"/>
      <c r="D35" s="59"/>
      <c r="E35" s="59"/>
      <c r="F35" s="63"/>
      <c r="I35" s="62">
        <v>46265.70239583333</v>
      </c>
      <c r="J35" s="59" t="s">
        <v>1364</v>
      </c>
      <c r="K35" s="59" t="s">
        <v>117</v>
      </c>
      <c r="L35" s="59">
        <v>125.00000000000739</v>
      </c>
      <c r="M35" s="59">
        <v>25.000000000003862</v>
      </c>
      <c r="N35" s="59">
        <v>2499.9999999995202</v>
      </c>
      <c r="O35" s="59" t="s">
        <v>1577</v>
      </c>
      <c r="P35" s="59">
        <v>50.000000000008939</v>
      </c>
      <c r="Q35" s="59">
        <v>49.999999999981704</v>
      </c>
      <c r="R35" s="59"/>
      <c r="S35" s="59">
        <v>0</v>
      </c>
      <c r="T35" s="59">
        <v>520833.33333285211</v>
      </c>
      <c r="U35" s="59">
        <v>520833.33333341952</v>
      </c>
      <c r="V35" s="59">
        <v>-15625000.000000339</v>
      </c>
      <c r="W35" s="63" t="s">
        <v>1578</v>
      </c>
      <c r="Z35" s="62">
        <v>46265.70239583333</v>
      </c>
      <c r="AA35" s="59" t="s">
        <v>1514</v>
      </c>
      <c r="AB35" s="59" t="s">
        <v>1519</v>
      </c>
      <c r="AC35" s="59">
        <v>-3.886668764607748E-12</v>
      </c>
      <c r="AD35" s="59" t="s">
        <v>216</v>
      </c>
      <c r="AE35" s="63" t="s">
        <v>1520</v>
      </c>
      <c r="AH35" s="62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63"/>
      <c r="AX35" s="62"/>
      <c r="AY35" s="59"/>
      <c r="AZ35" s="59"/>
      <c r="BA35" s="59"/>
      <c r="BB35" s="59"/>
      <c r="BC35" s="59"/>
      <c r="BD35" s="59"/>
      <c r="BE35" s="59"/>
    </row>
    <row r="36" spans="1:57" x14ac:dyDescent="0.25">
      <c r="A36" s="62"/>
      <c r="B36" s="59"/>
      <c r="C36" s="59"/>
      <c r="D36" s="59"/>
      <c r="E36" s="59"/>
      <c r="F36" s="63"/>
      <c r="I36" s="62">
        <v>46265.70239583333</v>
      </c>
      <c r="J36" s="59" t="s">
        <v>1365</v>
      </c>
      <c r="K36" s="59" t="s">
        <v>117</v>
      </c>
      <c r="L36" s="59">
        <v>175.00000000000739</v>
      </c>
      <c r="M36" s="59">
        <v>25.000000000003865</v>
      </c>
      <c r="N36" s="59">
        <v>2499.999999998834</v>
      </c>
      <c r="O36" s="59" t="s">
        <v>1577</v>
      </c>
      <c r="P36" s="59">
        <v>50.000000000001691</v>
      </c>
      <c r="Q36" s="59">
        <v>49.9999999999756</v>
      </c>
      <c r="R36" s="59"/>
      <c r="S36" s="59">
        <v>0</v>
      </c>
      <c r="T36" s="59">
        <v>520833.33333258209</v>
      </c>
      <c r="U36" s="59">
        <v>520833.33333312563</v>
      </c>
      <c r="V36" s="59">
        <v>-21874999.999994103</v>
      </c>
      <c r="W36" s="63" t="s">
        <v>1578</v>
      </c>
      <c r="Z36" s="62">
        <v>46265.70239583333</v>
      </c>
      <c r="AA36" s="59" t="s">
        <v>1514</v>
      </c>
      <c r="AB36" s="59" t="s">
        <v>1521</v>
      </c>
      <c r="AC36" s="59">
        <v>905.84725108356918</v>
      </c>
      <c r="AD36" s="59" t="s">
        <v>216</v>
      </c>
      <c r="AE36" s="63" t="s">
        <v>1522</v>
      </c>
      <c r="AH36" s="62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63"/>
      <c r="AX36" s="62"/>
      <c r="AY36" s="59"/>
      <c r="AZ36" s="59"/>
      <c r="BA36" s="59"/>
      <c r="BB36" s="59"/>
      <c r="BC36" s="59"/>
      <c r="BD36" s="59"/>
      <c r="BE36" s="59"/>
    </row>
    <row r="37" spans="1:57" x14ac:dyDescent="0.25">
      <c r="A37" s="62"/>
      <c r="B37" s="59"/>
      <c r="C37" s="59"/>
      <c r="D37" s="59"/>
      <c r="E37" s="59"/>
      <c r="F37" s="63"/>
      <c r="I37" s="62">
        <v>46265.70239583333</v>
      </c>
      <c r="J37" s="59" t="s">
        <v>1366</v>
      </c>
      <c r="K37" s="59" t="s">
        <v>117</v>
      </c>
      <c r="L37" s="59">
        <v>225.00000000000742</v>
      </c>
      <c r="M37" s="59">
        <v>25.000000000003862</v>
      </c>
      <c r="N37" s="59">
        <v>2500.0000000003911</v>
      </c>
      <c r="O37" s="59" t="s">
        <v>1577</v>
      </c>
      <c r="P37" s="59">
        <v>49.99999999999249</v>
      </c>
      <c r="Q37" s="59">
        <v>50.000000000015497</v>
      </c>
      <c r="R37" s="59"/>
      <c r="S37" s="59">
        <v>0</v>
      </c>
      <c r="T37" s="59">
        <v>520833.33333373768</v>
      </c>
      <c r="U37" s="59">
        <v>520833.33333325828</v>
      </c>
      <c r="V37" s="59">
        <v>-28125000.000009671</v>
      </c>
      <c r="W37" s="63" t="s">
        <v>1578</v>
      </c>
      <c r="Z37" s="62">
        <v>46265.70239583333</v>
      </c>
      <c r="AA37" s="59" t="s">
        <v>1514</v>
      </c>
      <c r="AB37" s="59" t="s">
        <v>12</v>
      </c>
      <c r="AC37" s="59" t="s">
        <v>1723</v>
      </c>
      <c r="AD37" s="59" t="s">
        <v>9</v>
      </c>
      <c r="AE37" s="63" t="s">
        <v>1523</v>
      </c>
      <c r="AH37" s="62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63"/>
      <c r="AX37" s="62"/>
      <c r="AY37" s="59"/>
      <c r="AZ37" s="59"/>
      <c r="BA37" s="59"/>
      <c r="BB37" s="59"/>
      <c r="BC37" s="59"/>
      <c r="BD37" s="59"/>
      <c r="BE37" s="59"/>
    </row>
    <row r="38" spans="1:57" x14ac:dyDescent="0.25">
      <c r="A38" s="62"/>
      <c r="B38" s="59"/>
      <c r="C38" s="59"/>
      <c r="D38" s="59"/>
      <c r="E38" s="59"/>
      <c r="F38" s="63"/>
      <c r="I38" s="62">
        <v>46265.70239583333</v>
      </c>
      <c r="J38" s="59" t="s">
        <v>1367</v>
      </c>
      <c r="K38" s="59" t="s">
        <v>117</v>
      </c>
      <c r="L38" s="59">
        <v>275.00000000000739</v>
      </c>
      <c r="M38" s="59">
        <v>25.000000000003865</v>
      </c>
      <c r="N38" s="59">
        <v>2499.999999998829</v>
      </c>
      <c r="O38" s="59" t="s">
        <v>1577</v>
      </c>
      <c r="P38" s="59">
        <v>49.999999999988546</v>
      </c>
      <c r="Q38" s="59">
        <v>49.999999999986692</v>
      </c>
      <c r="R38" s="59"/>
      <c r="S38" s="59">
        <v>0</v>
      </c>
      <c r="T38" s="59">
        <v>520833.33333281218</v>
      </c>
      <c r="U38" s="59">
        <v>520833.33333285071</v>
      </c>
      <c r="V38" s="59">
        <v>-34374999.999990135</v>
      </c>
      <c r="W38" s="63" t="s">
        <v>1578</v>
      </c>
      <c r="Z38" s="62">
        <v>46265.70239583333</v>
      </c>
      <c r="AA38" s="59" t="s">
        <v>1514</v>
      </c>
      <c r="AB38" s="59" t="s">
        <v>1524</v>
      </c>
      <c r="AC38" s="59">
        <v>576090.96039836132</v>
      </c>
      <c r="AD38" s="59" t="s">
        <v>218</v>
      </c>
      <c r="AE38" s="63" t="s">
        <v>1525</v>
      </c>
      <c r="AH38" s="62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63"/>
      <c r="AX38" s="62"/>
      <c r="AY38" s="59"/>
      <c r="AZ38" s="59"/>
      <c r="BA38" s="59"/>
      <c r="BB38" s="59"/>
      <c r="BC38" s="59"/>
      <c r="BD38" s="59"/>
      <c r="BE38" s="59"/>
    </row>
    <row r="39" spans="1:57" x14ac:dyDescent="0.25">
      <c r="A39" s="62"/>
      <c r="B39" s="59"/>
      <c r="C39" s="59"/>
      <c r="D39" s="59"/>
      <c r="E39" s="59"/>
      <c r="F39" s="63"/>
      <c r="I39" s="62">
        <v>46265.70239583333</v>
      </c>
      <c r="J39" s="59" t="s">
        <v>1368</v>
      </c>
      <c r="K39" s="59" t="s">
        <v>117</v>
      </c>
      <c r="L39" s="59">
        <v>325.00000000000739</v>
      </c>
      <c r="M39" s="59">
        <v>25.000000000003862</v>
      </c>
      <c r="N39" s="59">
        <v>2499.9999999988195</v>
      </c>
      <c r="O39" s="59" t="s">
        <v>1577</v>
      </c>
      <c r="P39" s="59">
        <v>50.000000000008093</v>
      </c>
      <c r="Q39" s="59">
        <v>49.999999999968992</v>
      </c>
      <c r="R39" s="59"/>
      <c r="S39" s="59">
        <v>0</v>
      </c>
      <c r="T39" s="59">
        <v>520833.33333244146</v>
      </c>
      <c r="U39" s="59">
        <v>520833.33333325596</v>
      </c>
      <c r="V39" s="59">
        <v>-40624999.999988012</v>
      </c>
      <c r="W39" s="63" t="s">
        <v>1578</v>
      </c>
      <c r="Z39" s="62">
        <v>46265.70239583333</v>
      </c>
      <c r="AA39" s="59" t="s">
        <v>1514</v>
      </c>
      <c r="AB39" s="59" t="s">
        <v>1526</v>
      </c>
      <c r="AC39" s="59">
        <v>216.8722743548874</v>
      </c>
      <c r="AD39" s="59" t="s">
        <v>216</v>
      </c>
      <c r="AE39" s="63" t="s">
        <v>1527</v>
      </c>
      <c r="AH39" s="62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63"/>
      <c r="AX39" s="62"/>
      <c r="AY39" s="59"/>
      <c r="AZ39" s="59"/>
      <c r="BA39" s="59"/>
      <c r="BB39" s="59"/>
      <c r="BC39" s="59"/>
      <c r="BD39" s="59"/>
      <c r="BE39" s="59"/>
    </row>
    <row r="40" spans="1:57" x14ac:dyDescent="0.25">
      <c r="A40" s="62"/>
      <c r="B40" s="59"/>
      <c r="C40" s="59"/>
      <c r="D40" s="59"/>
      <c r="E40" s="59"/>
      <c r="F40" s="63"/>
      <c r="I40" s="62">
        <v>46265.70239583333</v>
      </c>
      <c r="J40" s="59" t="s">
        <v>1369</v>
      </c>
      <c r="K40" s="59" t="s">
        <v>117</v>
      </c>
      <c r="L40" s="59">
        <v>375.00000000000739</v>
      </c>
      <c r="M40" s="59">
        <v>25.000000000003865</v>
      </c>
      <c r="N40" s="59">
        <v>2499.999999998955</v>
      </c>
      <c r="O40" s="59" t="s">
        <v>1577</v>
      </c>
      <c r="P40" s="59">
        <v>50.000000000000995</v>
      </c>
      <c r="Q40" s="59">
        <v>49.999999999974897</v>
      </c>
      <c r="R40" s="59"/>
      <c r="S40" s="59">
        <v>0</v>
      </c>
      <c r="T40" s="59">
        <v>520833.33333259262</v>
      </c>
      <c r="U40" s="59">
        <v>520833.33333313634</v>
      </c>
      <c r="V40" s="59">
        <v>-46874999.999988571</v>
      </c>
      <c r="W40" s="63" t="s">
        <v>1578</v>
      </c>
      <c r="Z40" s="62">
        <v>46265.70239583333</v>
      </c>
      <c r="AA40" s="59" t="s">
        <v>1514</v>
      </c>
      <c r="AB40" s="59" t="s">
        <v>1528</v>
      </c>
      <c r="AC40" s="59">
        <v>317.94437613012275</v>
      </c>
      <c r="AD40" s="59" t="s">
        <v>216</v>
      </c>
      <c r="AE40" s="63" t="s">
        <v>1529</v>
      </c>
      <c r="AH40" s="62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63"/>
      <c r="AX40" s="62"/>
      <c r="AY40" s="59"/>
      <c r="AZ40" s="59"/>
      <c r="BA40" s="59"/>
      <c r="BB40" s="59"/>
      <c r="BC40" s="59"/>
      <c r="BD40" s="59"/>
      <c r="BE40" s="59"/>
    </row>
    <row r="41" spans="1:57" x14ac:dyDescent="0.25">
      <c r="A41" s="62"/>
      <c r="B41" s="59"/>
      <c r="C41" s="59"/>
      <c r="D41" s="59"/>
      <c r="E41" s="59"/>
      <c r="F41" s="63"/>
      <c r="I41" s="62">
        <v>46265.70239583333</v>
      </c>
      <c r="J41" s="59" t="s">
        <v>1370</v>
      </c>
      <c r="K41" s="59" t="s">
        <v>117</v>
      </c>
      <c r="L41" s="59">
        <v>425.00000000000733</v>
      </c>
      <c r="M41" s="59">
        <v>25.000000000003865</v>
      </c>
      <c r="N41" s="59">
        <v>2500.0000000000455</v>
      </c>
      <c r="O41" s="59" t="s">
        <v>1577</v>
      </c>
      <c r="P41" s="59">
        <v>50.000000000015092</v>
      </c>
      <c r="Q41" s="59">
        <v>49.999999999991694</v>
      </c>
      <c r="R41" s="59"/>
      <c r="S41" s="59">
        <v>0</v>
      </c>
      <c r="T41" s="59">
        <v>520833.33333316975</v>
      </c>
      <c r="U41" s="59">
        <v>520833.33333365724</v>
      </c>
      <c r="V41" s="59">
        <v>-53125000.000010103</v>
      </c>
      <c r="W41" s="63" t="s">
        <v>1578</v>
      </c>
      <c r="Z41" s="62">
        <v>46265.70239583333</v>
      </c>
      <c r="AA41" s="59" t="s">
        <v>1514</v>
      </c>
      <c r="AB41" s="59" t="s">
        <v>1530</v>
      </c>
      <c r="AC41" s="59">
        <v>90235854196.940781</v>
      </c>
      <c r="AD41" s="59" t="s">
        <v>1531</v>
      </c>
      <c r="AE41" s="63" t="s">
        <v>1532</v>
      </c>
      <c r="AH41" s="62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63"/>
      <c r="AX41" s="62"/>
      <c r="AY41" s="59"/>
      <c r="AZ41" s="59"/>
      <c r="BA41" s="59"/>
      <c r="BB41" s="59"/>
      <c r="BC41" s="59"/>
      <c r="BD41" s="59"/>
      <c r="BE41" s="59"/>
    </row>
    <row r="42" spans="1:57" x14ac:dyDescent="0.25">
      <c r="A42" s="62"/>
      <c r="B42" s="59"/>
      <c r="C42" s="59"/>
      <c r="D42" s="59"/>
      <c r="E42" s="59"/>
      <c r="F42" s="63"/>
      <c r="I42" s="62">
        <v>46265.70239583333</v>
      </c>
      <c r="J42" s="59" t="s">
        <v>1371</v>
      </c>
      <c r="K42" s="59" t="s">
        <v>117</v>
      </c>
      <c r="L42" s="59">
        <v>475.00000000000739</v>
      </c>
      <c r="M42" s="59">
        <v>25.000000000003865</v>
      </c>
      <c r="N42" s="59">
        <v>2500.0000000010837</v>
      </c>
      <c r="O42" s="59" t="s">
        <v>1577</v>
      </c>
      <c r="P42" s="59">
        <v>50.000000000018247</v>
      </c>
      <c r="Q42" s="59">
        <v>49.999999999996987</v>
      </c>
      <c r="R42" s="59"/>
      <c r="S42" s="59">
        <v>0</v>
      </c>
      <c r="T42" s="59">
        <v>520833.33333349641</v>
      </c>
      <c r="U42" s="59">
        <v>520833.33333393926</v>
      </c>
      <c r="V42" s="59">
        <v>-59375000.000035837</v>
      </c>
      <c r="W42" s="63" t="s">
        <v>1578</v>
      </c>
      <c r="Z42" s="62">
        <v>46265.70239583333</v>
      </c>
      <c r="AA42" s="59" t="s">
        <v>1514</v>
      </c>
      <c r="AB42" s="59" t="s">
        <v>1533</v>
      </c>
      <c r="AC42" s="59">
        <v>41824135727.701729</v>
      </c>
      <c r="AD42" s="59" t="s">
        <v>1531</v>
      </c>
      <c r="AE42" s="63" t="s">
        <v>1534</v>
      </c>
      <c r="AH42" s="62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63"/>
      <c r="AX42" s="62"/>
      <c r="AY42" s="59"/>
      <c r="AZ42" s="59"/>
      <c r="BA42" s="59"/>
      <c r="BB42" s="59"/>
      <c r="BC42" s="59"/>
      <c r="BD42" s="59"/>
      <c r="BE42" s="59"/>
    </row>
    <row r="43" spans="1:57" x14ac:dyDescent="0.25">
      <c r="A43" s="62"/>
      <c r="B43" s="59"/>
      <c r="C43" s="59"/>
      <c r="D43" s="59"/>
      <c r="E43" s="59"/>
      <c r="F43" s="63"/>
      <c r="I43" s="62">
        <v>46265.70239583333</v>
      </c>
      <c r="J43" s="59" t="s">
        <v>1372</v>
      </c>
      <c r="K43" s="59" t="s">
        <v>117</v>
      </c>
      <c r="L43" s="59">
        <v>525.00000000000739</v>
      </c>
      <c r="M43" s="59">
        <v>25.000000000003865</v>
      </c>
      <c r="N43" s="59">
        <v>2500.0000000007226</v>
      </c>
      <c r="O43" s="59" t="s">
        <v>1577</v>
      </c>
      <c r="P43" s="59">
        <v>50.000000000015071</v>
      </c>
      <c r="Q43" s="59">
        <v>49.999999999991203</v>
      </c>
      <c r="R43" s="59"/>
      <c r="S43" s="59">
        <v>0</v>
      </c>
      <c r="T43" s="59">
        <v>520833.33333330066</v>
      </c>
      <c r="U43" s="59">
        <v>520833.33333379787</v>
      </c>
      <c r="V43" s="59">
        <v>-65625000.000030033</v>
      </c>
      <c r="W43" s="63" t="s">
        <v>1578</v>
      </c>
      <c r="Z43" s="62">
        <v>46265.70239583333</v>
      </c>
      <c r="AA43" s="59" t="s">
        <v>1514</v>
      </c>
      <c r="AB43" s="59" t="s">
        <v>1535</v>
      </c>
      <c r="AC43" s="59">
        <v>29856486743.471542</v>
      </c>
      <c r="AD43" s="59" t="s">
        <v>1531</v>
      </c>
      <c r="AE43" s="63" t="s">
        <v>1536</v>
      </c>
      <c r="AH43" s="62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63"/>
      <c r="AX43" s="62"/>
      <c r="AY43" s="59"/>
      <c r="AZ43" s="59"/>
      <c r="BA43" s="59"/>
      <c r="BB43" s="59"/>
      <c r="BC43" s="59"/>
      <c r="BD43" s="59"/>
      <c r="BE43" s="59"/>
    </row>
    <row r="44" spans="1:57" x14ac:dyDescent="0.25">
      <c r="A44" s="62"/>
      <c r="B44" s="59"/>
      <c r="C44" s="59"/>
      <c r="D44" s="59"/>
      <c r="E44" s="59"/>
      <c r="F44" s="63"/>
      <c r="I44" s="62">
        <v>46265.70239583333</v>
      </c>
      <c r="J44" s="59" t="s">
        <v>1373</v>
      </c>
      <c r="K44" s="59" t="s">
        <v>117</v>
      </c>
      <c r="L44" s="59">
        <v>575.00000000000739</v>
      </c>
      <c r="M44" s="59">
        <v>25.000000000003869</v>
      </c>
      <c r="N44" s="59">
        <v>2500.0000000000382</v>
      </c>
      <c r="O44" s="59" t="s">
        <v>1577</v>
      </c>
      <c r="P44" s="59">
        <v>50.000000000012044</v>
      </c>
      <c r="Q44" s="59">
        <v>49.999999999985306</v>
      </c>
      <c r="R44" s="59"/>
      <c r="S44" s="59">
        <v>0</v>
      </c>
      <c r="T44" s="59">
        <v>520833.33333303506</v>
      </c>
      <c r="U44" s="59">
        <v>520833.33333359222</v>
      </c>
      <c r="V44" s="59">
        <v>-71875000.000013143</v>
      </c>
      <c r="W44" s="63" t="s">
        <v>1578</v>
      </c>
      <c r="Z44" s="62">
        <v>46265.70239583333</v>
      </c>
      <c r="AA44" s="59" t="s">
        <v>1514</v>
      </c>
      <c r="AB44" s="59" t="s">
        <v>1537</v>
      </c>
      <c r="AC44" s="59">
        <v>31999610379.064342</v>
      </c>
      <c r="AD44" s="59" t="s">
        <v>1531</v>
      </c>
      <c r="AE44" s="63" t="s">
        <v>1538</v>
      </c>
      <c r="AH44" s="62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63"/>
      <c r="AX44" s="62"/>
      <c r="AY44" s="59"/>
      <c r="AZ44" s="59"/>
      <c r="BA44" s="59"/>
      <c r="BB44" s="59"/>
      <c r="BC44" s="59"/>
      <c r="BD44" s="59"/>
      <c r="BE44" s="59"/>
    </row>
    <row r="45" spans="1:57" x14ac:dyDescent="0.25">
      <c r="A45" s="62"/>
      <c r="B45" s="59"/>
      <c r="C45" s="59"/>
      <c r="D45" s="59"/>
      <c r="E45" s="59"/>
      <c r="F45" s="63"/>
      <c r="I45" s="62">
        <v>46265.70239583333</v>
      </c>
      <c r="J45" s="59" t="s">
        <v>1374</v>
      </c>
      <c r="K45" s="59" t="s">
        <v>117</v>
      </c>
      <c r="L45" s="59">
        <v>25</v>
      </c>
      <c r="M45" s="59">
        <v>75</v>
      </c>
      <c r="N45" s="59">
        <v>2500</v>
      </c>
      <c r="O45" s="59" t="s">
        <v>1577</v>
      </c>
      <c r="P45" s="59">
        <v>49.999999999999993</v>
      </c>
      <c r="Q45" s="59">
        <v>50.000000000000028</v>
      </c>
      <c r="R45" s="59"/>
      <c r="S45" s="59">
        <v>0</v>
      </c>
      <c r="T45" s="59">
        <v>520833.33333333395</v>
      </c>
      <c r="U45" s="59">
        <v>520833.33333333326</v>
      </c>
      <c r="V45" s="59">
        <v>-9375000</v>
      </c>
      <c r="W45" s="63" t="s">
        <v>1578</v>
      </c>
      <c r="Z45" s="62">
        <v>46265.70239583333</v>
      </c>
      <c r="AA45" s="59" t="s">
        <v>1514</v>
      </c>
      <c r="AB45" s="59" t="s">
        <v>1539</v>
      </c>
      <c r="AC45" s="59">
        <v>14728513505.11652</v>
      </c>
      <c r="AD45" s="59" t="s">
        <v>1531</v>
      </c>
      <c r="AE45" s="63" t="s">
        <v>1540</v>
      </c>
      <c r="AH45" s="62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63"/>
      <c r="AX45" s="62"/>
      <c r="AY45" s="59"/>
      <c r="AZ45" s="59"/>
      <c r="BA45" s="59"/>
      <c r="BB45" s="59"/>
      <c r="BC45" s="59"/>
      <c r="BD45" s="59"/>
      <c r="BE45" s="59"/>
    </row>
    <row r="46" spans="1:57" x14ac:dyDescent="0.25">
      <c r="A46" s="62"/>
      <c r="B46" s="59"/>
      <c r="C46" s="59"/>
      <c r="D46" s="59"/>
      <c r="E46" s="59"/>
      <c r="F46" s="63"/>
      <c r="I46" s="62">
        <v>46265.70239583333</v>
      </c>
      <c r="J46" s="59" t="s">
        <v>1375</v>
      </c>
      <c r="K46" s="59" t="s">
        <v>117</v>
      </c>
      <c r="L46" s="59">
        <v>75</v>
      </c>
      <c r="M46" s="59">
        <v>75</v>
      </c>
      <c r="N46" s="59">
        <v>2500</v>
      </c>
      <c r="O46" s="59" t="s">
        <v>1577</v>
      </c>
      <c r="P46" s="59">
        <v>50.000000000000028</v>
      </c>
      <c r="Q46" s="59">
        <v>50.000000000000028</v>
      </c>
      <c r="R46" s="59"/>
      <c r="S46" s="59">
        <v>0</v>
      </c>
      <c r="T46" s="59">
        <v>520833.33333333395</v>
      </c>
      <c r="U46" s="59">
        <v>520833.33333333395</v>
      </c>
      <c r="V46" s="59">
        <v>-28125000</v>
      </c>
      <c r="W46" s="63" t="s">
        <v>1578</v>
      </c>
      <c r="Z46" s="62">
        <v>46265.70239583333</v>
      </c>
      <c r="AA46" s="59" t="s">
        <v>1514</v>
      </c>
      <c r="AB46" s="59" t="s">
        <v>1541</v>
      </c>
      <c r="AC46" s="59">
        <v>-9866897580.5200787</v>
      </c>
      <c r="AD46" s="59" t="s">
        <v>1531</v>
      </c>
      <c r="AE46" s="63" t="s">
        <v>1542</v>
      </c>
      <c r="AH46" s="62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63"/>
      <c r="AX46" s="62"/>
      <c r="AY46" s="59"/>
      <c r="AZ46" s="59"/>
      <c r="BA46" s="59"/>
      <c r="BB46" s="59"/>
      <c r="BC46" s="59"/>
      <c r="BD46" s="59"/>
      <c r="BE46" s="59"/>
    </row>
    <row r="47" spans="1:57" x14ac:dyDescent="0.25">
      <c r="A47" s="62"/>
      <c r="B47" s="59"/>
      <c r="C47" s="59"/>
      <c r="D47" s="59"/>
      <c r="E47" s="59"/>
      <c r="F47" s="63"/>
      <c r="I47" s="62">
        <v>46265.70239583333</v>
      </c>
      <c r="J47" s="59" t="s">
        <v>1376</v>
      </c>
      <c r="K47" s="59" t="s">
        <v>117</v>
      </c>
      <c r="L47" s="59">
        <v>125.00000000000003</v>
      </c>
      <c r="M47" s="59">
        <v>75</v>
      </c>
      <c r="N47" s="59">
        <v>2499.9999999999604</v>
      </c>
      <c r="O47" s="59" t="s">
        <v>1577</v>
      </c>
      <c r="P47" s="59">
        <v>49.999999999998934</v>
      </c>
      <c r="Q47" s="59">
        <v>49.999999999999844</v>
      </c>
      <c r="R47" s="59"/>
      <c r="S47" s="59">
        <v>0</v>
      </c>
      <c r="T47" s="59">
        <v>520833.33333332179</v>
      </c>
      <c r="U47" s="59">
        <v>520833.33333330293</v>
      </c>
      <c r="V47" s="59">
        <v>-46874999.99999927</v>
      </c>
      <c r="W47" s="63" t="s">
        <v>1578</v>
      </c>
      <c r="Z47" s="62">
        <v>46265.70239583333</v>
      </c>
      <c r="AA47" s="59" t="s">
        <v>1514</v>
      </c>
      <c r="AB47" s="59" t="s">
        <v>1543</v>
      </c>
      <c r="AC47" s="59">
        <v>1.1448709332170226</v>
      </c>
      <c r="AD47" s="59" t="s">
        <v>1544</v>
      </c>
      <c r="AE47" s="63" t="s">
        <v>1545</v>
      </c>
      <c r="AH47" s="62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63"/>
      <c r="AX47" s="62"/>
      <c r="AY47" s="59"/>
      <c r="AZ47" s="59"/>
      <c r="BA47" s="59"/>
      <c r="BB47" s="59"/>
      <c r="BC47" s="59"/>
      <c r="BD47" s="59"/>
      <c r="BE47" s="59"/>
    </row>
    <row r="48" spans="1:57" x14ac:dyDescent="0.25">
      <c r="A48" s="62"/>
      <c r="B48" s="59"/>
      <c r="C48" s="59"/>
      <c r="D48" s="59"/>
      <c r="E48" s="59"/>
      <c r="F48" s="63"/>
      <c r="I48" s="62">
        <v>46265.70239583333</v>
      </c>
      <c r="J48" s="59" t="s">
        <v>1377</v>
      </c>
      <c r="K48" s="59" t="s">
        <v>117</v>
      </c>
      <c r="L48" s="59">
        <v>175</v>
      </c>
      <c r="M48" s="59">
        <v>75</v>
      </c>
      <c r="N48" s="59">
        <v>2500.0000000000091</v>
      </c>
      <c r="O48" s="59" t="s">
        <v>1577</v>
      </c>
      <c r="P48" s="59">
        <v>50.000000000000604</v>
      </c>
      <c r="Q48" s="59">
        <v>49.999999999999716</v>
      </c>
      <c r="R48" s="59"/>
      <c r="S48" s="59">
        <v>0</v>
      </c>
      <c r="T48" s="59">
        <v>520833.33333332936</v>
      </c>
      <c r="U48" s="59">
        <v>520833.33333334787</v>
      </c>
      <c r="V48" s="59">
        <v>-65625000.000000238</v>
      </c>
      <c r="W48" s="63" t="s">
        <v>1578</v>
      </c>
      <c r="Z48" s="62">
        <v>46265.70239583333</v>
      </c>
      <c r="AA48" s="59" t="s">
        <v>1514</v>
      </c>
      <c r="AB48" s="59" t="s">
        <v>1546</v>
      </c>
      <c r="AC48" s="59">
        <v>36476207634.988892</v>
      </c>
      <c r="AD48" s="59" t="s">
        <v>1531</v>
      </c>
      <c r="AE48" s="63" t="s">
        <v>1547</v>
      </c>
      <c r="AH48" s="62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63"/>
      <c r="AX48" s="62"/>
      <c r="AY48" s="59"/>
      <c r="AZ48" s="59"/>
      <c r="BA48" s="59"/>
      <c r="BB48" s="59"/>
      <c r="BC48" s="59"/>
      <c r="BD48" s="59"/>
      <c r="BE48" s="59"/>
    </row>
    <row r="49" spans="1:57" x14ac:dyDescent="0.25">
      <c r="A49" s="62"/>
      <c r="B49" s="59"/>
      <c r="C49" s="59"/>
      <c r="D49" s="59"/>
      <c r="E49" s="59"/>
      <c r="F49" s="63"/>
      <c r="I49" s="62">
        <v>46265.70239583333</v>
      </c>
      <c r="J49" s="59" t="s">
        <v>1378</v>
      </c>
      <c r="K49" s="59" t="s">
        <v>117</v>
      </c>
      <c r="L49" s="59">
        <v>224.99999999999997</v>
      </c>
      <c r="M49" s="59">
        <v>75</v>
      </c>
      <c r="N49" s="59">
        <v>2500.00000000004</v>
      </c>
      <c r="O49" s="59" t="s">
        <v>1577</v>
      </c>
      <c r="P49" s="59">
        <v>50.000000000000931</v>
      </c>
      <c r="Q49" s="59">
        <v>50</v>
      </c>
      <c r="R49" s="59"/>
      <c r="S49" s="59">
        <v>0</v>
      </c>
      <c r="T49" s="59">
        <v>520833.3333333417</v>
      </c>
      <c r="U49" s="59">
        <v>520833.33333336102</v>
      </c>
      <c r="V49" s="59">
        <v>-84375000.000001326</v>
      </c>
      <c r="W49" s="63" t="s">
        <v>1578</v>
      </c>
      <c r="Z49" s="62">
        <v>46265.70239583333</v>
      </c>
      <c r="AA49" s="59" t="s">
        <v>1514</v>
      </c>
      <c r="AB49" s="59" t="s">
        <v>1548</v>
      </c>
      <c r="AC49" s="59">
        <v>10251916249.191975</v>
      </c>
      <c r="AD49" s="59" t="s">
        <v>1531</v>
      </c>
      <c r="AE49" s="63" t="s">
        <v>1549</v>
      </c>
      <c r="AH49" s="62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63"/>
      <c r="AX49" s="62"/>
      <c r="AY49" s="59"/>
      <c r="AZ49" s="59"/>
      <c r="BA49" s="59"/>
      <c r="BB49" s="59"/>
      <c r="BC49" s="59"/>
      <c r="BD49" s="59"/>
      <c r="BE49" s="59"/>
    </row>
    <row r="50" spans="1:57" x14ac:dyDescent="0.25">
      <c r="A50" s="62"/>
      <c r="B50" s="59"/>
      <c r="C50" s="59"/>
      <c r="D50" s="59"/>
      <c r="E50" s="59"/>
      <c r="F50" s="63"/>
      <c r="I50" s="62">
        <v>46265.70239583333</v>
      </c>
      <c r="J50" s="59" t="s">
        <v>1379</v>
      </c>
      <c r="K50" s="59" t="s">
        <v>117</v>
      </c>
      <c r="L50" s="59">
        <v>275</v>
      </c>
      <c r="M50" s="59">
        <v>75</v>
      </c>
      <c r="N50" s="59">
        <v>2499.9999999999545</v>
      </c>
      <c r="O50" s="59" t="s">
        <v>1577</v>
      </c>
      <c r="P50" s="59">
        <v>50.000000000000064</v>
      </c>
      <c r="Q50" s="59">
        <v>50.000000000000071</v>
      </c>
      <c r="R50" s="59"/>
      <c r="S50" s="59">
        <v>0</v>
      </c>
      <c r="T50" s="59">
        <v>520833.33333332528</v>
      </c>
      <c r="U50" s="59">
        <v>520833.33333332522</v>
      </c>
      <c r="V50" s="59">
        <v>-103124999.99999812</v>
      </c>
      <c r="W50" s="63" t="s">
        <v>1578</v>
      </c>
      <c r="Z50" s="62">
        <v>46265.70239583333</v>
      </c>
      <c r="AA50" s="59" t="s">
        <v>1514</v>
      </c>
      <c r="AB50" s="59" t="s">
        <v>1550</v>
      </c>
      <c r="AC50" s="59">
        <v>235.68221705460047</v>
      </c>
      <c r="AD50" s="59" t="s">
        <v>216</v>
      </c>
      <c r="AE50" s="63" t="s">
        <v>1551</v>
      </c>
      <c r="AH50" s="62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63"/>
      <c r="AX50" s="62"/>
      <c r="AY50" s="59"/>
      <c r="AZ50" s="59"/>
      <c r="BA50" s="59"/>
      <c r="BB50" s="59"/>
      <c r="BC50" s="59"/>
      <c r="BD50" s="59"/>
      <c r="BE50" s="59"/>
    </row>
    <row r="51" spans="1:57" x14ac:dyDescent="0.25">
      <c r="A51" s="62"/>
      <c r="B51" s="59"/>
      <c r="C51" s="59"/>
      <c r="D51" s="59"/>
      <c r="E51" s="59"/>
      <c r="F51" s="63"/>
      <c r="I51" s="62">
        <v>46265.70239583333</v>
      </c>
      <c r="J51" s="59" t="s">
        <v>1380</v>
      </c>
      <c r="K51" s="59" t="s">
        <v>117</v>
      </c>
      <c r="L51" s="59">
        <v>325</v>
      </c>
      <c r="M51" s="59">
        <v>75</v>
      </c>
      <c r="N51" s="59">
        <v>2500.0000000000173</v>
      </c>
      <c r="O51" s="59" t="s">
        <v>1577</v>
      </c>
      <c r="P51" s="59">
        <v>49.99999999999995</v>
      </c>
      <c r="Q51" s="59">
        <v>50.000000000000021</v>
      </c>
      <c r="R51" s="59"/>
      <c r="S51" s="59">
        <v>0</v>
      </c>
      <c r="T51" s="59">
        <v>520833.33333333733</v>
      </c>
      <c r="U51" s="59">
        <v>520833.33333333593</v>
      </c>
      <c r="V51" s="59">
        <v>-121875000.00000085</v>
      </c>
      <c r="W51" s="63" t="s">
        <v>1578</v>
      </c>
      <c r="Z51" s="62">
        <v>46265.70239583333</v>
      </c>
      <c r="AA51" s="59" t="s">
        <v>1514</v>
      </c>
      <c r="AB51" s="59" t="s">
        <v>1552</v>
      </c>
      <c r="AC51" s="59">
        <v>159.89464839090084</v>
      </c>
      <c r="AD51" s="59" t="s">
        <v>216</v>
      </c>
      <c r="AE51" s="63" t="s">
        <v>1553</v>
      </c>
      <c r="AX51" s="62"/>
      <c r="AY51" s="59"/>
      <c r="AZ51" s="59"/>
      <c r="BA51" s="59"/>
      <c r="BB51" s="59"/>
      <c r="BC51" s="59"/>
      <c r="BD51" s="59"/>
      <c r="BE51" s="59"/>
    </row>
    <row r="52" spans="1:57" x14ac:dyDescent="0.25">
      <c r="A52" s="62"/>
      <c r="B52" s="59"/>
      <c r="C52" s="59"/>
      <c r="D52" s="59"/>
      <c r="E52" s="59"/>
      <c r="F52" s="63"/>
      <c r="I52" s="62">
        <v>46265.70239583333</v>
      </c>
      <c r="J52" s="59" t="s">
        <v>1381</v>
      </c>
      <c r="K52" s="59" t="s">
        <v>117</v>
      </c>
      <c r="L52" s="59">
        <v>375</v>
      </c>
      <c r="M52" s="59">
        <v>75</v>
      </c>
      <c r="N52" s="59">
        <v>2499.9999999999491</v>
      </c>
      <c r="O52" s="59" t="s">
        <v>1577</v>
      </c>
      <c r="P52" s="59">
        <v>50.000000000000021</v>
      </c>
      <c r="Q52" s="59">
        <v>49.999999999999986</v>
      </c>
      <c r="R52" s="59"/>
      <c r="S52" s="59">
        <v>0</v>
      </c>
      <c r="T52" s="59">
        <v>520833.33333332243</v>
      </c>
      <c r="U52" s="59">
        <v>520833.33333332319</v>
      </c>
      <c r="V52" s="59">
        <v>-140624999.99999714</v>
      </c>
      <c r="W52" s="63" t="s">
        <v>1578</v>
      </c>
      <c r="Z52" s="62">
        <v>46265.70239583333</v>
      </c>
      <c r="AA52" s="59" t="s">
        <v>1514</v>
      </c>
      <c r="AB52" s="59" t="s">
        <v>1554</v>
      </c>
      <c r="AC52" s="59">
        <v>251.62819904040751</v>
      </c>
      <c r="AD52" s="59" t="s">
        <v>216</v>
      </c>
      <c r="AE52" s="63" t="s">
        <v>1555</v>
      </c>
      <c r="AX52" s="62"/>
      <c r="AY52" s="59"/>
      <c r="AZ52" s="59"/>
      <c r="BA52" s="59"/>
      <c r="BB52" s="59"/>
      <c r="BC52" s="59"/>
      <c r="BD52" s="59"/>
      <c r="BE52" s="59"/>
    </row>
    <row r="53" spans="1:57" x14ac:dyDescent="0.25">
      <c r="A53" s="62"/>
      <c r="B53" s="59"/>
      <c r="C53" s="59"/>
      <c r="D53" s="59"/>
      <c r="E53" s="59"/>
      <c r="F53" s="63"/>
      <c r="I53" s="62">
        <v>46265.70239583333</v>
      </c>
      <c r="J53" s="59" t="s">
        <v>1382</v>
      </c>
      <c r="K53" s="59" t="s">
        <v>117</v>
      </c>
      <c r="L53" s="59">
        <v>425.00000000000011</v>
      </c>
      <c r="M53" s="59">
        <v>75</v>
      </c>
      <c r="N53" s="59">
        <v>2499.9999999998126</v>
      </c>
      <c r="O53" s="59" t="s">
        <v>1577</v>
      </c>
      <c r="P53" s="59">
        <v>49.999999999991502</v>
      </c>
      <c r="Q53" s="59">
        <v>50.000000000000007</v>
      </c>
      <c r="R53" s="59"/>
      <c r="S53" s="59">
        <v>0</v>
      </c>
      <c r="T53" s="59">
        <v>520833.33333329443</v>
      </c>
      <c r="U53" s="59">
        <v>520833.33333311719</v>
      </c>
      <c r="V53" s="59">
        <v>-159374999.99998808</v>
      </c>
      <c r="W53" s="63" t="s">
        <v>1578</v>
      </c>
      <c r="Z53" s="62">
        <v>46265.70239583333</v>
      </c>
      <c r="AA53" s="59" t="s">
        <v>1514</v>
      </c>
      <c r="AB53" s="59" t="s">
        <v>1556</v>
      </c>
      <c r="AC53" s="59">
        <v>133.40035782374306</v>
      </c>
      <c r="AD53" s="59" t="s">
        <v>216</v>
      </c>
      <c r="AE53" s="63" t="s">
        <v>1557</v>
      </c>
      <c r="AX53" s="62"/>
      <c r="AY53" s="59"/>
      <c r="AZ53" s="59"/>
      <c r="BA53" s="59"/>
      <c r="BB53" s="59"/>
      <c r="BC53" s="59"/>
      <c r="BD53" s="59"/>
      <c r="BE53" s="59"/>
    </row>
    <row r="54" spans="1:57" x14ac:dyDescent="0.25">
      <c r="A54" s="62"/>
      <c r="B54" s="59"/>
      <c r="C54" s="59"/>
      <c r="D54" s="59"/>
      <c r="E54" s="59"/>
      <c r="F54" s="63"/>
      <c r="I54" s="62">
        <v>46265.70239583333</v>
      </c>
      <c r="J54" s="59" t="s">
        <v>1383</v>
      </c>
      <c r="K54" s="59" t="s">
        <v>117</v>
      </c>
      <c r="L54" s="59">
        <v>475.00000000000006</v>
      </c>
      <c r="M54" s="59">
        <v>75</v>
      </c>
      <c r="N54" s="59">
        <v>2499.9999999995453</v>
      </c>
      <c r="O54" s="59" t="s">
        <v>1577</v>
      </c>
      <c r="P54" s="59">
        <v>49.999999999998209</v>
      </c>
      <c r="Q54" s="59">
        <v>50.000000000000043</v>
      </c>
      <c r="R54" s="59"/>
      <c r="S54" s="59">
        <v>0</v>
      </c>
      <c r="T54" s="59">
        <v>520833.33333323948</v>
      </c>
      <c r="U54" s="59">
        <v>520833.33333320124</v>
      </c>
      <c r="V54" s="59">
        <v>-178124999.99996763</v>
      </c>
      <c r="W54" s="63" t="s">
        <v>1578</v>
      </c>
      <c r="Z54" s="62">
        <v>46265.70239583333</v>
      </c>
      <c r="AA54" s="59" t="s">
        <v>1514</v>
      </c>
      <c r="AB54" s="59" t="s">
        <v>1558</v>
      </c>
      <c r="AC54" s="59">
        <v>230</v>
      </c>
      <c r="AD54" s="59" t="s">
        <v>22</v>
      </c>
      <c r="AE54" s="63" t="s">
        <v>1559</v>
      </c>
      <c r="AX54" s="62"/>
      <c r="AY54" s="59"/>
      <c r="AZ54" s="59"/>
      <c r="BA54" s="59"/>
      <c r="BB54" s="59"/>
      <c r="BC54" s="59"/>
      <c r="BD54" s="59"/>
      <c r="BE54" s="59"/>
    </row>
    <row r="55" spans="1:57" x14ac:dyDescent="0.25">
      <c r="A55" s="62"/>
      <c r="B55" s="59"/>
      <c r="C55" s="59"/>
      <c r="D55" s="59"/>
      <c r="E55" s="59"/>
      <c r="F55" s="63"/>
      <c r="I55" s="62">
        <v>46265.70239583333</v>
      </c>
      <c r="J55" s="59" t="s">
        <v>1384</v>
      </c>
      <c r="K55" s="59" t="s">
        <v>117</v>
      </c>
      <c r="L55" s="59">
        <v>525</v>
      </c>
      <c r="M55" s="59">
        <v>75</v>
      </c>
      <c r="N55" s="59">
        <v>2499.9999999995339</v>
      </c>
      <c r="O55" s="59" t="s">
        <v>1577</v>
      </c>
      <c r="P55" s="59">
        <v>49.99999999998775</v>
      </c>
      <c r="Q55" s="59">
        <v>50.000000000000007</v>
      </c>
      <c r="R55" s="59"/>
      <c r="S55" s="59">
        <v>0</v>
      </c>
      <c r="T55" s="59">
        <v>520833.3333332364</v>
      </c>
      <c r="U55" s="59">
        <v>520833.33333298104</v>
      </c>
      <c r="V55" s="59">
        <v>-196874999.99996328</v>
      </c>
      <c r="W55" s="63" t="s">
        <v>1578</v>
      </c>
      <c r="Z55" s="62">
        <v>46265.70239583333</v>
      </c>
      <c r="AA55" s="59" t="s">
        <v>1514</v>
      </c>
      <c r="AB55" s="59" t="s">
        <v>1560</v>
      </c>
      <c r="AC55" s="59">
        <v>56</v>
      </c>
      <c r="AD55" s="59" t="s">
        <v>22</v>
      </c>
      <c r="AE55" s="63" t="s">
        <v>1561</v>
      </c>
      <c r="AX55" s="62"/>
      <c r="AY55" s="59"/>
      <c r="AZ55" s="59"/>
      <c r="BA55" s="59"/>
      <c r="BB55" s="59"/>
      <c r="BC55" s="59"/>
      <c r="BD55" s="59"/>
      <c r="BE55" s="59"/>
    </row>
    <row r="56" spans="1:57" x14ac:dyDescent="0.25">
      <c r="A56" s="62"/>
      <c r="B56" s="59"/>
      <c r="C56" s="59"/>
      <c r="D56" s="59"/>
      <c r="E56" s="59"/>
      <c r="F56" s="63"/>
      <c r="I56" s="62">
        <v>46265.70239583333</v>
      </c>
      <c r="J56" s="59" t="s">
        <v>1385</v>
      </c>
      <c r="K56" s="59" t="s">
        <v>117</v>
      </c>
      <c r="L56" s="59">
        <v>575</v>
      </c>
      <c r="M56" s="59">
        <v>75</v>
      </c>
      <c r="N56" s="59">
        <v>2500.0000000001251</v>
      </c>
      <c r="O56" s="59" t="s">
        <v>1577</v>
      </c>
      <c r="P56" s="59">
        <v>50.000000000001577</v>
      </c>
      <c r="Q56" s="59">
        <v>50.000000000000064</v>
      </c>
      <c r="R56" s="59"/>
      <c r="S56" s="59">
        <v>0</v>
      </c>
      <c r="T56" s="59">
        <v>520833.33333336067</v>
      </c>
      <c r="U56" s="59">
        <v>520833.33333339222</v>
      </c>
      <c r="V56" s="59">
        <v>-215625000.00001079</v>
      </c>
      <c r="W56" s="63" t="s">
        <v>1578</v>
      </c>
      <c r="Z56" s="62">
        <v>46265.70239583333</v>
      </c>
      <c r="AA56" s="59" t="s">
        <v>1514</v>
      </c>
      <c r="AB56" s="59" t="s">
        <v>1562</v>
      </c>
      <c r="AC56" s="59" t="s">
        <v>216</v>
      </c>
      <c r="AD56" s="59" t="s">
        <v>9</v>
      </c>
      <c r="AE56" s="63" t="s">
        <v>1724</v>
      </c>
      <c r="AX56" s="62"/>
      <c r="AY56" s="59"/>
      <c r="AZ56" s="59"/>
      <c r="BA56" s="59"/>
      <c r="BB56" s="59"/>
      <c r="BC56" s="59"/>
      <c r="BD56" s="59"/>
      <c r="BE56" s="59"/>
    </row>
    <row r="57" spans="1:57" x14ac:dyDescent="0.25">
      <c r="A57" s="62"/>
      <c r="B57" s="59"/>
      <c r="C57" s="59"/>
      <c r="D57" s="59"/>
      <c r="E57" s="59"/>
      <c r="F57" s="63"/>
      <c r="I57" s="62">
        <v>46265.70239583333</v>
      </c>
      <c r="J57" s="59" t="s">
        <v>1386</v>
      </c>
      <c r="K57" s="59" t="s">
        <v>117</v>
      </c>
      <c r="L57" s="59">
        <v>25</v>
      </c>
      <c r="M57" s="59">
        <v>125</v>
      </c>
      <c r="N57" s="59">
        <v>2500</v>
      </c>
      <c r="O57" s="59" t="s">
        <v>1577</v>
      </c>
      <c r="P57" s="59">
        <v>49.999999999999993</v>
      </c>
      <c r="Q57" s="59">
        <v>50.000000000000121</v>
      </c>
      <c r="R57" s="59"/>
      <c r="S57" s="59">
        <v>0</v>
      </c>
      <c r="T57" s="59">
        <v>520833.33333333582</v>
      </c>
      <c r="U57" s="59">
        <v>520833.33333333326</v>
      </c>
      <c r="V57" s="59">
        <v>-15625000</v>
      </c>
      <c r="W57" s="63" t="s">
        <v>1578</v>
      </c>
      <c r="Z57" s="62">
        <v>46265.70239583333</v>
      </c>
      <c r="AA57" s="59" t="s">
        <v>1514</v>
      </c>
      <c r="AB57" s="59" t="s">
        <v>1563</v>
      </c>
      <c r="AC57" s="59" t="s">
        <v>218</v>
      </c>
      <c r="AD57" s="59" t="s">
        <v>9</v>
      </c>
      <c r="AE57" s="63" t="s">
        <v>1725</v>
      </c>
      <c r="AX57" s="62"/>
      <c r="AY57" s="59"/>
      <c r="AZ57" s="59"/>
      <c r="BA57" s="59"/>
      <c r="BB57" s="59"/>
      <c r="BC57" s="59"/>
      <c r="BD57" s="59"/>
      <c r="BE57" s="59"/>
    </row>
    <row r="58" spans="1:57" x14ac:dyDescent="0.25">
      <c r="A58" s="62"/>
      <c r="B58" s="59"/>
      <c r="C58" s="59"/>
      <c r="D58" s="59"/>
      <c r="E58" s="59"/>
      <c r="F58" s="63"/>
      <c r="I58" s="62">
        <v>46265.70239583333</v>
      </c>
      <c r="J58" s="59" t="s">
        <v>1387</v>
      </c>
      <c r="K58" s="59" t="s">
        <v>117</v>
      </c>
      <c r="L58" s="59">
        <v>75</v>
      </c>
      <c r="M58" s="59">
        <v>125.00000000000003</v>
      </c>
      <c r="N58" s="59">
        <v>2499.9999999999604</v>
      </c>
      <c r="O58" s="59" t="s">
        <v>1577</v>
      </c>
      <c r="P58" s="59">
        <v>49.999999999999844</v>
      </c>
      <c r="Q58" s="59">
        <v>49.999999999998934</v>
      </c>
      <c r="R58" s="59"/>
      <c r="S58" s="59">
        <v>0</v>
      </c>
      <c r="T58" s="59">
        <v>520833.33333330293</v>
      </c>
      <c r="U58" s="59">
        <v>520833.33333332179</v>
      </c>
      <c r="V58" s="59">
        <v>-46874999.99999927</v>
      </c>
      <c r="W58" s="63" t="s">
        <v>1578</v>
      </c>
      <c r="Z58" s="62">
        <v>46265.70239583333</v>
      </c>
      <c r="AA58" s="59" t="s">
        <v>1514</v>
      </c>
      <c r="AB58" s="59" t="s">
        <v>1564</v>
      </c>
      <c r="AC58" s="59" t="s">
        <v>225</v>
      </c>
      <c r="AD58" s="59" t="s">
        <v>9</v>
      </c>
      <c r="AE58" s="63" t="s">
        <v>1726</v>
      </c>
      <c r="AX58" s="62"/>
      <c r="AY58" s="59"/>
      <c r="AZ58" s="59"/>
      <c r="BA58" s="59"/>
      <c r="BB58" s="59"/>
      <c r="BC58" s="59"/>
      <c r="BD58" s="59"/>
      <c r="BE58" s="59"/>
    </row>
    <row r="59" spans="1:57" x14ac:dyDescent="0.25">
      <c r="A59" s="62"/>
      <c r="B59" s="59"/>
      <c r="C59" s="59"/>
      <c r="D59" s="59"/>
      <c r="E59" s="59"/>
      <c r="F59" s="63"/>
      <c r="I59" s="62">
        <v>46265.70239583333</v>
      </c>
      <c r="J59" s="59" t="s">
        <v>1388</v>
      </c>
      <c r="K59" s="59" t="s">
        <v>117</v>
      </c>
      <c r="L59" s="59">
        <v>124.99999999999997</v>
      </c>
      <c r="M59" s="59">
        <v>124.99999999999997</v>
      </c>
      <c r="N59" s="59">
        <v>2500.0000000000382</v>
      </c>
      <c r="O59" s="59" t="s">
        <v>1577</v>
      </c>
      <c r="P59" s="59">
        <v>50.000000000000909</v>
      </c>
      <c r="Q59" s="59">
        <v>50.000000000000909</v>
      </c>
      <c r="R59" s="59"/>
      <c r="S59" s="59">
        <v>0</v>
      </c>
      <c r="T59" s="59">
        <v>520833.33333336021</v>
      </c>
      <c r="U59" s="59">
        <v>520833.33333336021</v>
      </c>
      <c r="V59" s="59">
        <v>-78125000.000001162</v>
      </c>
      <c r="W59" s="63" t="s">
        <v>1578</v>
      </c>
      <c r="Z59" s="62">
        <v>46265.70239583333</v>
      </c>
      <c r="AA59" s="59" t="s">
        <v>1514</v>
      </c>
      <c r="AB59" s="59" t="s">
        <v>1565</v>
      </c>
      <c r="AC59" s="59" t="s">
        <v>227</v>
      </c>
      <c r="AD59" s="59" t="s">
        <v>9</v>
      </c>
      <c r="AE59" s="63" t="s">
        <v>1727</v>
      </c>
      <c r="AX59" s="62"/>
      <c r="AY59" s="59"/>
      <c r="AZ59" s="59"/>
      <c r="BA59" s="59"/>
      <c r="BB59" s="59"/>
      <c r="BC59" s="59"/>
      <c r="BD59" s="59"/>
      <c r="BE59" s="59"/>
    </row>
    <row r="60" spans="1:57" x14ac:dyDescent="0.25">
      <c r="A60" s="62"/>
      <c r="B60" s="59"/>
      <c r="C60" s="59"/>
      <c r="D60" s="59"/>
      <c r="E60" s="59"/>
      <c r="F60" s="63"/>
      <c r="I60" s="62">
        <v>46265.70239583333</v>
      </c>
      <c r="J60" s="59" t="s">
        <v>1389</v>
      </c>
      <c r="K60" s="59" t="s">
        <v>117</v>
      </c>
      <c r="L60" s="59">
        <v>175</v>
      </c>
      <c r="M60" s="59">
        <v>125.00000000000001</v>
      </c>
      <c r="N60" s="59">
        <v>2499.99999999999</v>
      </c>
      <c r="O60" s="59" t="s">
        <v>1577</v>
      </c>
      <c r="P60" s="59">
        <v>49.999999999999552</v>
      </c>
      <c r="Q60" s="59">
        <v>49.999999999999787</v>
      </c>
      <c r="R60" s="59"/>
      <c r="S60" s="59">
        <v>0</v>
      </c>
      <c r="T60" s="59">
        <v>520833.33333332679</v>
      </c>
      <c r="U60" s="59">
        <v>520833.33333332185</v>
      </c>
      <c r="V60" s="59">
        <v>-109374999.99999958</v>
      </c>
      <c r="W60" s="63" t="s">
        <v>1578</v>
      </c>
      <c r="Z60" s="62"/>
      <c r="AA60" s="59"/>
      <c r="AB60" s="59"/>
      <c r="AC60" s="59"/>
      <c r="AD60" s="59"/>
      <c r="AE60" s="63"/>
      <c r="AX60" s="62"/>
      <c r="AY60" s="59"/>
      <c r="AZ60" s="59"/>
      <c r="BA60" s="59"/>
      <c r="BB60" s="59"/>
      <c r="BC60" s="59"/>
      <c r="BD60" s="59"/>
      <c r="BE60" s="59"/>
    </row>
    <row r="61" spans="1:57" x14ac:dyDescent="0.25">
      <c r="A61" s="62"/>
      <c r="B61" s="59"/>
      <c r="C61" s="59"/>
      <c r="D61" s="59"/>
      <c r="E61" s="59"/>
      <c r="F61" s="63"/>
      <c r="I61" s="62">
        <v>46265.70239583333</v>
      </c>
      <c r="J61" s="59" t="s">
        <v>1390</v>
      </c>
      <c r="K61" s="59" t="s">
        <v>117</v>
      </c>
      <c r="L61" s="59">
        <v>225.00000000000006</v>
      </c>
      <c r="M61" s="59">
        <v>125.00000000000004</v>
      </c>
      <c r="N61" s="59">
        <v>2499.9999999998163</v>
      </c>
      <c r="O61" s="59" t="s">
        <v>1577</v>
      </c>
      <c r="P61" s="59">
        <v>49.999999999997215</v>
      </c>
      <c r="Q61" s="59">
        <v>49.999999999998636</v>
      </c>
      <c r="R61" s="59"/>
      <c r="S61" s="59">
        <v>0</v>
      </c>
      <c r="T61" s="59">
        <v>520833.33333326661</v>
      </c>
      <c r="U61" s="59">
        <v>520833.33333323698</v>
      </c>
      <c r="V61" s="59">
        <v>-140624999.99998975</v>
      </c>
      <c r="W61" s="63" t="s">
        <v>1578</v>
      </c>
      <c r="Z61" s="62"/>
      <c r="AA61" s="59"/>
      <c r="AB61" s="59"/>
      <c r="AC61" s="59"/>
      <c r="AD61" s="59"/>
      <c r="AE61" s="63"/>
      <c r="AX61" s="62"/>
      <c r="AY61" s="59"/>
      <c r="AZ61" s="59"/>
      <c r="BA61" s="59"/>
      <c r="BB61" s="59"/>
      <c r="BC61" s="59"/>
      <c r="BD61" s="59"/>
      <c r="BE61" s="59"/>
    </row>
    <row r="62" spans="1:57" x14ac:dyDescent="0.25">
      <c r="A62" s="62"/>
      <c r="B62" s="59"/>
      <c r="C62" s="59"/>
      <c r="D62" s="59"/>
      <c r="E62" s="59"/>
      <c r="F62" s="63"/>
      <c r="I62" s="62">
        <v>46265.70239583333</v>
      </c>
      <c r="J62" s="59" t="s">
        <v>1391</v>
      </c>
      <c r="K62" s="59" t="s">
        <v>117</v>
      </c>
      <c r="L62" s="59">
        <v>275</v>
      </c>
      <c r="M62" s="59">
        <v>125</v>
      </c>
      <c r="N62" s="59">
        <v>2499.999999999899</v>
      </c>
      <c r="O62" s="59" t="s">
        <v>1577</v>
      </c>
      <c r="P62" s="59">
        <v>49.999999999997442</v>
      </c>
      <c r="Q62" s="59">
        <v>49.999999999999957</v>
      </c>
      <c r="R62" s="59"/>
      <c r="S62" s="59">
        <v>0</v>
      </c>
      <c r="T62" s="59">
        <v>520833.33333331137</v>
      </c>
      <c r="U62" s="59">
        <v>520833.3333332591</v>
      </c>
      <c r="V62" s="59">
        <v>-171874999.99999306</v>
      </c>
      <c r="W62" s="63" t="s">
        <v>1578</v>
      </c>
      <c r="Z62" s="62"/>
      <c r="AA62" s="59"/>
      <c r="AB62" s="59"/>
      <c r="AC62" s="59"/>
      <c r="AD62" s="59"/>
      <c r="AE62" s="63"/>
      <c r="AX62" s="62"/>
      <c r="AY62" s="59"/>
      <c r="AZ62" s="59"/>
      <c r="BA62" s="59"/>
      <c r="BB62" s="59"/>
      <c r="BC62" s="59"/>
      <c r="BD62" s="59"/>
      <c r="BE62" s="59"/>
    </row>
    <row r="63" spans="1:57" x14ac:dyDescent="0.25">
      <c r="A63" s="62"/>
      <c r="B63" s="59"/>
      <c r="C63" s="59"/>
      <c r="D63" s="59"/>
      <c r="E63" s="59"/>
      <c r="F63" s="63"/>
      <c r="I63" s="62">
        <v>46265.70239583333</v>
      </c>
      <c r="J63" s="59" t="s">
        <v>1392</v>
      </c>
      <c r="K63" s="59" t="s">
        <v>117</v>
      </c>
      <c r="L63" s="59">
        <v>325</v>
      </c>
      <c r="M63" s="59">
        <v>125.00000000000001</v>
      </c>
      <c r="N63" s="59">
        <v>2500.0000000000468</v>
      </c>
      <c r="O63" s="59" t="s">
        <v>1577</v>
      </c>
      <c r="P63" s="59">
        <v>50.000000000001435</v>
      </c>
      <c r="Q63" s="59">
        <v>49.999999999999503</v>
      </c>
      <c r="R63" s="59"/>
      <c r="S63" s="59">
        <v>0</v>
      </c>
      <c r="T63" s="59">
        <v>520833.33333333267</v>
      </c>
      <c r="U63" s="59">
        <v>520833.3333333729</v>
      </c>
      <c r="V63" s="59">
        <v>-203125000.00000384</v>
      </c>
      <c r="W63" s="63" t="s">
        <v>1578</v>
      </c>
      <c r="Z63" s="62"/>
      <c r="AA63" s="59"/>
      <c r="AB63" s="59"/>
      <c r="AC63" s="59"/>
      <c r="AD63" s="59"/>
      <c r="AE63" s="63"/>
      <c r="AX63" s="62"/>
      <c r="AY63" s="59"/>
      <c r="AZ63" s="59"/>
      <c r="BA63" s="59"/>
      <c r="BB63" s="59"/>
      <c r="BC63" s="59"/>
      <c r="BD63" s="59"/>
      <c r="BE63" s="59"/>
    </row>
    <row r="64" spans="1:57" x14ac:dyDescent="0.25">
      <c r="A64" s="62"/>
      <c r="B64" s="59"/>
      <c r="C64" s="59"/>
      <c r="D64" s="59"/>
      <c r="E64" s="59"/>
      <c r="F64" s="63"/>
      <c r="I64" s="62">
        <v>46265.70239583333</v>
      </c>
      <c r="J64" s="59" t="s">
        <v>1393</v>
      </c>
      <c r="K64" s="59" t="s">
        <v>117</v>
      </c>
      <c r="L64" s="59">
        <v>375</v>
      </c>
      <c r="M64" s="59">
        <v>124.99999999999999</v>
      </c>
      <c r="N64" s="59">
        <v>2500.0000000000691</v>
      </c>
      <c r="O64" s="59" t="s">
        <v>1577</v>
      </c>
      <c r="P64" s="59">
        <v>50.000000000000995</v>
      </c>
      <c r="Q64" s="59">
        <v>50.00000000000059</v>
      </c>
      <c r="R64" s="59"/>
      <c r="S64" s="59">
        <v>0</v>
      </c>
      <c r="T64" s="59">
        <v>520833.33333335991</v>
      </c>
      <c r="U64" s="59">
        <v>520833.33333336841</v>
      </c>
      <c r="V64" s="59">
        <v>-234375000.00000647</v>
      </c>
      <c r="W64" s="63" t="s">
        <v>1578</v>
      </c>
      <c r="Z64" s="62"/>
      <c r="AA64" s="59"/>
      <c r="AB64" s="59"/>
      <c r="AC64" s="59"/>
      <c r="AD64" s="59"/>
      <c r="AE64" s="63"/>
      <c r="AX64" s="62"/>
      <c r="AY64" s="59"/>
      <c r="AZ64" s="59"/>
      <c r="BA64" s="59"/>
      <c r="BB64" s="59"/>
      <c r="BC64" s="59"/>
      <c r="BD64" s="59"/>
      <c r="BE64" s="59"/>
    </row>
    <row r="65" spans="1:57" x14ac:dyDescent="0.25">
      <c r="A65" s="62"/>
      <c r="B65" s="59"/>
      <c r="C65" s="59"/>
      <c r="D65" s="59"/>
      <c r="E65" s="59"/>
      <c r="F65" s="63"/>
      <c r="I65" s="62">
        <v>46265.70239583333</v>
      </c>
      <c r="J65" s="59" t="s">
        <v>1394</v>
      </c>
      <c r="K65" s="59" t="s">
        <v>117</v>
      </c>
      <c r="L65" s="59">
        <v>425</v>
      </c>
      <c r="M65" s="59">
        <v>125</v>
      </c>
      <c r="N65" s="59">
        <v>2499.9999999999231</v>
      </c>
      <c r="O65" s="59" t="s">
        <v>1577</v>
      </c>
      <c r="P65" s="59">
        <v>49.999999999996646</v>
      </c>
      <c r="Q65" s="59">
        <v>50.00000000000059</v>
      </c>
      <c r="R65" s="59"/>
      <c r="S65" s="59">
        <v>0</v>
      </c>
      <c r="T65" s="59">
        <v>520833.33333332965</v>
      </c>
      <c r="U65" s="59">
        <v>520833.33333324746</v>
      </c>
      <c r="V65" s="59">
        <v>-265624999.99999183</v>
      </c>
      <c r="W65" s="63" t="s">
        <v>1578</v>
      </c>
      <c r="Z65" s="62"/>
      <c r="AA65" s="59"/>
      <c r="AB65" s="59"/>
      <c r="AC65" s="59"/>
      <c r="AD65" s="59"/>
      <c r="AE65" s="63"/>
      <c r="AX65" s="62"/>
      <c r="AY65" s="59"/>
      <c r="AZ65" s="59"/>
      <c r="BA65" s="59"/>
      <c r="BB65" s="59"/>
      <c r="BC65" s="59"/>
      <c r="BD65" s="59"/>
      <c r="BE65" s="59"/>
    </row>
    <row r="66" spans="1:57" x14ac:dyDescent="0.25">
      <c r="A66" s="62"/>
      <c r="B66" s="59"/>
      <c r="C66" s="59"/>
      <c r="D66" s="59"/>
      <c r="E66" s="59"/>
      <c r="F66" s="63"/>
      <c r="I66" s="62">
        <v>46265.70239583333</v>
      </c>
      <c r="J66" s="59" t="s">
        <v>1395</v>
      </c>
      <c r="K66" s="59" t="s">
        <v>117</v>
      </c>
      <c r="L66" s="59">
        <v>474.99999999999994</v>
      </c>
      <c r="M66" s="59">
        <v>125</v>
      </c>
      <c r="N66" s="59">
        <v>2499.9999999998972</v>
      </c>
      <c r="O66" s="59" t="s">
        <v>1577</v>
      </c>
      <c r="P66" s="59">
        <v>50.000000000000924</v>
      </c>
      <c r="Q66" s="59">
        <v>50.000000000000263</v>
      </c>
      <c r="R66" s="59"/>
      <c r="S66" s="59">
        <v>0</v>
      </c>
      <c r="T66" s="59">
        <v>520833.33333331742</v>
      </c>
      <c r="U66" s="59">
        <v>520833.33333333116</v>
      </c>
      <c r="V66" s="59">
        <v>-296874999.99998778</v>
      </c>
      <c r="W66" s="63" t="s">
        <v>1578</v>
      </c>
      <c r="Z66" s="62"/>
      <c r="AA66" s="59"/>
      <c r="AB66" s="59"/>
      <c r="AC66" s="59"/>
      <c r="AD66" s="59"/>
      <c r="AE66" s="63"/>
      <c r="AX66" s="62"/>
      <c r="AY66" s="59"/>
      <c r="AZ66" s="59"/>
      <c r="BA66" s="59"/>
      <c r="BB66" s="59"/>
      <c r="BC66" s="59"/>
      <c r="BD66" s="59"/>
      <c r="BE66" s="59"/>
    </row>
    <row r="67" spans="1:57" x14ac:dyDescent="0.25">
      <c r="A67" s="62"/>
      <c r="B67" s="59"/>
      <c r="C67" s="59"/>
      <c r="D67" s="59"/>
      <c r="E67" s="59"/>
      <c r="F67" s="63"/>
      <c r="I67" s="62">
        <v>46265.70239583333</v>
      </c>
      <c r="J67" s="59" t="s">
        <v>1396</v>
      </c>
      <c r="K67" s="59" t="s">
        <v>117</v>
      </c>
      <c r="L67" s="59">
        <v>525</v>
      </c>
      <c r="M67" s="59">
        <v>125</v>
      </c>
      <c r="N67" s="59">
        <v>2499.9999999995571</v>
      </c>
      <c r="O67" s="59" t="s">
        <v>1577</v>
      </c>
      <c r="P67" s="59">
        <v>49.999999999989676</v>
      </c>
      <c r="Q67" s="59">
        <v>50.000000000000213</v>
      </c>
      <c r="R67" s="59"/>
      <c r="S67" s="59">
        <v>0</v>
      </c>
      <c r="T67" s="59">
        <v>520833.33333324548</v>
      </c>
      <c r="U67" s="59">
        <v>520833.33333302604</v>
      </c>
      <c r="V67" s="59">
        <v>-328124999.99994189</v>
      </c>
      <c r="W67" s="63" t="s">
        <v>1578</v>
      </c>
      <c r="Z67" s="62"/>
      <c r="AA67" s="59"/>
      <c r="AB67" s="59"/>
      <c r="AC67" s="59"/>
      <c r="AD67" s="59"/>
      <c r="AE67" s="63"/>
      <c r="AX67" s="62"/>
      <c r="AY67" s="59"/>
      <c r="AZ67" s="59"/>
      <c r="BA67" s="59"/>
      <c r="BB67" s="59"/>
      <c r="BC67" s="59"/>
      <c r="BD67" s="59"/>
      <c r="BE67" s="59"/>
    </row>
    <row r="68" spans="1:57" x14ac:dyDescent="0.25">
      <c r="A68" s="62"/>
      <c r="B68" s="59"/>
      <c r="C68" s="59"/>
      <c r="D68" s="59"/>
      <c r="E68" s="59"/>
      <c r="F68" s="63"/>
      <c r="I68" s="62">
        <v>46265.70239583333</v>
      </c>
      <c r="J68" s="59" t="s">
        <v>1397</v>
      </c>
      <c r="K68" s="59" t="s">
        <v>117</v>
      </c>
      <c r="L68" s="59">
        <v>575</v>
      </c>
      <c r="M68" s="59">
        <v>125</v>
      </c>
      <c r="N68" s="59">
        <v>2500.00000000008</v>
      </c>
      <c r="O68" s="59" t="s">
        <v>1577</v>
      </c>
      <c r="P68" s="59">
        <v>50.000000000001236</v>
      </c>
      <c r="Q68" s="59">
        <v>50.000000000000448</v>
      </c>
      <c r="R68" s="59"/>
      <c r="S68" s="59">
        <v>0</v>
      </c>
      <c r="T68" s="59">
        <v>520833.33333335933</v>
      </c>
      <c r="U68" s="59">
        <v>520833.33333337581</v>
      </c>
      <c r="V68" s="59">
        <v>-359375000.0000115</v>
      </c>
      <c r="W68" s="63" t="s">
        <v>1578</v>
      </c>
      <c r="Z68" s="62"/>
      <c r="AA68" s="59"/>
      <c r="AB68" s="59"/>
      <c r="AC68" s="59"/>
      <c r="AD68" s="59"/>
      <c r="AE68" s="63"/>
      <c r="AX68" s="62"/>
      <c r="AY68" s="59"/>
      <c r="AZ68" s="59"/>
      <c r="BA68" s="59"/>
      <c r="BB68" s="59"/>
      <c r="BC68" s="59"/>
      <c r="BD68" s="59"/>
      <c r="BE68" s="59"/>
    </row>
    <row r="69" spans="1:57" x14ac:dyDescent="0.25">
      <c r="A69" s="62"/>
      <c r="B69" s="59"/>
      <c r="C69" s="59"/>
      <c r="D69" s="59"/>
      <c r="E69" s="59"/>
      <c r="F69" s="63"/>
      <c r="I69" s="62">
        <v>46265.70239583333</v>
      </c>
      <c r="J69" s="59" t="s">
        <v>1398</v>
      </c>
      <c r="K69" s="59" t="s">
        <v>117</v>
      </c>
      <c r="L69" s="59">
        <v>25</v>
      </c>
      <c r="M69" s="59">
        <v>175</v>
      </c>
      <c r="N69" s="59">
        <v>2500.0000000000141</v>
      </c>
      <c r="O69" s="59" t="s">
        <v>1577</v>
      </c>
      <c r="P69" s="59">
        <v>50.000000000000007</v>
      </c>
      <c r="Q69" s="59">
        <v>50.000000000000355</v>
      </c>
      <c r="R69" s="59"/>
      <c r="S69" s="59">
        <v>0</v>
      </c>
      <c r="T69" s="59">
        <v>520833.33333334367</v>
      </c>
      <c r="U69" s="59">
        <v>520833.33333333634</v>
      </c>
      <c r="V69" s="59">
        <v>-21875000.000000123</v>
      </c>
      <c r="W69" s="63" t="s">
        <v>1578</v>
      </c>
      <c r="Z69" s="62"/>
      <c r="AA69" s="59"/>
      <c r="AB69" s="59"/>
      <c r="AC69" s="59"/>
      <c r="AD69" s="59"/>
      <c r="AE69" s="63"/>
      <c r="AX69" s="62"/>
      <c r="AY69" s="59"/>
      <c r="AZ69" s="59"/>
      <c r="BA69" s="59"/>
      <c r="BB69" s="59"/>
      <c r="BC69" s="59"/>
      <c r="BD69" s="59"/>
      <c r="BE69" s="59"/>
    </row>
    <row r="70" spans="1:57" x14ac:dyDescent="0.25">
      <c r="A70" s="62"/>
      <c r="B70" s="59"/>
      <c r="C70" s="59"/>
      <c r="D70" s="59"/>
      <c r="E70" s="59"/>
      <c r="F70" s="63"/>
      <c r="I70" s="62">
        <v>46265.70239583333</v>
      </c>
      <c r="J70" s="59" t="s">
        <v>1399</v>
      </c>
      <c r="K70" s="59" t="s">
        <v>117</v>
      </c>
      <c r="L70" s="59">
        <v>75</v>
      </c>
      <c r="M70" s="59">
        <v>175</v>
      </c>
      <c r="N70" s="59">
        <v>2500.0000000000091</v>
      </c>
      <c r="O70" s="59" t="s">
        <v>1577</v>
      </c>
      <c r="P70" s="59">
        <v>49.999999999999716</v>
      </c>
      <c r="Q70" s="59">
        <v>50.000000000000604</v>
      </c>
      <c r="R70" s="59"/>
      <c r="S70" s="59">
        <v>0</v>
      </c>
      <c r="T70" s="59">
        <v>520833.33333334787</v>
      </c>
      <c r="U70" s="59">
        <v>520833.33333332936</v>
      </c>
      <c r="V70" s="59">
        <v>-65625000.000000238</v>
      </c>
      <c r="W70" s="63" t="s">
        <v>1578</v>
      </c>
      <c r="Z70" s="62"/>
      <c r="AA70" s="59"/>
      <c r="AB70" s="59"/>
      <c r="AC70" s="59"/>
      <c r="AD70" s="59"/>
      <c r="AE70" s="63"/>
      <c r="AX70" s="62"/>
      <c r="AY70" s="59"/>
      <c r="AZ70" s="59"/>
      <c r="BA70" s="59"/>
      <c r="BB70" s="59"/>
      <c r="BC70" s="59"/>
      <c r="BD70" s="59"/>
      <c r="BE70" s="59"/>
    </row>
    <row r="71" spans="1:57" x14ac:dyDescent="0.25">
      <c r="A71" s="62"/>
      <c r="B71" s="59"/>
      <c r="C71" s="59"/>
      <c r="D71" s="59"/>
      <c r="E71" s="59"/>
      <c r="F71" s="63"/>
      <c r="I71" s="62">
        <v>46265.70239583333</v>
      </c>
      <c r="J71" s="59" t="s">
        <v>1400</v>
      </c>
      <c r="K71" s="59" t="s">
        <v>117</v>
      </c>
      <c r="L71" s="59">
        <v>125.00000000000001</v>
      </c>
      <c r="M71" s="59">
        <v>175</v>
      </c>
      <c r="N71" s="59">
        <v>2499.99999999999</v>
      </c>
      <c r="O71" s="59" t="s">
        <v>1577</v>
      </c>
      <c r="P71" s="59">
        <v>49.999999999999787</v>
      </c>
      <c r="Q71" s="59">
        <v>49.999999999999552</v>
      </c>
      <c r="R71" s="59"/>
      <c r="S71" s="59">
        <v>0</v>
      </c>
      <c r="T71" s="59">
        <v>520833.33333332185</v>
      </c>
      <c r="U71" s="59">
        <v>520833.33333332679</v>
      </c>
      <c r="V71" s="59">
        <v>-109374999.99999958</v>
      </c>
      <c r="W71" s="63" t="s">
        <v>1578</v>
      </c>
      <c r="Z71" s="62"/>
      <c r="AA71" s="59"/>
      <c r="AB71" s="59"/>
      <c r="AC71" s="59"/>
      <c r="AD71" s="59"/>
      <c r="AE71" s="63"/>
      <c r="AX71" s="62"/>
      <c r="AY71" s="59"/>
      <c r="AZ71" s="59"/>
      <c r="BA71" s="59"/>
      <c r="BB71" s="59"/>
      <c r="BC71" s="59"/>
      <c r="BD71" s="59"/>
      <c r="BE71" s="59"/>
    </row>
    <row r="72" spans="1:57" x14ac:dyDescent="0.25">
      <c r="A72" s="62"/>
      <c r="B72" s="59"/>
      <c r="C72" s="59"/>
      <c r="D72" s="59"/>
      <c r="E72" s="59"/>
      <c r="F72" s="63"/>
      <c r="I72" s="62">
        <v>46265.70239583333</v>
      </c>
      <c r="J72" s="59" t="s">
        <v>1401</v>
      </c>
      <c r="K72" s="59" t="s">
        <v>117</v>
      </c>
      <c r="L72" s="59">
        <v>175</v>
      </c>
      <c r="M72" s="59">
        <v>175</v>
      </c>
      <c r="N72" s="59">
        <v>2499.9999999999773</v>
      </c>
      <c r="O72" s="59" t="s">
        <v>1577</v>
      </c>
      <c r="P72" s="59">
        <v>49.999999999999794</v>
      </c>
      <c r="Q72" s="59">
        <v>49.999999999999794</v>
      </c>
      <c r="R72" s="59"/>
      <c r="S72" s="59">
        <v>0</v>
      </c>
      <c r="T72" s="59">
        <v>520833.33333332435</v>
      </c>
      <c r="U72" s="59">
        <v>520833.33333332435</v>
      </c>
      <c r="V72" s="59">
        <v>-153124999.9999986</v>
      </c>
      <c r="W72" s="63" t="s">
        <v>1578</v>
      </c>
      <c r="Z72" s="62"/>
      <c r="AA72" s="59"/>
      <c r="AB72" s="59"/>
      <c r="AC72" s="59"/>
      <c r="AD72" s="59"/>
      <c r="AE72" s="63"/>
      <c r="AX72" s="62"/>
      <c r="AY72" s="59"/>
      <c r="AZ72" s="59"/>
      <c r="BA72" s="59"/>
      <c r="BB72" s="59"/>
      <c r="BC72" s="59"/>
      <c r="BD72" s="59"/>
      <c r="BE72" s="59"/>
    </row>
    <row r="73" spans="1:57" x14ac:dyDescent="0.25">
      <c r="A73" s="62"/>
      <c r="B73" s="59"/>
      <c r="C73" s="59"/>
      <c r="D73" s="59"/>
      <c r="E73" s="59"/>
      <c r="F73" s="63"/>
      <c r="I73" s="62">
        <v>46265.70239583333</v>
      </c>
      <c r="J73" s="59" t="s">
        <v>1402</v>
      </c>
      <c r="K73" s="59" t="s">
        <v>117</v>
      </c>
      <c r="L73" s="59">
        <v>225</v>
      </c>
      <c r="M73" s="59">
        <v>175</v>
      </c>
      <c r="N73" s="59">
        <v>2500.0000000000141</v>
      </c>
      <c r="O73" s="59" t="s">
        <v>1577</v>
      </c>
      <c r="P73" s="59">
        <v>50.000000000000412</v>
      </c>
      <c r="Q73" s="59">
        <v>49.999999999999638</v>
      </c>
      <c r="R73" s="59"/>
      <c r="S73" s="59">
        <v>0</v>
      </c>
      <c r="T73" s="59">
        <v>520833.33333332877</v>
      </c>
      <c r="U73" s="59">
        <v>520833.33333334484</v>
      </c>
      <c r="V73" s="59">
        <v>-196875000.0000011</v>
      </c>
      <c r="W73" s="63" t="s">
        <v>1578</v>
      </c>
      <c r="Z73" s="62"/>
      <c r="AA73" s="59"/>
      <c r="AB73" s="59"/>
      <c r="AC73" s="59"/>
      <c r="AD73" s="59"/>
      <c r="AE73" s="63"/>
      <c r="AX73" s="62"/>
      <c r="AY73" s="59"/>
      <c r="AZ73" s="59"/>
      <c r="BA73" s="59"/>
      <c r="BB73" s="59"/>
      <c r="BC73" s="59"/>
      <c r="BD73" s="59"/>
      <c r="BE73" s="59"/>
    </row>
    <row r="74" spans="1:57" x14ac:dyDescent="0.25">
      <c r="A74" s="62"/>
      <c r="B74" s="59"/>
      <c r="C74" s="59"/>
      <c r="D74" s="59"/>
      <c r="E74" s="59"/>
      <c r="F74" s="63"/>
      <c r="I74" s="62">
        <v>46265.70239583333</v>
      </c>
      <c r="J74" s="59" t="s">
        <v>1403</v>
      </c>
      <c r="K74" s="59" t="s">
        <v>117</v>
      </c>
      <c r="L74" s="59">
        <v>275</v>
      </c>
      <c r="M74" s="59">
        <v>175</v>
      </c>
      <c r="N74" s="59">
        <v>2499.9999999998636</v>
      </c>
      <c r="O74" s="59" t="s">
        <v>1577</v>
      </c>
      <c r="P74" s="59">
        <v>49.999999999997812</v>
      </c>
      <c r="Q74" s="59">
        <v>49.999999999999247</v>
      </c>
      <c r="R74" s="59"/>
      <c r="S74" s="59">
        <v>0</v>
      </c>
      <c r="T74" s="59">
        <v>520833.33333328931</v>
      </c>
      <c r="U74" s="59">
        <v>520833.33333325933</v>
      </c>
      <c r="V74" s="59">
        <v>-240624999.99998686</v>
      </c>
      <c r="W74" s="63" t="s">
        <v>1578</v>
      </c>
      <c r="Z74" s="62"/>
      <c r="AA74" s="59"/>
      <c r="AB74" s="59"/>
      <c r="AC74" s="59"/>
      <c r="AD74" s="59"/>
      <c r="AE74" s="63"/>
      <c r="AX74" s="62"/>
      <c r="AY74" s="59"/>
      <c r="AZ74" s="59"/>
      <c r="BA74" s="59"/>
      <c r="BB74" s="59"/>
      <c r="BC74" s="59"/>
      <c r="BD74" s="59"/>
      <c r="BE74" s="59"/>
    </row>
    <row r="75" spans="1:57" x14ac:dyDescent="0.25">
      <c r="A75" s="62"/>
      <c r="B75" s="59"/>
      <c r="C75" s="59"/>
      <c r="D75" s="59"/>
      <c r="E75" s="59"/>
      <c r="F75" s="63"/>
      <c r="I75" s="62">
        <v>46265.70239583333</v>
      </c>
      <c r="J75" s="59" t="s">
        <v>1404</v>
      </c>
      <c r="K75" s="59" t="s">
        <v>117</v>
      </c>
      <c r="L75" s="59">
        <v>325</v>
      </c>
      <c r="M75" s="59">
        <v>175</v>
      </c>
      <c r="N75" s="59">
        <v>2499.9999999999345</v>
      </c>
      <c r="O75" s="59" t="s">
        <v>1577</v>
      </c>
      <c r="P75" s="59">
        <v>49.999999999999822</v>
      </c>
      <c r="Q75" s="59">
        <v>49.999999999999403</v>
      </c>
      <c r="R75" s="59"/>
      <c r="S75" s="59">
        <v>0</v>
      </c>
      <c r="T75" s="59">
        <v>520833.33333330724</v>
      </c>
      <c r="U75" s="59">
        <v>520833.33333331603</v>
      </c>
      <c r="V75" s="59">
        <v>-284374999.99999255</v>
      </c>
      <c r="W75" s="63" t="s">
        <v>1578</v>
      </c>
      <c r="Z75" s="62"/>
      <c r="AA75" s="59"/>
      <c r="AB75" s="59"/>
      <c r="AC75" s="59"/>
      <c r="AD75" s="59"/>
      <c r="AE75" s="63"/>
      <c r="AX75" s="62"/>
      <c r="AY75" s="59"/>
      <c r="AZ75" s="59"/>
      <c r="BA75" s="59"/>
      <c r="BB75" s="59"/>
      <c r="BC75" s="59"/>
      <c r="BD75" s="59"/>
      <c r="BE75" s="59"/>
    </row>
    <row r="76" spans="1:57" x14ac:dyDescent="0.25">
      <c r="A76" s="62"/>
      <c r="B76" s="59"/>
      <c r="C76" s="59"/>
      <c r="D76" s="59"/>
      <c r="E76" s="59"/>
      <c r="F76" s="63"/>
      <c r="I76" s="62">
        <v>46265.70239583333</v>
      </c>
      <c r="J76" s="59" t="s">
        <v>1405</v>
      </c>
      <c r="K76" s="59" t="s">
        <v>117</v>
      </c>
      <c r="L76" s="59">
        <v>375</v>
      </c>
      <c r="M76" s="59">
        <v>175</v>
      </c>
      <c r="N76" s="59">
        <v>2499.999999999915</v>
      </c>
      <c r="O76" s="59" t="s">
        <v>1577</v>
      </c>
      <c r="P76" s="59">
        <v>49.999999999998835</v>
      </c>
      <c r="Q76" s="59">
        <v>49.999999999999019</v>
      </c>
      <c r="R76" s="59"/>
      <c r="S76" s="59">
        <v>0</v>
      </c>
      <c r="T76" s="59">
        <v>520833.33333329513</v>
      </c>
      <c r="U76" s="59">
        <v>520833.33333329135</v>
      </c>
      <c r="V76" s="59">
        <v>-328124999.99998885</v>
      </c>
      <c r="W76" s="63" t="s">
        <v>1578</v>
      </c>
      <c r="Z76" s="62"/>
      <c r="AA76" s="59"/>
      <c r="AB76" s="59"/>
      <c r="AC76" s="59"/>
      <c r="AD76" s="59"/>
      <c r="AE76" s="63"/>
      <c r="AX76" s="62"/>
      <c r="AY76" s="59"/>
      <c r="AZ76" s="59"/>
      <c r="BA76" s="59"/>
      <c r="BB76" s="59"/>
      <c r="BC76" s="59"/>
      <c r="BD76" s="59"/>
      <c r="BE76" s="59"/>
    </row>
    <row r="77" spans="1:57" x14ac:dyDescent="0.25">
      <c r="A77" s="62"/>
      <c r="B77" s="59"/>
      <c r="C77" s="59"/>
      <c r="D77" s="59"/>
      <c r="E77" s="59"/>
      <c r="F77" s="63"/>
      <c r="I77" s="62">
        <v>46265.70239583333</v>
      </c>
      <c r="J77" s="59" t="s">
        <v>1406</v>
      </c>
      <c r="K77" s="59" t="s">
        <v>117</v>
      </c>
      <c r="L77" s="59">
        <v>425</v>
      </c>
      <c r="M77" s="59">
        <v>175</v>
      </c>
      <c r="N77" s="59">
        <v>2499.9999999999145</v>
      </c>
      <c r="O77" s="59" t="s">
        <v>1577</v>
      </c>
      <c r="P77" s="59">
        <v>49.99999999999725</v>
      </c>
      <c r="Q77" s="59">
        <v>49.999999999999687</v>
      </c>
      <c r="R77" s="59"/>
      <c r="S77" s="59">
        <v>0</v>
      </c>
      <c r="T77" s="59">
        <v>520833.33333330904</v>
      </c>
      <c r="U77" s="59">
        <v>520833.33333325834</v>
      </c>
      <c r="V77" s="59">
        <v>-371874999.9999873</v>
      </c>
      <c r="W77" s="63" t="s">
        <v>1578</v>
      </c>
      <c r="Z77" s="62"/>
      <c r="AA77" s="59"/>
      <c r="AB77" s="59"/>
      <c r="AC77" s="59"/>
      <c r="AD77" s="59"/>
      <c r="AE77" s="63"/>
      <c r="AX77" s="62"/>
      <c r="AY77" s="59"/>
      <c r="AZ77" s="59"/>
      <c r="BA77" s="59"/>
      <c r="BB77" s="59"/>
      <c r="BC77" s="59"/>
      <c r="BD77" s="59"/>
      <c r="BE77" s="59"/>
    </row>
    <row r="78" spans="1:57" x14ac:dyDescent="0.25">
      <c r="A78" s="62"/>
      <c r="B78" s="59"/>
      <c r="C78" s="59"/>
      <c r="D78" s="59"/>
      <c r="E78" s="59"/>
      <c r="F78" s="63"/>
      <c r="I78" s="62">
        <v>46265.70239583333</v>
      </c>
      <c r="J78" s="59" t="s">
        <v>1407</v>
      </c>
      <c r="K78" s="59" t="s">
        <v>117</v>
      </c>
      <c r="L78" s="59">
        <v>475</v>
      </c>
      <c r="M78" s="59">
        <v>175</v>
      </c>
      <c r="N78" s="59">
        <v>2500.0000000003638</v>
      </c>
      <c r="O78" s="59" t="s">
        <v>1577</v>
      </c>
      <c r="P78" s="59">
        <v>50.000000000000824</v>
      </c>
      <c r="Q78" s="59">
        <v>49.999999999999211</v>
      </c>
      <c r="R78" s="59"/>
      <c r="S78" s="59">
        <v>0</v>
      </c>
      <c r="T78" s="59">
        <v>520833.33333339274</v>
      </c>
      <c r="U78" s="59">
        <v>520833.33333342639</v>
      </c>
      <c r="V78" s="59">
        <v>-415625000.00006044</v>
      </c>
      <c r="W78" s="63" t="s">
        <v>1578</v>
      </c>
      <c r="Z78" s="62"/>
      <c r="AA78" s="59"/>
      <c r="AB78" s="59"/>
      <c r="AC78" s="59"/>
      <c r="AD78" s="59"/>
      <c r="AE78" s="63"/>
      <c r="AX78" s="62"/>
      <c r="AY78" s="59"/>
      <c r="AZ78" s="59"/>
      <c r="BA78" s="59"/>
      <c r="BB78" s="59"/>
      <c r="BC78" s="59"/>
      <c r="BD78" s="59"/>
      <c r="BE78" s="59"/>
    </row>
    <row r="79" spans="1:57" x14ac:dyDescent="0.25">
      <c r="A79" s="62"/>
      <c r="B79" s="59"/>
      <c r="C79" s="59"/>
      <c r="D79" s="59"/>
      <c r="E79" s="59"/>
      <c r="F79" s="63"/>
      <c r="I79" s="62">
        <v>46265.70239583333</v>
      </c>
      <c r="J79" s="59" t="s">
        <v>1408</v>
      </c>
      <c r="K79" s="59" t="s">
        <v>117</v>
      </c>
      <c r="L79" s="59">
        <v>525</v>
      </c>
      <c r="M79" s="59">
        <v>175</v>
      </c>
      <c r="N79" s="59">
        <v>2499.9999999996248</v>
      </c>
      <c r="O79" s="59" t="s">
        <v>1577</v>
      </c>
      <c r="P79" s="59">
        <v>49.999999999996653</v>
      </c>
      <c r="Q79" s="59">
        <v>49.999999999999254</v>
      </c>
      <c r="R79" s="59"/>
      <c r="S79" s="59">
        <v>0</v>
      </c>
      <c r="T79" s="59">
        <v>520833.33333323966</v>
      </c>
      <c r="U79" s="59">
        <v>520833.33333318547</v>
      </c>
      <c r="V79" s="59">
        <v>-459374999.99993104</v>
      </c>
      <c r="W79" s="63" t="s">
        <v>1578</v>
      </c>
      <c r="Z79" s="62"/>
      <c r="AA79" s="59"/>
      <c r="AB79" s="59"/>
      <c r="AC79" s="59"/>
      <c r="AD79" s="59"/>
      <c r="AE79" s="63"/>
      <c r="AX79" s="62"/>
      <c r="AY79" s="59"/>
      <c r="AZ79" s="59"/>
      <c r="BA79" s="59"/>
      <c r="BB79" s="59"/>
      <c r="BC79" s="59"/>
      <c r="BD79" s="59"/>
      <c r="BE79" s="59"/>
    </row>
    <row r="80" spans="1:57" x14ac:dyDescent="0.25">
      <c r="A80" s="62"/>
      <c r="B80" s="59"/>
      <c r="C80" s="59"/>
      <c r="D80" s="59"/>
      <c r="E80" s="59"/>
      <c r="F80" s="63"/>
      <c r="I80" s="62">
        <v>46265.70239583333</v>
      </c>
      <c r="J80" s="59" t="s">
        <v>1409</v>
      </c>
      <c r="K80" s="59" t="s">
        <v>117</v>
      </c>
      <c r="L80" s="59">
        <v>575</v>
      </c>
      <c r="M80" s="59">
        <v>175</v>
      </c>
      <c r="N80" s="59">
        <v>2499.9999999999004</v>
      </c>
      <c r="O80" s="59" t="s">
        <v>1577</v>
      </c>
      <c r="P80" s="59">
        <v>49.999999999998387</v>
      </c>
      <c r="Q80" s="59">
        <v>49.999999999999098</v>
      </c>
      <c r="R80" s="59"/>
      <c r="S80" s="59">
        <v>0</v>
      </c>
      <c r="T80" s="59">
        <v>520833.33333329379</v>
      </c>
      <c r="U80" s="59">
        <v>520833.33333327895</v>
      </c>
      <c r="V80" s="59">
        <v>-503124999.99997997</v>
      </c>
      <c r="W80" s="63" t="s">
        <v>1578</v>
      </c>
      <c r="Z80" s="62"/>
      <c r="AA80" s="59"/>
      <c r="AB80" s="59"/>
      <c r="AC80" s="59"/>
      <c r="AD80" s="59"/>
      <c r="AE80" s="63"/>
      <c r="AX80" s="62"/>
      <c r="AY80" s="59"/>
      <c r="AZ80" s="59"/>
      <c r="BA80" s="59"/>
      <c r="BB80" s="59"/>
      <c r="BC80" s="59"/>
      <c r="BD80" s="59"/>
      <c r="BE80" s="59"/>
    </row>
    <row r="81" spans="1:57" x14ac:dyDescent="0.25">
      <c r="A81" s="62"/>
      <c r="B81" s="59"/>
      <c r="C81" s="59"/>
      <c r="D81" s="59"/>
      <c r="E81" s="59"/>
      <c r="F81" s="63"/>
      <c r="I81" s="62">
        <v>46265.70239583333</v>
      </c>
      <c r="J81" s="59" t="s">
        <v>1410</v>
      </c>
      <c r="K81" s="59" t="s">
        <v>117</v>
      </c>
      <c r="L81" s="59">
        <v>25</v>
      </c>
      <c r="M81" s="59">
        <v>224.99999999999997</v>
      </c>
      <c r="N81" s="59">
        <v>2500.00000000004</v>
      </c>
      <c r="O81" s="59" t="s">
        <v>1577</v>
      </c>
      <c r="P81" s="59">
        <v>49.999999999999993</v>
      </c>
      <c r="Q81" s="59">
        <v>50.000000000000931</v>
      </c>
      <c r="R81" s="59"/>
      <c r="S81" s="59">
        <v>0</v>
      </c>
      <c r="T81" s="59">
        <v>520833.33333336102</v>
      </c>
      <c r="U81" s="59">
        <v>520833.33333334152</v>
      </c>
      <c r="V81" s="59">
        <v>-28125000.000000447</v>
      </c>
      <c r="W81" s="63" t="s">
        <v>1578</v>
      </c>
      <c r="Z81" s="62"/>
      <c r="AA81" s="59"/>
      <c r="AB81" s="59"/>
      <c r="AC81" s="59"/>
      <c r="AD81" s="59"/>
      <c r="AE81" s="63"/>
      <c r="AX81" s="62"/>
      <c r="AY81" s="59"/>
      <c r="AZ81" s="59"/>
      <c r="BA81" s="59"/>
      <c r="BB81" s="59"/>
      <c r="BC81" s="59"/>
      <c r="BD81" s="59"/>
      <c r="BE81" s="59"/>
    </row>
    <row r="82" spans="1:57" x14ac:dyDescent="0.25">
      <c r="A82" s="62"/>
      <c r="B82" s="59"/>
      <c r="C82" s="59"/>
      <c r="D82" s="59"/>
      <c r="E82" s="59"/>
      <c r="F82" s="63"/>
      <c r="I82" s="62">
        <v>46265.70239583333</v>
      </c>
      <c r="J82" s="59" t="s">
        <v>1411</v>
      </c>
      <c r="K82" s="59" t="s">
        <v>117</v>
      </c>
      <c r="L82" s="59">
        <v>75</v>
      </c>
      <c r="M82" s="59">
        <v>224.99999999999997</v>
      </c>
      <c r="N82" s="59">
        <v>2500.00000000004</v>
      </c>
      <c r="O82" s="59" t="s">
        <v>1577</v>
      </c>
      <c r="P82" s="59">
        <v>50</v>
      </c>
      <c r="Q82" s="59">
        <v>50.000000000000931</v>
      </c>
      <c r="R82" s="59"/>
      <c r="S82" s="59">
        <v>0</v>
      </c>
      <c r="T82" s="59">
        <v>520833.33333336102</v>
      </c>
      <c r="U82" s="59">
        <v>520833.3333333417</v>
      </c>
      <c r="V82" s="59">
        <v>-84375000.000001326</v>
      </c>
      <c r="W82" s="63" t="s">
        <v>1578</v>
      </c>
      <c r="Z82" s="62"/>
      <c r="AA82" s="59"/>
      <c r="AB82" s="59"/>
      <c r="AC82" s="59"/>
      <c r="AD82" s="59"/>
      <c r="AE82" s="63"/>
      <c r="AX82" s="62"/>
      <c r="AY82" s="59"/>
      <c r="AZ82" s="59"/>
      <c r="BA82" s="59"/>
      <c r="BB82" s="59"/>
      <c r="BC82" s="59"/>
      <c r="BD82" s="59"/>
      <c r="BE82" s="59"/>
    </row>
    <row r="83" spans="1:57" x14ac:dyDescent="0.25">
      <c r="A83" s="62"/>
      <c r="B83" s="59"/>
      <c r="C83" s="59"/>
      <c r="D83" s="59"/>
      <c r="E83" s="59"/>
      <c r="F83" s="63"/>
      <c r="I83" s="62">
        <v>46265.70239583333</v>
      </c>
      <c r="J83" s="59" t="s">
        <v>1412</v>
      </c>
      <c r="K83" s="59" t="s">
        <v>117</v>
      </c>
      <c r="L83" s="59">
        <v>125.00000000000003</v>
      </c>
      <c r="M83" s="59">
        <v>225.00000000000006</v>
      </c>
      <c r="N83" s="59">
        <v>2499.9999999998158</v>
      </c>
      <c r="O83" s="59" t="s">
        <v>1577</v>
      </c>
      <c r="P83" s="59">
        <v>49.999999999999048</v>
      </c>
      <c r="Q83" s="59">
        <v>49.999999999996895</v>
      </c>
      <c r="R83" s="59"/>
      <c r="S83" s="59">
        <v>0</v>
      </c>
      <c r="T83" s="59">
        <v>520833.33333323023</v>
      </c>
      <c r="U83" s="59">
        <v>520833.33333327511</v>
      </c>
      <c r="V83" s="59">
        <v>-140624999.99998972</v>
      </c>
      <c r="W83" s="63" t="s">
        <v>1578</v>
      </c>
      <c r="Z83" s="62"/>
      <c r="AA83" s="59"/>
      <c r="AB83" s="59"/>
      <c r="AC83" s="59"/>
      <c r="AD83" s="59"/>
      <c r="AE83" s="63"/>
      <c r="AX83" s="62"/>
      <c r="AY83" s="59"/>
      <c r="AZ83" s="59"/>
      <c r="BA83" s="59"/>
      <c r="BB83" s="59"/>
      <c r="BC83" s="59"/>
      <c r="BD83" s="59"/>
      <c r="BE83" s="59"/>
    </row>
    <row r="84" spans="1:57" x14ac:dyDescent="0.25">
      <c r="A84" s="62"/>
      <c r="B84" s="59"/>
      <c r="C84" s="59"/>
      <c r="D84" s="59"/>
      <c r="E84" s="59"/>
      <c r="F84" s="63"/>
      <c r="I84" s="62">
        <v>46265.70239583333</v>
      </c>
      <c r="J84" s="59" t="s">
        <v>1413</v>
      </c>
      <c r="K84" s="59" t="s">
        <v>117</v>
      </c>
      <c r="L84" s="59">
        <v>175</v>
      </c>
      <c r="M84" s="59">
        <v>225</v>
      </c>
      <c r="N84" s="59">
        <v>2500.0000000000141</v>
      </c>
      <c r="O84" s="59" t="s">
        <v>1577</v>
      </c>
      <c r="P84" s="59">
        <v>49.999999999999638</v>
      </c>
      <c r="Q84" s="59">
        <v>50.000000000000412</v>
      </c>
      <c r="R84" s="59"/>
      <c r="S84" s="59">
        <v>0</v>
      </c>
      <c r="T84" s="59">
        <v>520833.33333334484</v>
      </c>
      <c r="U84" s="59">
        <v>520833.33333332877</v>
      </c>
      <c r="V84" s="59">
        <v>-196875000.0000011</v>
      </c>
      <c r="W84" s="63" t="s">
        <v>1578</v>
      </c>
      <c r="Z84" s="62"/>
      <c r="AA84" s="59"/>
      <c r="AB84" s="59"/>
      <c r="AC84" s="59"/>
      <c r="AD84" s="59"/>
      <c r="AE84" s="63"/>
      <c r="AX84" s="62"/>
      <c r="AY84" s="59"/>
      <c r="AZ84" s="59"/>
      <c r="BA84" s="59"/>
      <c r="BB84" s="59"/>
      <c r="BC84" s="59"/>
      <c r="BD84" s="59"/>
      <c r="BE84" s="59"/>
    </row>
    <row r="85" spans="1:57" x14ac:dyDescent="0.25">
      <c r="A85" s="62"/>
      <c r="B85" s="59"/>
      <c r="C85" s="59"/>
      <c r="D85" s="59"/>
      <c r="E85" s="59"/>
      <c r="F85" s="63"/>
      <c r="I85" s="62">
        <v>46265.70239583333</v>
      </c>
      <c r="J85" s="59" t="s">
        <v>1414</v>
      </c>
      <c r="K85" s="59" t="s">
        <v>117</v>
      </c>
      <c r="L85" s="59">
        <v>225</v>
      </c>
      <c r="M85" s="59">
        <v>225</v>
      </c>
      <c r="N85" s="59">
        <v>2500.0000000000114</v>
      </c>
      <c r="O85" s="59" t="s">
        <v>1577</v>
      </c>
      <c r="P85" s="59">
        <v>50.000000000000632</v>
      </c>
      <c r="Q85" s="59">
        <v>50.000000000000632</v>
      </c>
      <c r="R85" s="59"/>
      <c r="S85" s="59">
        <v>0</v>
      </c>
      <c r="T85" s="59">
        <v>520833.33333334886</v>
      </c>
      <c r="U85" s="59">
        <v>520833.33333334886</v>
      </c>
      <c r="V85" s="59">
        <v>-253125000.00000116</v>
      </c>
      <c r="W85" s="63" t="s">
        <v>1578</v>
      </c>
      <c r="Z85" s="62"/>
      <c r="AA85" s="59"/>
      <c r="AB85" s="59"/>
      <c r="AC85" s="59"/>
      <c r="AD85" s="59"/>
      <c r="AE85" s="63"/>
      <c r="AX85" s="62"/>
      <c r="AY85" s="59"/>
      <c r="AZ85" s="59"/>
      <c r="BA85" s="59"/>
      <c r="BB85" s="59"/>
      <c r="BC85" s="59"/>
      <c r="BD85" s="59"/>
      <c r="BE85" s="59"/>
    </row>
    <row r="86" spans="1:57" x14ac:dyDescent="0.25">
      <c r="A86" s="62"/>
      <c r="B86" s="59"/>
      <c r="C86" s="59"/>
      <c r="D86" s="59"/>
      <c r="E86" s="59"/>
      <c r="F86" s="63"/>
      <c r="I86" s="62">
        <v>46265.70239583333</v>
      </c>
      <c r="J86" s="59" t="s">
        <v>1415</v>
      </c>
      <c r="K86" s="59" t="s">
        <v>117</v>
      </c>
      <c r="L86" s="59">
        <v>275</v>
      </c>
      <c r="M86" s="59">
        <v>225</v>
      </c>
      <c r="N86" s="59">
        <v>2499.9999999998695</v>
      </c>
      <c r="O86" s="59" t="s">
        <v>1577</v>
      </c>
      <c r="P86" s="59">
        <v>49.999999999997755</v>
      </c>
      <c r="Q86" s="59">
        <v>49.999999999999922</v>
      </c>
      <c r="R86" s="59"/>
      <c r="S86" s="59">
        <v>0</v>
      </c>
      <c r="T86" s="59">
        <v>520833.33333330456</v>
      </c>
      <c r="U86" s="59">
        <v>520833.33333325933</v>
      </c>
      <c r="V86" s="59">
        <v>-309374999.99998385</v>
      </c>
      <c r="W86" s="63" t="s">
        <v>1578</v>
      </c>
      <c r="Z86" s="62"/>
      <c r="AA86" s="59"/>
      <c r="AB86" s="59"/>
      <c r="AC86" s="59"/>
      <c r="AD86" s="59"/>
      <c r="AE86" s="63"/>
      <c r="AX86" s="62"/>
      <c r="AY86" s="59"/>
      <c r="AZ86" s="59"/>
      <c r="BA86" s="59"/>
      <c r="BB86" s="59"/>
      <c r="BC86" s="59"/>
      <c r="BD86" s="59"/>
      <c r="BE86" s="59"/>
    </row>
    <row r="87" spans="1:57" x14ac:dyDescent="0.25">
      <c r="A87" s="62"/>
      <c r="B87" s="59"/>
      <c r="C87" s="59"/>
      <c r="D87" s="59"/>
      <c r="E87" s="59"/>
      <c r="F87" s="63"/>
      <c r="I87" s="62">
        <v>46265.70239583333</v>
      </c>
      <c r="J87" s="59" t="s">
        <v>1416</v>
      </c>
      <c r="K87" s="59" t="s">
        <v>117</v>
      </c>
      <c r="L87" s="59">
        <v>325</v>
      </c>
      <c r="M87" s="59">
        <v>225.00000000000003</v>
      </c>
      <c r="N87" s="59">
        <v>2500.0000000000314</v>
      </c>
      <c r="O87" s="59" t="s">
        <v>1577</v>
      </c>
      <c r="P87" s="59">
        <v>50.000000000001293</v>
      </c>
      <c r="Q87" s="59">
        <v>49.999999999998202</v>
      </c>
      <c r="R87" s="59"/>
      <c r="S87" s="59">
        <v>0</v>
      </c>
      <c r="T87" s="59">
        <v>520833.33333330235</v>
      </c>
      <c r="U87" s="59">
        <v>520833.3333333669</v>
      </c>
      <c r="V87" s="59">
        <v>-365625000.00000459</v>
      </c>
      <c r="W87" s="63" t="s">
        <v>1578</v>
      </c>
      <c r="Z87" s="62"/>
      <c r="AA87" s="59"/>
      <c r="AB87" s="59"/>
      <c r="AC87" s="59"/>
      <c r="AD87" s="59"/>
      <c r="AE87" s="63"/>
      <c r="AX87" s="62"/>
      <c r="AY87" s="59"/>
      <c r="AZ87" s="59"/>
      <c r="BA87" s="59"/>
      <c r="BB87" s="59"/>
      <c r="BC87" s="59"/>
      <c r="BD87" s="59"/>
      <c r="BE87" s="59"/>
    </row>
    <row r="88" spans="1:57" x14ac:dyDescent="0.25">
      <c r="A88" s="62"/>
      <c r="B88" s="59"/>
      <c r="C88" s="59"/>
      <c r="D88" s="59"/>
      <c r="E88" s="59"/>
      <c r="F88" s="63"/>
      <c r="I88" s="62">
        <v>46265.70239583333</v>
      </c>
      <c r="J88" s="59" t="s">
        <v>1417</v>
      </c>
      <c r="K88" s="59" t="s">
        <v>117</v>
      </c>
      <c r="L88" s="59">
        <v>375</v>
      </c>
      <c r="M88" s="59">
        <v>225.00000000000006</v>
      </c>
      <c r="N88" s="59">
        <v>2499.9999999999145</v>
      </c>
      <c r="O88" s="59" t="s">
        <v>1577</v>
      </c>
      <c r="P88" s="59">
        <v>50.000000000001911</v>
      </c>
      <c r="Q88" s="59">
        <v>49.99999999999644</v>
      </c>
      <c r="R88" s="59"/>
      <c r="S88" s="59">
        <v>0</v>
      </c>
      <c r="T88" s="59">
        <v>520833.33333324135</v>
      </c>
      <c r="U88" s="59">
        <v>520833.33333335532</v>
      </c>
      <c r="V88" s="59">
        <v>-421874999.99998564</v>
      </c>
      <c r="W88" s="63" t="s">
        <v>1578</v>
      </c>
      <c r="Z88" s="62"/>
      <c r="AA88" s="59"/>
      <c r="AB88" s="59"/>
      <c r="AC88" s="59"/>
      <c r="AD88" s="59"/>
      <c r="AE88" s="63"/>
      <c r="AX88" s="62"/>
      <c r="AY88" s="59"/>
      <c r="AZ88" s="59"/>
      <c r="BA88" s="59"/>
      <c r="BB88" s="59"/>
      <c r="BC88" s="59"/>
      <c r="BD88" s="59"/>
      <c r="BE88" s="59"/>
    </row>
    <row r="89" spans="1:57" x14ac:dyDescent="0.25">
      <c r="A89" s="62"/>
      <c r="B89" s="59"/>
      <c r="C89" s="59"/>
      <c r="D89" s="59"/>
      <c r="E89" s="59"/>
      <c r="F89" s="63"/>
      <c r="I89" s="62">
        <v>46265.70239583333</v>
      </c>
      <c r="J89" s="59" t="s">
        <v>1418</v>
      </c>
      <c r="K89" s="59" t="s">
        <v>117</v>
      </c>
      <c r="L89" s="59">
        <v>425</v>
      </c>
      <c r="M89" s="59">
        <v>225.00000000000006</v>
      </c>
      <c r="N89" s="59">
        <v>2499.9999999997185</v>
      </c>
      <c r="O89" s="59" t="s">
        <v>1577</v>
      </c>
      <c r="P89" s="59">
        <v>49.999999999999055</v>
      </c>
      <c r="Q89" s="59">
        <v>49.999999999996881</v>
      </c>
      <c r="R89" s="59"/>
      <c r="S89" s="59">
        <v>0</v>
      </c>
      <c r="T89" s="59">
        <v>520833.33333320968</v>
      </c>
      <c r="U89" s="59">
        <v>520833.33333325497</v>
      </c>
      <c r="V89" s="59">
        <v>-478124999.9999463</v>
      </c>
      <c r="W89" s="63" t="s">
        <v>1578</v>
      </c>
      <c r="Z89" s="62"/>
      <c r="AA89" s="59"/>
      <c r="AB89" s="59"/>
      <c r="AC89" s="59"/>
      <c r="AD89" s="59"/>
      <c r="AE89" s="63"/>
      <c r="AX89" s="62"/>
      <c r="AY89" s="59"/>
      <c r="AZ89" s="59"/>
      <c r="BA89" s="59"/>
      <c r="BB89" s="59"/>
      <c r="BC89" s="59"/>
      <c r="BD89" s="59"/>
      <c r="BE89" s="59"/>
    </row>
    <row r="90" spans="1:57" x14ac:dyDescent="0.25">
      <c r="A90" s="62"/>
      <c r="B90" s="59"/>
      <c r="C90" s="59"/>
      <c r="D90" s="59"/>
      <c r="E90" s="59"/>
      <c r="F90" s="63"/>
      <c r="I90" s="62">
        <v>46265.70239583333</v>
      </c>
      <c r="J90" s="59" t="s">
        <v>1419</v>
      </c>
      <c r="K90" s="59" t="s">
        <v>117</v>
      </c>
      <c r="L90" s="59">
        <v>475</v>
      </c>
      <c r="M90" s="59">
        <v>225</v>
      </c>
      <c r="N90" s="59">
        <v>2500.0000000000368</v>
      </c>
      <c r="O90" s="59" t="s">
        <v>1577</v>
      </c>
      <c r="P90" s="59">
        <v>50.000000000003162</v>
      </c>
      <c r="Q90" s="59">
        <v>49.999999999999289</v>
      </c>
      <c r="R90" s="59"/>
      <c r="S90" s="59">
        <v>0</v>
      </c>
      <c r="T90" s="59">
        <v>520833.33333332627</v>
      </c>
      <c r="U90" s="59">
        <v>520833.33333340695</v>
      </c>
      <c r="V90" s="59">
        <v>-534375000.00000787</v>
      </c>
      <c r="W90" s="63" t="s">
        <v>1578</v>
      </c>
      <c r="Z90" s="62"/>
      <c r="AA90" s="59"/>
      <c r="AB90" s="59"/>
      <c r="AC90" s="59"/>
      <c r="AD90" s="59"/>
      <c r="AE90" s="63"/>
      <c r="AX90" s="62"/>
      <c r="AY90" s="59"/>
      <c r="AZ90" s="59"/>
      <c r="BA90" s="59"/>
      <c r="BB90" s="59"/>
      <c r="BC90" s="59"/>
      <c r="BD90" s="59"/>
      <c r="BE90" s="59"/>
    </row>
    <row r="91" spans="1:57" x14ac:dyDescent="0.25">
      <c r="A91" s="62"/>
      <c r="B91" s="59"/>
      <c r="C91" s="59"/>
      <c r="D91" s="59"/>
      <c r="E91" s="59"/>
      <c r="F91" s="63"/>
      <c r="I91" s="62">
        <v>46265.70239583333</v>
      </c>
      <c r="J91" s="59" t="s">
        <v>1420</v>
      </c>
      <c r="K91" s="59" t="s">
        <v>117</v>
      </c>
      <c r="L91" s="59">
        <v>525</v>
      </c>
      <c r="M91" s="59">
        <v>225</v>
      </c>
      <c r="N91" s="59">
        <v>2499.9999999995821</v>
      </c>
      <c r="O91" s="59" t="s">
        <v>1577</v>
      </c>
      <c r="P91" s="59">
        <v>49.999999999996128</v>
      </c>
      <c r="Q91" s="59">
        <v>50.000000000000234</v>
      </c>
      <c r="R91" s="59"/>
      <c r="S91" s="59">
        <v>0</v>
      </c>
      <c r="T91" s="59">
        <v>520833.33333325107</v>
      </c>
      <c r="U91" s="59">
        <v>520833.33333316568</v>
      </c>
      <c r="V91" s="59">
        <v>-590624999.99990129</v>
      </c>
      <c r="W91" s="63" t="s">
        <v>1578</v>
      </c>
      <c r="Z91" s="62"/>
      <c r="AA91" s="59"/>
      <c r="AB91" s="59"/>
      <c r="AC91" s="59"/>
      <c r="AD91" s="59"/>
      <c r="AE91" s="63"/>
      <c r="AX91" s="62"/>
      <c r="AY91" s="59"/>
      <c r="AZ91" s="59"/>
      <c r="BA91" s="59"/>
      <c r="BB91" s="59"/>
      <c r="BC91" s="59"/>
      <c r="BD91" s="59"/>
      <c r="BE91" s="59"/>
    </row>
    <row r="92" spans="1:57" x14ac:dyDescent="0.25">
      <c r="A92" s="62"/>
      <c r="B92" s="59"/>
      <c r="C92" s="59"/>
      <c r="D92" s="59"/>
      <c r="E92" s="59"/>
      <c r="F92" s="63"/>
      <c r="I92" s="62">
        <v>46265.70239583333</v>
      </c>
      <c r="J92" s="59" t="s">
        <v>1421</v>
      </c>
      <c r="K92" s="59" t="s">
        <v>117</v>
      </c>
      <c r="L92" s="59">
        <v>575</v>
      </c>
      <c r="M92" s="59">
        <v>225</v>
      </c>
      <c r="N92" s="59">
        <v>2500.0000000000341</v>
      </c>
      <c r="O92" s="59" t="s">
        <v>1577</v>
      </c>
      <c r="P92" s="59">
        <v>50.000000000003894</v>
      </c>
      <c r="Q92" s="59">
        <v>49.999999999999517</v>
      </c>
      <c r="R92" s="59"/>
      <c r="S92" s="59">
        <v>0</v>
      </c>
      <c r="T92" s="59">
        <v>520833.33333333029</v>
      </c>
      <c r="U92" s="59">
        <v>520833.33333342161</v>
      </c>
      <c r="V92" s="59">
        <v>-646875000.00000882</v>
      </c>
      <c r="W92" s="63" t="s">
        <v>1578</v>
      </c>
      <c r="Z92" s="62"/>
      <c r="AA92" s="59"/>
      <c r="AB92" s="59"/>
      <c r="AC92" s="59"/>
      <c r="AD92" s="59"/>
      <c r="AE92" s="63"/>
      <c r="AX92" s="62"/>
      <c r="AY92" s="59"/>
      <c r="AZ92" s="59"/>
      <c r="BA92" s="59"/>
      <c r="BB92" s="59"/>
      <c r="BC92" s="59"/>
      <c r="BD92" s="59"/>
      <c r="BE92" s="59"/>
    </row>
    <row r="93" spans="1:57" x14ac:dyDescent="0.25">
      <c r="A93" s="62"/>
      <c r="B93" s="59"/>
      <c r="C93" s="59"/>
      <c r="D93" s="59"/>
      <c r="E93" s="59"/>
      <c r="F93" s="63"/>
      <c r="I93" s="62">
        <v>46265.70239583333</v>
      </c>
      <c r="J93" s="59" t="s">
        <v>1422</v>
      </c>
      <c r="K93" s="59" t="s">
        <v>117</v>
      </c>
      <c r="L93" s="59">
        <v>25</v>
      </c>
      <c r="M93" s="59">
        <v>275</v>
      </c>
      <c r="N93" s="59">
        <v>2499.9999999999545</v>
      </c>
      <c r="O93" s="59" t="s">
        <v>1577</v>
      </c>
      <c r="P93" s="59">
        <v>49.999999999999993</v>
      </c>
      <c r="Q93" s="59">
        <v>50.000000000000064</v>
      </c>
      <c r="R93" s="59"/>
      <c r="S93" s="59">
        <v>0</v>
      </c>
      <c r="T93" s="59">
        <v>520833.33333332522</v>
      </c>
      <c r="U93" s="59">
        <v>520833.33333332371</v>
      </c>
      <c r="V93" s="59">
        <v>-34374999.999999374</v>
      </c>
      <c r="W93" s="63" t="s">
        <v>1578</v>
      </c>
      <c r="Z93" s="62"/>
      <c r="AA93" s="59"/>
      <c r="AB93" s="59"/>
      <c r="AC93" s="59"/>
      <c r="AD93" s="59"/>
      <c r="AE93" s="63"/>
      <c r="AX93" s="62"/>
      <c r="AY93" s="59"/>
      <c r="AZ93" s="59"/>
      <c r="BA93" s="59"/>
      <c r="BB93" s="59"/>
      <c r="BC93" s="59"/>
      <c r="BD93" s="59"/>
      <c r="BE93" s="59"/>
    </row>
    <row r="94" spans="1:57" x14ac:dyDescent="0.25">
      <c r="A94" s="62"/>
      <c r="B94" s="59"/>
      <c r="C94" s="59"/>
      <c r="D94" s="59"/>
      <c r="E94" s="59"/>
      <c r="F94" s="63"/>
      <c r="I94" s="62">
        <v>46265.70239583333</v>
      </c>
      <c r="J94" s="59" t="s">
        <v>1423</v>
      </c>
      <c r="K94" s="59" t="s">
        <v>117</v>
      </c>
      <c r="L94" s="59">
        <v>75</v>
      </c>
      <c r="M94" s="59">
        <v>275</v>
      </c>
      <c r="N94" s="59">
        <v>2499.9999999999545</v>
      </c>
      <c r="O94" s="59" t="s">
        <v>1577</v>
      </c>
      <c r="P94" s="59">
        <v>50.000000000000071</v>
      </c>
      <c r="Q94" s="59">
        <v>50.000000000000064</v>
      </c>
      <c r="R94" s="59"/>
      <c r="S94" s="59">
        <v>0</v>
      </c>
      <c r="T94" s="59">
        <v>520833.33333332522</v>
      </c>
      <c r="U94" s="59">
        <v>520833.33333332528</v>
      </c>
      <c r="V94" s="59">
        <v>-103124999.99999812</v>
      </c>
      <c r="W94" s="63" t="s">
        <v>1578</v>
      </c>
      <c r="Z94" s="62"/>
      <c r="AA94" s="59"/>
      <c r="AB94" s="59"/>
      <c r="AC94" s="59"/>
      <c r="AD94" s="59"/>
      <c r="AE94" s="63"/>
      <c r="AX94" s="62"/>
      <c r="AY94" s="59"/>
      <c r="AZ94" s="59"/>
      <c r="BA94" s="59"/>
      <c r="BB94" s="59"/>
      <c r="BC94" s="59"/>
      <c r="BD94" s="59"/>
      <c r="BE94" s="59"/>
    </row>
    <row r="95" spans="1:57" x14ac:dyDescent="0.25">
      <c r="A95" s="62"/>
      <c r="B95" s="59"/>
      <c r="C95" s="59"/>
      <c r="D95" s="59"/>
      <c r="E95" s="59"/>
      <c r="F95" s="63"/>
      <c r="I95" s="62">
        <v>46265.70239583333</v>
      </c>
      <c r="J95" s="59" t="s">
        <v>1424</v>
      </c>
      <c r="K95" s="59" t="s">
        <v>117</v>
      </c>
      <c r="L95" s="59">
        <v>125</v>
      </c>
      <c r="M95" s="59">
        <v>275</v>
      </c>
      <c r="N95" s="59">
        <v>2499.999999999899</v>
      </c>
      <c r="O95" s="59" t="s">
        <v>1577</v>
      </c>
      <c r="P95" s="59">
        <v>49.999999999999957</v>
      </c>
      <c r="Q95" s="59">
        <v>49.999999999997442</v>
      </c>
      <c r="R95" s="59"/>
      <c r="S95" s="59">
        <v>0</v>
      </c>
      <c r="T95" s="59">
        <v>520833.3333332591</v>
      </c>
      <c r="U95" s="59">
        <v>520833.33333331137</v>
      </c>
      <c r="V95" s="59">
        <v>-171874999.99999306</v>
      </c>
      <c r="W95" s="63" t="s">
        <v>1578</v>
      </c>
      <c r="Z95" s="62"/>
      <c r="AA95" s="59"/>
      <c r="AB95" s="59"/>
      <c r="AC95" s="59"/>
      <c r="AD95" s="59"/>
      <c r="AE95" s="63"/>
      <c r="AX95" s="62"/>
      <c r="AY95" s="59"/>
      <c r="AZ95" s="59"/>
      <c r="BA95" s="59"/>
      <c r="BB95" s="59"/>
      <c r="BC95" s="59"/>
      <c r="BD95" s="59"/>
      <c r="BE95" s="59"/>
    </row>
    <row r="96" spans="1:57" x14ac:dyDescent="0.25">
      <c r="A96" s="62"/>
      <c r="B96" s="59"/>
      <c r="C96" s="59"/>
      <c r="D96" s="59"/>
      <c r="E96" s="59"/>
      <c r="F96" s="63"/>
      <c r="I96" s="62">
        <v>46265.70239583333</v>
      </c>
      <c r="J96" s="59" t="s">
        <v>1425</v>
      </c>
      <c r="K96" s="59" t="s">
        <v>117</v>
      </c>
      <c r="L96" s="59">
        <v>175</v>
      </c>
      <c r="M96" s="59">
        <v>275</v>
      </c>
      <c r="N96" s="59">
        <v>2499.9999999998636</v>
      </c>
      <c r="O96" s="59" t="s">
        <v>1577</v>
      </c>
      <c r="P96" s="59">
        <v>49.999999999999247</v>
      </c>
      <c r="Q96" s="59">
        <v>49.999999999997812</v>
      </c>
      <c r="R96" s="59"/>
      <c r="S96" s="59">
        <v>0</v>
      </c>
      <c r="T96" s="59">
        <v>520833.33333325933</v>
      </c>
      <c r="U96" s="59">
        <v>520833.33333328931</v>
      </c>
      <c r="V96" s="59">
        <v>-240624999.99998686</v>
      </c>
      <c r="W96" s="63" t="s">
        <v>1578</v>
      </c>
      <c r="Z96" s="62"/>
      <c r="AA96" s="59"/>
      <c r="AB96" s="59"/>
      <c r="AC96" s="59"/>
      <c r="AD96" s="59"/>
      <c r="AE96" s="63"/>
      <c r="AX96" s="62"/>
      <c r="AY96" s="59"/>
      <c r="AZ96" s="59"/>
      <c r="BA96" s="59"/>
      <c r="BB96" s="59"/>
      <c r="BC96" s="59"/>
      <c r="BD96" s="59"/>
      <c r="BE96" s="59"/>
    </row>
    <row r="97" spans="1:57" x14ac:dyDescent="0.25">
      <c r="A97" s="62"/>
      <c r="B97" s="59"/>
      <c r="C97" s="59"/>
      <c r="D97" s="59"/>
      <c r="E97" s="59"/>
      <c r="F97" s="63"/>
      <c r="I97" s="62">
        <v>46265.70239583333</v>
      </c>
      <c r="J97" s="59" t="s">
        <v>1426</v>
      </c>
      <c r="K97" s="59" t="s">
        <v>117</v>
      </c>
      <c r="L97" s="59">
        <v>225</v>
      </c>
      <c r="M97" s="59">
        <v>275</v>
      </c>
      <c r="N97" s="59">
        <v>2499.9999999998695</v>
      </c>
      <c r="O97" s="59" t="s">
        <v>1577</v>
      </c>
      <c r="P97" s="59">
        <v>49.999999999999922</v>
      </c>
      <c r="Q97" s="59">
        <v>49.999999999997755</v>
      </c>
      <c r="R97" s="59"/>
      <c r="S97" s="59">
        <v>0</v>
      </c>
      <c r="T97" s="59">
        <v>520833.33333325933</v>
      </c>
      <c r="U97" s="59">
        <v>520833.33333330456</v>
      </c>
      <c r="V97" s="59">
        <v>-309374999.99998385</v>
      </c>
      <c r="W97" s="63" t="s">
        <v>1578</v>
      </c>
      <c r="Z97" s="62"/>
      <c r="AA97" s="59"/>
      <c r="AB97" s="59"/>
      <c r="AC97" s="59"/>
      <c r="AD97" s="59"/>
      <c r="AE97" s="63"/>
      <c r="AX97" s="62"/>
      <c r="AY97" s="59"/>
      <c r="AZ97" s="59"/>
      <c r="BA97" s="59"/>
      <c r="BB97" s="59"/>
      <c r="BC97" s="59"/>
      <c r="BD97" s="59"/>
      <c r="BE97" s="59"/>
    </row>
    <row r="98" spans="1:57" x14ac:dyDescent="0.25">
      <c r="A98" s="62"/>
      <c r="B98" s="59"/>
      <c r="C98" s="59"/>
      <c r="D98" s="59"/>
      <c r="E98" s="59"/>
      <c r="F98" s="63"/>
      <c r="I98" s="62">
        <v>46265.70239583333</v>
      </c>
      <c r="J98" s="59" t="s">
        <v>1427</v>
      </c>
      <c r="K98" s="59" t="s">
        <v>117</v>
      </c>
      <c r="L98" s="59">
        <v>25</v>
      </c>
      <c r="M98" s="59">
        <v>325</v>
      </c>
      <c r="N98" s="59">
        <v>2500.0000000000173</v>
      </c>
      <c r="O98" s="59" t="s">
        <v>1577</v>
      </c>
      <c r="P98" s="59">
        <v>49.999999999999986</v>
      </c>
      <c r="Q98" s="59">
        <v>49.99999999999995</v>
      </c>
      <c r="R98" s="59"/>
      <c r="S98" s="59">
        <v>0</v>
      </c>
      <c r="T98" s="59">
        <v>520833.33333333593</v>
      </c>
      <c r="U98" s="59">
        <v>520833.33333333663</v>
      </c>
      <c r="V98" s="59">
        <v>-40625000.000000283</v>
      </c>
      <c r="W98" s="63" t="s">
        <v>1578</v>
      </c>
      <c r="Z98" s="62"/>
      <c r="AA98" s="59"/>
      <c r="AB98" s="59"/>
      <c r="AC98" s="59"/>
      <c r="AD98" s="59"/>
      <c r="AE98" s="63"/>
      <c r="AX98" s="62"/>
      <c r="AY98" s="59"/>
      <c r="AZ98" s="59"/>
      <c r="BA98" s="59"/>
      <c r="BB98" s="59"/>
      <c r="BC98" s="59"/>
      <c r="BD98" s="59"/>
      <c r="BE98" s="59"/>
    </row>
    <row r="99" spans="1:57" x14ac:dyDescent="0.25">
      <c r="A99" s="62"/>
      <c r="B99" s="59"/>
      <c r="C99" s="59"/>
      <c r="D99" s="59"/>
      <c r="E99" s="59"/>
      <c r="F99" s="63"/>
      <c r="I99" s="62">
        <v>46265.70239583333</v>
      </c>
      <c r="J99" s="59" t="s">
        <v>1428</v>
      </c>
      <c r="K99" s="59" t="s">
        <v>117</v>
      </c>
      <c r="L99" s="59">
        <v>75</v>
      </c>
      <c r="M99" s="59">
        <v>325</v>
      </c>
      <c r="N99" s="59">
        <v>2500.0000000000173</v>
      </c>
      <c r="O99" s="59" t="s">
        <v>1577</v>
      </c>
      <c r="P99" s="59">
        <v>50.000000000000021</v>
      </c>
      <c r="Q99" s="59">
        <v>49.99999999999995</v>
      </c>
      <c r="R99" s="59"/>
      <c r="S99" s="59">
        <v>0</v>
      </c>
      <c r="T99" s="59">
        <v>520833.33333333593</v>
      </c>
      <c r="U99" s="59">
        <v>520833.33333333733</v>
      </c>
      <c r="V99" s="59">
        <v>-121875000.00000085</v>
      </c>
      <c r="W99" s="63" t="s">
        <v>1578</v>
      </c>
      <c r="Z99" s="62"/>
      <c r="AA99" s="59"/>
      <c r="AB99" s="59"/>
      <c r="AC99" s="59"/>
      <c r="AD99" s="59"/>
      <c r="AE99" s="63"/>
      <c r="AX99" s="62"/>
      <c r="AY99" s="59"/>
      <c r="AZ99" s="59"/>
      <c r="BA99" s="59"/>
      <c r="BB99" s="59"/>
      <c r="BC99" s="59"/>
      <c r="BD99" s="59"/>
      <c r="BE99" s="59"/>
    </row>
    <row r="100" spans="1:57" x14ac:dyDescent="0.25">
      <c r="A100" s="62"/>
      <c r="B100" s="59"/>
      <c r="C100" s="59"/>
      <c r="D100" s="59"/>
      <c r="E100" s="59"/>
      <c r="F100" s="63"/>
      <c r="I100" s="62">
        <v>46265.70239583333</v>
      </c>
      <c r="J100" s="59" t="s">
        <v>1429</v>
      </c>
      <c r="K100" s="59" t="s">
        <v>117</v>
      </c>
      <c r="L100" s="59">
        <v>125.00000000000001</v>
      </c>
      <c r="M100" s="59">
        <v>325</v>
      </c>
      <c r="N100" s="59">
        <v>2500.0000000000468</v>
      </c>
      <c r="O100" s="59" t="s">
        <v>1577</v>
      </c>
      <c r="P100" s="59">
        <v>49.999999999999503</v>
      </c>
      <c r="Q100" s="59">
        <v>50.000000000001435</v>
      </c>
      <c r="R100" s="59"/>
      <c r="S100" s="59">
        <v>0</v>
      </c>
      <c r="T100" s="59">
        <v>520833.3333333729</v>
      </c>
      <c r="U100" s="59">
        <v>520833.33333333267</v>
      </c>
      <c r="V100" s="59">
        <v>-203125000.00000384</v>
      </c>
      <c r="W100" s="63" t="s">
        <v>1578</v>
      </c>
      <c r="Z100" s="62"/>
      <c r="AA100" s="59"/>
      <c r="AB100" s="59"/>
      <c r="AC100" s="59"/>
      <c r="AD100" s="59"/>
      <c r="AE100" s="63"/>
      <c r="AX100" s="62"/>
      <c r="AY100" s="59"/>
      <c r="AZ100" s="59"/>
      <c r="BA100" s="59"/>
      <c r="BB100" s="59"/>
      <c r="BC100" s="59"/>
      <c r="BD100" s="59"/>
      <c r="BE100" s="59"/>
    </row>
    <row r="101" spans="1:57" x14ac:dyDescent="0.25">
      <c r="A101" s="62"/>
      <c r="B101" s="59"/>
      <c r="C101" s="59"/>
      <c r="D101" s="59"/>
      <c r="E101" s="59"/>
      <c r="F101" s="63"/>
      <c r="I101" s="62">
        <v>46265.70239583333</v>
      </c>
      <c r="J101" s="59" t="s">
        <v>1430</v>
      </c>
      <c r="K101" s="59" t="s">
        <v>117</v>
      </c>
      <c r="L101" s="59">
        <v>175</v>
      </c>
      <c r="M101" s="59">
        <v>325</v>
      </c>
      <c r="N101" s="59">
        <v>2499.9999999999345</v>
      </c>
      <c r="O101" s="59" t="s">
        <v>1577</v>
      </c>
      <c r="P101" s="59">
        <v>49.999999999999403</v>
      </c>
      <c r="Q101" s="59">
        <v>49.999999999999822</v>
      </c>
      <c r="R101" s="59"/>
      <c r="S101" s="59">
        <v>0</v>
      </c>
      <c r="T101" s="59">
        <v>520833.33333331603</v>
      </c>
      <c r="U101" s="59">
        <v>520833.33333330724</v>
      </c>
      <c r="V101" s="59">
        <v>-284374999.99999255</v>
      </c>
      <c r="W101" s="63" t="s">
        <v>1578</v>
      </c>
      <c r="Z101" s="62"/>
      <c r="AA101" s="59"/>
      <c r="AB101" s="59"/>
      <c r="AC101" s="59"/>
      <c r="AD101" s="59"/>
      <c r="AE101" s="63"/>
      <c r="AX101" s="62"/>
      <c r="AY101" s="59"/>
      <c r="AZ101" s="59"/>
      <c r="BA101" s="59"/>
      <c r="BB101" s="59"/>
      <c r="BC101" s="59"/>
      <c r="BD101" s="59"/>
      <c r="BE101" s="59"/>
    </row>
    <row r="102" spans="1:57" x14ac:dyDescent="0.25">
      <c r="A102" s="62"/>
      <c r="B102" s="59"/>
      <c r="C102" s="59"/>
      <c r="D102" s="59"/>
      <c r="E102" s="59"/>
      <c r="F102" s="63"/>
      <c r="I102" s="62">
        <v>46265.70239583333</v>
      </c>
      <c r="J102" s="59" t="s">
        <v>1431</v>
      </c>
      <c r="K102" s="59" t="s">
        <v>117</v>
      </c>
      <c r="L102" s="59">
        <v>225.00000000000003</v>
      </c>
      <c r="M102" s="59">
        <v>325</v>
      </c>
      <c r="N102" s="59">
        <v>2500.0000000000314</v>
      </c>
      <c r="O102" s="59" t="s">
        <v>1577</v>
      </c>
      <c r="P102" s="59">
        <v>49.999999999998202</v>
      </c>
      <c r="Q102" s="59">
        <v>50.000000000001293</v>
      </c>
      <c r="R102" s="59"/>
      <c r="S102" s="59">
        <v>0</v>
      </c>
      <c r="T102" s="59">
        <v>520833.3333333669</v>
      </c>
      <c r="U102" s="59">
        <v>520833.33333330235</v>
      </c>
      <c r="V102" s="59">
        <v>-365625000.00000459</v>
      </c>
      <c r="W102" s="63" t="s">
        <v>1578</v>
      </c>
      <c r="Z102" s="62"/>
      <c r="AA102" s="59"/>
      <c r="AB102" s="59"/>
      <c r="AC102" s="59"/>
      <c r="AD102" s="59"/>
      <c r="AE102" s="63"/>
      <c r="AX102" s="62"/>
      <c r="AY102" s="59"/>
      <c r="AZ102" s="59"/>
      <c r="BA102" s="59"/>
      <c r="BB102" s="59"/>
      <c r="BC102" s="59"/>
      <c r="BD102" s="59"/>
      <c r="BE102" s="59"/>
    </row>
    <row r="103" spans="1:57" x14ac:dyDescent="0.25">
      <c r="A103" s="62"/>
      <c r="B103" s="59"/>
      <c r="C103" s="59"/>
      <c r="D103" s="59"/>
      <c r="E103" s="59"/>
      <c r="F103" s="63"/>
      <c r="I103" s="62">
        <v>46265.70239583333</v>
      </c>
      <c r="J103" s="59" t="s">
        <v>1432</v>
      </c>
      <c r="K103" s="59" t="s">
        <v>117</v>
      </c>
      <c r="L103" s="59">
        <v>25</v>
      </c>
      <c r="M103" s="59">
        <v>375</v>
      </c>
      <c r="N103" s="59">
        <v>2499.9999999999491</v>
      </c>
      <c r="O103" s="59" t="s">
        <v>1577</v>
      </c>
      <c r="P103" s="59">
        <v>49.999999999999993</v>
      </c>
      <c r="Q103" s="59">
        <v>50.000000000000021</v>
      </c>
      <c r="R103" s="59"/>
      <c r="S103" s="59">
        <v>0</v>
      </c>
      <c r="T103" s="59">
        <v>520833.33333332319</v>
      </c>
      <c r="U103" s="59">
        <v>520833.33333332249</v>
      </c>
      <c r="V103" s="59">
        <v>-46874999.999999046</v>
      </c>
      <c r="W103" s="63" t="s">
        <v>1578</v>
      </c>
      <c r="Z103" s="62"/>
      <c r="AA103" s="59"/>
      <c r="AB103" s="59"/>
      <c r="AC103" s="59"/>
      <c r="AD103" s="59"/>
      <c r="AE103" s="63"/>
      <c r="AX103" s="62"/>
      <c r="AY103" s="59"/>
      <c r="AZ103" s="59"/>
      <c r="BA103" s="59"/>
      <c r="BB103" s="59"/>
      <c r="BC103" s="59"/>
      <c r="BD103" s="59"/>
      <c r="BE103" s="59"/>
    </row>
    <row r="104" spans="1:57" x14ac:dyDescent="0.25">
      <c r="A104" s="62"/>
      <c r="B104" s="59"/>
      <c r="C104" s="59"/>
      <c r="D104" s="59"/>
      <c r="E104" s="59"/>
      <c r="F104" s="63"/>
      <c r="I104" s="62">
        <v>46265.70239583333</v>
      </c>
      <c r="J104" s="59" t="s">
        <v>1433</v>
      </c>
      <c r="K104" s="59" t="s">
        <v>117</v>
      </c>
      <c r="L104" s="59">
        <v>75</v>
      </c>
      <c r="M104" s="59">
        <v>375</v>
      </c>
      <c r="N104" s="59">
        <v>2499.9999999999491</v>
      </c>
      <c r="O104" s="59" t="s">
        <v>1577</v>
      </c>
      <c r="P104" s="59">
        <v>49.999999999999986</v>
      </c>
      <c r="Q104" s="59">
        <v>50.000000000000021</v>
      </c>
      <c r="R104" s="59"/>
      <c r="S104" s="59">
        <v>0</v>
      </c>
      <c r="T104" s="59">
        <v>520833.33333332319</v>
      </c>
      <c r="U104" s="59">
        <v>520833.33333332243</v>
      </c>
      <c r="V104" s="59">
        <v>-140624999.99999714</v>
      </c>
      <c r="W104" s="63" t="s">
        <v>1578</v>
      </c>
      <c r="Z104" s="62"/>
      <c r="AA104" s="59"/>
      <c r="AB104" s="59"/>
      <c r="AC104" s="59"/>
      <c r="AD104" s="59"/>
      <c r="AE104" s="63"/>
      <c r="AX104" s="62"/>
      <c r="AY104" s="59"/>
      <c r="AZ104" s="59"/>
      <c r="BA104" s="59"/>
      <c r="BB104" s="59"/>
      <c r="BC104" s="59"/>
      <c r="BD104" s="59"/>
      <c r="BE104" s="59"/>
    </row>
    <row r="105" spans="1:57" x14ac:dyDescent="0.25">
      <c r="A105" s="62"/>
      <c r="B105" s="59"/>
      <c r="C105" s="59"/>
      <c r="D105" s="59"/>
      <c r="E105" s="59"/>
      <c r="F105" s="63"/>
      <c r="I105" s="62">
        <v>46265.70239583333</v>
      </c>
      <c r="J105" s="59" t="s">
        <v>1434</v>
      </c>
      <c r="K105" s="59" t="s">
        <v>117</v>
      </c>
      <c r="L105" s="59">
        <v>125</v>
      </c>
      <c r="M105" s="59">
        <v>375</v>
      </c>
      <c r="N105" s="59">
        <v>2500.0000000000578</v>
      </c>
      <c r="O105" s="59" t="s">
        <v>1577</v>
      </c>
      <c r="P105" s="59">
        <v>50.000000000000213</v>
      </c>
      <c r="Q105" s="59">
        <v>50.000000000000597</v>
      </c>
      <c r="R105" s="59"/>
      <c r="S105" s="59">
        <v>0</v>
      </c>
      <c r="T105" s="59">
        <v>520833.33333335782</v>
      </c>
      <c r="U105" s="59">
        <v>520833.33333334984</v>
      </c>
      <c r="V105" s="59">
        <v>-234375000.00000542</v>
      </c>
      <c r="W105" s="63" t="s">
        <v>1578</v>
      </c>
      <c r="Z105" s="62"/>
      <c r="AA105" s="59"/>
      <c r="AB105" s="59"/>
      <c r="AC105" s="59"/>
      <c r="AD105" s="59"/>
      <c r="AE105" s="63"/>
      <c r="AX105" s="62"/>
      <c r="AY105" s="59"/>
      <c r="AZ105" s="59"/>
      <c r="BA105" s="59"/>
      <c r="BB105" s="59"/>
      <c r="BC105" s="59"/>
      <c r="BD105" s="59"/>
      <c r="BE105" s="59"/>
    </row>
    <row r="106" spans="1:57" x14ac:dyDescent="0.25">
      <c r="A106" s="62"/>
      <c r="B106" s="59"/>
      <c r="C106" s="59"/>
      <c r="D106" s="59"/>
      <c r="E106" s="59"/>
      <c r="F106" s="63"/>
      <c r="I106" s="62">
        <v>46265.70239583333</v>
      </c>
      <c r="J106" s="59" t="s">
        <v>1435</v>
      </c>
      <c r="K106" s="59" t="s">
        <v>117</v>
      </c>
      <c r="L106" s="59">
        <v>175</v>
      </c>
      <c r="M106" s="59">
        <v>375</v>
      </c>
      <c r="N106" s="59">
        <v>2499.999999999915</v>
      </c>
      <c r="O106" s="59" t="s">
        <v>1577</v>
      </c>
      <c r="P106" s="59">
        <v>49.999999999999019</v>
      </c>
      <c r="Q106" s="59">
        <v>49.999999999998835</v>
      </c>
      <c r="R106" s="59"/>
      <c r="S106" s="59">
        <v>0</v>
      </c>
      <c r="T106" s="59">
        <v>520833.33333329135</v>
      </c>
      <c r="U106" s="59">
        <v>520833.33333329513</v>
      </c>
      <c r="V106" s="59">
        <v>-328124999.99998885</v>
      </c>
      <c r="W106" s="63" t="s">
        <v>1578</v>
      </c>
      <c r="Z106" s="62"/>
      <c r="AA106" s="59"/>
      <c r="AB106" s="59"/>
      <c r="AC106" s="59"/>
      <c r="AD106" s="59"/>
      <c r="AE106" s="63"/>
      <c r="AX106" s="62"/>
      <c r="AY106" s="59"/>
      <c r="AZ106" s="59"/>
      <c r="BA106" s="59"/>
      <c r="BB106" s="59"/>
      <c r="BC106" s="59"/>
      <c r="BD106" s="59"/>
      <c r="BE106" s="59"/>
    </row>
    <row r="107" spans="1:57" x14ac:dyDescent="0.25">
      <c r="A107" s="62"/>
      <c r="B107" s="59"/>
      <c r="C107" s="59"/>
      <c r="D107" s="59"/>
      <c r="E107" s="59"/>
      <c r="F107" s="63"/>
      <c r="I107" s="62">
        <v>46265.70239583333</v>
      </c>
      <c r="J107" s="59" t="s">
        <v>1436</v>
      </c>
      <c r="K107" s="59" t="s">
        <v>117</v>
      </c>
      <c r="L107" s="59">
        <v>225.00000000000006</v>
      </c>
      <c r="M107" s="59">
        <v>375</v>
      </c>
      <c r="N107" s="59">
        <v>2499.9999999999145</v>
      </c>
      <c r="O107" s="59" t="s">
        <v>1577</v>
      </c>
      <c r="P107" s="59">
        <v>49.99999999999644</v>
      </c>
      <c r="Q107" s="59">
        <v>50.000000000001911</v>
      </c>
      <c r="R107" s="59"/>
      <c r="S107" s="59">
        <v>0</v>
      </c>
      <c r="T107" s="59">
        <v>520833.33333335532</v>
      </c>
      <c r="U107" s="59">
        <v>520833.33333324135</v>
      </c>
      <c r="V107" s="59">
        <v>-421874999.99998564</v>
      </c>
      <c r="W107" s="63" t="s">
        <v>1578</v>
      </c>
      <c r="Z107" s="62"/>
      <c r="AA107" s="59"/>
      <c r="AB107" s="59"/>
      <c r="AC107" s="59"/>
      <c r="AD107" s="59"/>
      <c r="AE107" s="63"/>
      <c r="AX107" s="62"/>
      <c r="AY107" s="59"/>
      <c r="AZ107" s="59"/>
      <c r="BA107" s="59"/>
      <c r="BB107" s="59"/>
      <c r="BC107" s="59"/>
      <c r="BD107" s="59"/>
      <c r="BE107" s="59"/>
    </row>
    <row r="108" spans="1:57" x14ac:dyDescent="0.25">
      <c r="A108" s="62"/>
      <c r="B108" s="59"/>
      <c r="C108" s="59"/>
      <c r="D108" s="59"/>
      <c r="E108" s="59"/>
      <c r="F108" s="63"/>
      <c r="I108" s="62">
        <v>46265.70239583333</v>
      </c>
      <c r="J108" s="59" t="s">
        <v>1437</v>
      </c>
      <c r="K108" s="59" t="s">
        <v>117</v>
      </c>
      <c r="L108" s="59">
        <v>25</v>
      </c>
      <c r="M108" s="59">
        <v>425.00000000000011</v>
      </c>
      <c r="N108" s="59">
        <v>2499.9999999998126</v>
      </c>
      <c r="O108" s="59" t="s">
        <v>1577</v>
      </c>
      <c r="P108" s="59">
        <v>49.999999999999993</v>
      </c>
      <c r="Q108" s="59">
        <v>49.999999999991502</v>
      </c>
      <c r="R108" s="59"/>
      <c r="S108" s="59">
        <v>0</v>
      </c>
      <c r="T108" s="59">
        <v>520833.33333311719</v>
      </c>
      <c r="U108" s="59">
        <v>520833.33333329414</v>
      </c>
      <c r="V108" s="59">
        <v>-53124999.999996029</v>
      </c>
      <c r="W108" s="63" t="s">
        <v>1578</v>
      </c>
      <c r="Z108" s="62"/>
      <c r="AA108" s="59"/>
      <c r="AB108" s="59"/>
      <c r="AC108" s="59"/>
      <c r="AD108" s="59"/>
      <c r="AE108" s="63"/>
      <c r="AX108" s="62"/>
      <c r="AY108" s="59"/>
      <c r="AZ108" s="59"/>
      <c r="BA108" s="59"/>
      <c r="BB108" s="59"/>
      <c r="BC108" s="59"/>
      <c r="BD108" s="59"/>
      <c r="BE108" s="59"/>
    </row>
    <row r="109" spans="1:57" x14ac:dyDescent="0.25">
      <c r="A109" s="62"/>
      <c r="B109" s="59"/>
      <c r="C109" s="59"/>
      <c r="D109" s="59"/>
      <c r="E109" s="59"/>
      <c r="F109" s="63"/>
      <c r="I109" s="62">
        <v>46265.70239583333</v>
      </c>
      <c r="J109" s="59" t="s">
        <v>1438</v>
      </c>
      <c r="K109" s="59" t="s">
        <v>117</v>
      </c>
      <c r="L109" s="59">
        <v>75</v>
      </c>
      <c r="M109" s="59">
        <v>425.00000000000011</v>
      </c>
      <c r="N109" s="59">
        <v>2499.9999999998126</v>
      </c>
      <c r="O109" s="59" t="s">
        <v>1577</v>
      </c>
      <c r="P109" s="59">
        <v>50.000000000000007</v>
      </c>
      <c r="Q109" s="59">
        <v>49.999999999991502</v>
      </c>
      <c r="R109" s="59"/>
      <c r="S109" s="59">
        <v>0</v>
      </c>
      <c r="T109" s="59">
        <v>520833.33333311719</v>
      </c>
      <c r="U109" s="59">
        <v>520833.33333329443</v>
      </c>
      <c r="V109" s="59">
        <v>-159374999.99998808</v>
      </c>
      <c r="W109" s="63" t="s">
        <v>1578</v>
      </c>
      <c r="Z109" s="62"/>
      <c r="AA109" s="59"/>
      <c r="AB109" s="59"/>
      <c r="AC109" s="59"/>
      <c r="AD109" s="59"/>
      <c r="AE109" s="63"/>
      <c r="AX109" s="62"/>
      <c r="AY109" s="59"/>
      <c r="AZ109" s="59"/>
      <c r="BA109" s="59"/>
      <c r="BB109" s="59"/>
      <c r="BC109" s="59"/>
      <c r="BD109" s="59"/>
      <c r="BE109" s="59"/>
    </row>
    <row r="110" spans="1:57" x14ac:dyDescent="0.25">
      <c r="A110" s="62"/>
      <c r="B110" s="59"/>
      <c r="C110" s="59"/>
      <c r="D110" s="59"/>
      <c r="E110" s="59"/>
      <c r="F110" s="63"/>
      <c r="I110" s="62">
        <v>46265.70239583333</v>
      </c>
      <c r="J110" s="59" t="s">
        <v>1439</v>
      </c>
      <c r="K110" s="59" t="s">
        <v>117</v>
      </c>
      <c r="L110" s="59">
        <v>125</v>
      </c>
      <c r="M110" s="59">
        <v>425</v>
      </c>
      <c r="N110" s="59">
        <v>2499.9999999999231</v>
      </c>
      <c r="O110" s="59" t="s">
        <v>1577</v>
      </c>
      <c r="P110" s="59">
        <v>50.00000000000059</v>
      </c>
      <c r="Q110" s="59">
        <v>49.999999999996646</v>
      </c>
      <c r="R110" s="59"/>
      <c r="S110" s="59">
        <v>0</v>
      </c>
      <c r="T110" s="59">
        <v>520833.33333324746</v>
      </c>
      <c r="U110" s="59">
        <v>520833.33333332965</v>
      </c>
      <c r="V110" s="59">
        <v>-265624999.99999183</v>
      </c>
      <c r="W110" s="63" t="s">
        <v>1578</v>
      </c>
      <c r="Z110" s="62"/>
      <c r="AA110" s="59"/>
      <c r="AB110" s="59"/>
      <c r="AC110" s="59"/>
      <c r="AD110" s="59"/>
      <c r="AE110" s="63"/>
      <c r="AX110" s="62"/>
      <c r="AY110" s="59"/>
      <c r="AZ110" s="59"/>
      <c r="BA110" s="59"/>
      <c r="BB110" s="59"/>
      <c r="BC110" s="59"/>
      <c r="BD110" s="59"/>
      <c r="BE110" s="59"/>
    </row>
    <row r="111" spans="1:57" x14ac:dyDescent="0.25">
      <c r="A111" s="62"/>
      <c r="B111" s="59"/>
      <c r="C111" s="59"/>
      <c r="D111" s="59"/>
      <c r="E111" s="59"/>
      <c r="F111" s="63"/>
      <c r="I111" s="62">
        <v>46265.70239583333</v>
      </c>
      <c r="J111" s="59" t="s">
        <v>1440</v>
      </c>
      <c r="K111" s="59" t="s">
        <v>117</v>
      </c>
      <c r="L111" s="59">
        <v>175</v>
      </c>
      <c r="M111" s="59">
        <v>425</v>
      </c>
      <c r="N111" s="59">
        <v>2499.9999999999145</v>
      </c>
      <c r="O111" s="59" t="s">
        <v>1577</v>
      </c>
      <c r="P111" s="59">
        <v>49.999999999999687</v>
      </c>
      <c r="Q111" s="59">
        <v>49.99999999999725</v>
      </c>
      <c r="R111" s="59"/>
      <c r="S111" s="59">
        <v>0</v>
      </c>
      <c r="T111" s="59">
        <v>520833.33333325834</v>
      </c>
      <c r="U111" s="59">
        <v>520833.33333330904</v>
      </c>
      <c r="V111" s="59">
        <v>-371874999.9999873</v>
      </c>
      <c r="W111" s="63" t="s">
        <v>1578</v>
      </c>
      <c r="Z111" s="62"/>
      <c r="AA111" s="59"/>
      <c r="AB111" s="59"/>
      <c r="AC111" s="59"/>
      <c r="AD111" s="59"/>
      <c r="AE111" s="63"/>
      <c r="AX111" s="62"/>
      <c r="AY111" s="59"/>
      <c r="AZ111" s="59"/>
      <c r="BA111" s="59"/>
      <c r="BB111" s="59"/>
      <c r="BC111" s="59"/>
      <c r="BD111" s="59"/>
      <c r="BE111" s="59"/>
    </row>
    <row r="112" spans="1:57" x14ac:dyDescent="0.25">
      <c r="A112" s="62"/>
      <c r="B112" s="59"/>
      <c r="C112" s="59"/>
      <c r="D112" s="59"/>
      <c r="E112" s="59"/>
      <c r="F112" s="63"/>
      <c r="I112" s="62">
        <v>46265.70239583333</v>
      </c>
      <c r="J112" s="59" t="s">
        <v>1441</v>
      </c>
      <c r="K112" s="59" t="s">
        <v>117</v>
      </c>
      <c r="L112" s="59">
        <v>225.00000000000006</v>
      </c>
      <c r="M112" s="59">
        <v>425</v>
      </c>
      <c r="N112" s="59">
        <v>2499.9999999997185</v>
      </c>
      <c r="O112" s="59" t="s">
        <v>1577</v>
      </c>
      <c r="P112" s="59">
        <v>49.999999999996881</v>
      </c>
      <c r="Q112" s="59">
        <v>49.999999999999055</v>
      </c>
      <c r="R112" s="59"/>
      <c r="S112" s="59">
        <v>0</v>
      </c>
      <c r="T112" s="59">
        <v>520833.33333325497</v>
      </c>
      <c r="U112" s="59">
        <v>520833.33333320968</v>
      </c>
      <c r="V112" s="59">
        <v>-478124999.9999463</v>
      </c>
      <c r="W112" s="63" t="s">
        <v>1578</v>
      </c>
      <c r="Z112" s="62"/>
      <c r="AA112" s="59"/>
      <c r="AB112" s="59"/>
      <c r="AC112" s="59"/>
      <c r="AD112" s="59"/>
      <c r="AE112" s="63"/>
      <c r="AX112" s="62"/>
      <c r="AY112" s="59"/>
      <c r="AZ112" s="59"/>
      <c r="BA112" s="59"/>
      <c r="BB112" s="59"/>
      <c r="BC112" s="59"/>
      <c r="BD112" s="59"/>
      <c r="BE112" s="59"/>
    </row>
    <row r="113" spans="1:57" x14ac:dyDescent="0.25">
      <c r="A113" s="62"/>
      <c r="B113" s="59"/>
      <c r="C113" s="59"/>
      <c r="D113" s="59"/>
      <c r="E113" s="59"/>
      <c r="F113" s="63"/>
      <c r="I113" s="62">
        <v>46265.70239583333</v>
      </c>
      <c r="J113" s="59" t="s">
        <v>1442</v>
      </c>
      <c r="K113" s="59" t="s">
        <v>117</v>
      </c>
      <c r="L113" s="59">
        <v>25</v>
      </c>
      <c r="M113" s="59">
        <v>475.00000000000006</v>
      </c>
      <c r="N113" s="59">
        <v>2499.9999999995453</v>
      </c>
      <c r="O113" s="59" t="s">
        <v>1577</v>
      </c>
      <c r="P113" s="59">
        <v>49.999999999999993</v>
      </c>
      <c r="Q113" s="59">
        <v>49.999999999998209</v>
      </c>
      <c r="R113" s="59"/>
      <c r="S113" s="59">
        <v>0</v>
      </c>
      <c r="T113" s="59">
        <v>520833.33333320124</v>
      </c>
      <c r="U113" s="59">
        <v>520833.33333323844</v>
      </c>
      <c r="V113" s="59">
        <v>-59374999.999989212</v>
      </c>
      <c r="W113" s="63" t="s">
        <v>1578</v>
      </c>
      <c r="Z113" s="62"/>
      <c r="AA113" s="59"/>
      <c r="AB113" s="59"/>
      <c r="AC113" s="59"/>
      <c r="AD113" s="59"/>
      <c r="AE113" s="63"/>
      <c r="AX113" s="62"/>
      <c r="AY113" s="59"/>
      <c r="AZ113" s="59"/>
      <c r="BA113" s="59"/>
      <c r="BB113" s="59"/>
      <c r="BC113" s="59"/>
      <c r="BD113" s="59"/>
      <c r="BE113" s="59"/>
    </row>
    <row r="114" spans="1:57" x14ac:dyDescent="0.25">
      <c r="A114" s="62"/>
      <c r="B114" s="59"/>
      <c r="C114" s="59"/>
      <c r="D114" s="59"/>
      <c r="E114" s="59"/>
      <c r="F114" s="63"/>
      <c r="I114" s="62">
        <v>46265.70239583333</v>
      </c>
      <c r="J114" s="59" t="s">
        <v>1443</v>
      </c>
      <c r="K114" s="59" t="s">
        <v>117</v>
      </c>
      <c r="L114" s="59">
        <v>75</v>
      </c>
      <c r="M114" s="59">
        <v>475.00000000000006</v>
      </c>
      <c r="N114" s="59">
        <v>2499.9999999995453</v>
      </c>
      <c r="O114" s="59" t="s">
        <v>1577</v>
      </c>
      <c r="P114" s="59">
        <v>50.000000000000043</v>
      </c>
      <c r="Q114" s="59">
        <v>49.999999999998209</v>
      </c>
      <c r="R114" s="59"/>
      <c r="S114" s="59">
        <v>0</v>
      </c>
      <c r="T114" s="59">
        <v>520833.33333320124</v>
      </c>
      <c r="U114" s="59">
        <v>520833.33333323948</v>
      </c>
      <c r="V114" s="59">
        <v>-178124999.99996763</v>
      </c>
      <c r="W114" s="63" t="s">
        <v>1578</v>
      </c>
      <c r="Z114" s="62"/>
      <c r="AA114" s="59"/>
      <c r="AB114" s="59"/>
      <c r="AC114" s="59"/>
      <c r="AD114" s="59"/>
      <c r="AE114" s="63"/>
      <c r="AX114" s="62"/>
      <c r="AY114" s="59"/>
      <c r="AZ114" s="59"/>
      <c r="BA114" s="59"/>
      <c r="BB114" s="59"/>
      <c r="BC114" s="59"/>
      <c r="BD114" s="59"/>
      <c r="BE114" s="59"/>
    </row>
    <row r="115" spans="1:57" x14ac:dyDescent="0.25">
      <c r="A115" s="62"/>
      <c r="B115" s="59"/>
      <c r="C115" s="59"/>
      <c r="D115" s="59"/>
      <c r="E115" s="59"/>
      <c r="F115" s="63"/>
      <c r="I115" s="62">
        <v>46265.70239583333</v>
      </c>
      <c r="J115" s="59" t="s">
        <v>1444</v>
      </c>
      <c r="K115" s="59" t="s">
        <v>117</v>
      </c>
      <c r="L115" s="59">
        <v>124.99999999999999</v>
      </c>
      <c r="M115" s="59">
        <v>474.99999999999994</v>
      </c>
      <c r="N115" s="59">
        <v>2499.9999999998968</v>
      </c>
      <c r="O115" s="59" t="s">
        <v>1577</v>
      </c>
      <c r="P115" s="59">
        <v>50.000000000001037</v>
      </c>
      <c r="Q115" s="59">
        <v>50.000000000005855</v>
      </c>
      <c r="R115" s="59"/>
      <c r="S115" s="59">
        <v>0</v>
      </c>
      <c r="T115" s="59">
        <v>520833.33333343378</v>
      </c>
      <c r="U115" s="59">
        <v>520833.33333333343</v>
      </c>
      <c r="V115" s="59">
        <v>-296874999.99998772</v>
      </c>
      <c r="W115" s="63" t="s">
        <v>1578</v>
      </c>
      <c r="Z115" s="62"/>
      <c r="AA115" s="59"/>
      <c r="AB115" s="59"/>
      <c r="AC115" s="59"/>
      <c r="AD115" s="59"/>
      <c r="AE115" s="63"/>
      <c r="AX115" s="62"/>
      <c r="AY115" s="59"/>
      <c r="AZ115" s="59"/>
      <c r="BA115" s="59"/>
      <c r="BB115" s="59"/>
      <c r="BC115" s="59"/>
      <c r="BD115" s="59"/>
      <c r="BE115" s="59"/>
    </row>
    <row r="116" spans="1:57" x14ac:dyDescent="0.25">
      <c r="A116" s="62"/>
      <c r="B116" s="59"/>
      <c r="C116" s="59"/>
      <c r="D116" s="59"/>
      <c r="E116" s="59"/>
      <c r="F116" s="63"/>
      <c r="I116" s="62">
        <v>46265.70239583333</v>
      </c>
      <c r="J116" s="59" t="s">
        <v>1445</v>
      </c>
      <c r="K116" s="59" t="s">
        <v>117</v>
      </c>
      <c r="L116" s="59">
        <v>175</v>
      </c>
      <c r="M116" s="59">
        <v>475</v>
      </c>
      <c r="N116" s="59">
        <v>2500.0000000003638</v>
      </c>
      <c r="O116" s="59" t="s">
        <v>1577</v>
      </c>
      <c r="P116" s="59">
        <v>49.999999999999211</v>
      </c>
      <c r="Q116" s="59">
        <v>50.000000000000824</v>
      </c>
      <c r="R116" s="59"/>
      <c r="S116" s="59">
        <v>0</v>
      </c>
      <c r="T116" s="59">
        <v>520833.33333342639</v>
      </c>
      <c r="U116" s="59">
        <v>520833.33333339274</v>
      </c>
      <c r="V116" s="59">
        <v>-415625000.00006044</v>
      </c>
      <c r="W116" s="63" t="s">
        <v>1578</v>
      </c>
      <c r="Z116" s="62"/>
      <c r="AA116" s="59"/>
      <c r="AB116" s="59"/>
      <c r="AC116" s="59"/>
      <c r="AD116" s="59"/>
      <c r="AE116" s="63"/>
      <c r="AX116" s="62"/>
      <c r="AY116" s="59"/>
      <c r="AZ116" s="59"/>
      <c r="BA116" s="59"/>
      <c r="BB116" s="59"/>
      <c r="BC116" s="59"/>
      <c r="BD116" s="59"/>
      <c r="BE116" s="59"/>
    </row>
    <row r="117" spans="1:57" x14ac:dyDescent="0.25">
      <c r="A117" s="62"/>
      <c r="B117" s="59"/>
      <c r="C117" s="59"/>
      <c r="D117" s="59"/>
      <c r="E117" s="59"/>
      <c r="F117" s="63"/>
      <c r="I117" s="62">
        <v>46265.70239583333</v>
      </c>
      <c r="J117" s="59" t="s">
        <v>1446</v>
      </c>
      <c r="K117" s="59" t="s">
        <v>117</v>
      </c>
      <c r="L117" s="59">
        <v>225</v>
      </c>
      <c r="M117" s="59">
        <v>475</v>
      </c>
      <c r="N117" s="59">
        <v>2500.0000000000368</v>
      </c>
      <c r="O117" s="59" t="s">
        <v>1577</v>
      </c>
      <c r="P117" s="59">
        <v>49.999999999999289</v>
      </c>
      <c r="Q117" s="59">
        <v>50.000000000003162</v>
      </c>
      <c r="R117" s="59"/>
      <c r="S117" s="59">
        <v>0</v>
      </c>
      <c r="T117" s="59">
        <v>520833.33333340695</v>
      </c>
      <c r="U117" s="59">
        <v>520833.33333332627</v>
      </c>
      <c r="V117" s="59">
        <v>-534375000.00000787</v>
      </c>
      <c r="W117" s="63" t="s">
        <v>1578</v>
      </c>
      <c r="Z117" s="62"/>
      <c r="AA117" s="59"/>
      <c r="AB117" s="59"/>
      <c r="AC117" s="59"/>
      <c r="AD117" s="59"/>
      <c r="AE117" s="63"/>
      <c r="AX117" s="62"/>
      <c r="AY117" s="59"/>
      <c r="AZ117" s="59"/>
      <c r="BA117" s="59"/>
      <c r="BB117" s="59"/>
      <c r="BC117" s="59"/>
      <c r="BD117" s="59"/>
      <c r="BE117" s="59"/>
    </row>
    <row r="118" spans="1:57" x14ac:dyDescent="0.25">
      <c r="A118" s="62"/>
      <c r="B118" s="59"/>
      <c r="C118" s="59"/>
      <c r="D118" s="59"/>
      <c r="E118" s="59"/>
      <c r="F118" s="63"/>
      <c r="I118" s="62">
        <v>46265.70239583333</v>
      </c>
      <c r="J118" s="59" t="s">
        <v>1447</v>
      </c>
      <c r="K118" s="59" t="s">
        <v>117</v>
      </c>
      <c r="L118" s="59">
        <v>25</v>
      </c>
      <c r="M118" s="59">
        <v>525</v>
      </c>
      <c r="N118" s="59">
        <v>2499.9999999995225</v>
      </c>
      <c r="O118" s="59" t="s">
        <v>1577</v>
      </c>
      <c r="P118" s="59">
        <v>49.999999999999993</v>
      </c>
      <c r="Q118" s="59">
        <v>49.999999999989498</v>
      </c>
      <c r="R118" s="59"/>
      <c r="S118" s="59">
        <v>0</v>
      </c>
      <c r="T118" s="59">
        <v>520833.33333301509</v>
      </c>
      <c r="U118" s="59">
        <v>520833.33333323378</v>
      </c>
      <c r="V118" s="59">
        <v>-65624999.999987468</v>
      </c>
      <c r="W118" s="63" t="s">
        <v>1578</v>
      </c>
      <c r="Z118" s="62"/>
      <c r="AA118" s="59"/>
      <c r="AB118" s="59"/>
      <c r="AC118" s="59"/>
      <c r="AD118" s="59"/>
      <c r="AE118" s="63"/>
      <c r="AX118" s="62"/>
      <c r="AY118" s="59"/>
      <c r="AZ118" s="59"/>
      <c r="BA118" s="59"/>
      <c r="BB118" s="59"/>
      <c r="BC118" s="59"/>
      <c r="BD118" s="59"/>
      <c r="BE118" s="59"/>
    </row>
    <row r="119" spans="1:57" x14ac:dyDescent="0.25">
      <c r="A119" s="62"/>
      <c r="B119" s="59"/>
      <c r="C119" s="59"/>
      <c r="D119" s="59"/>
      <c r="E119" s="59"/>
      <c r="F119" s="63"/>
      <c r="I119" s="62">
        <v>46265.70239583333</v>
      </c>
      <c r="J119" s="59" t="s">
        <v>1448</v>
      </c>
      <c r="K119" s="59" t="s">
        <v>117</v>
      </c>
      <c r="L119" s="59">
        <v>75</v>
      </c>
      <c r="M119" s="59">
        <v>525</v>
      </c>
      <c r="N119" s="59">
        <v>2499.9999999995225</v>
      </c>
      <c r="O119" s="59" t="s">
        <v>1577</v>
      </c>
      <c r="P119" s="59">
        <v>49.999999999999972</v>
      </c>
      <c r="Q119" s="59">
        <v>49.999999999989498</v>
      </c>
      <c r="R119" s="59"/>
      <c r="S119" s="59">
        <v>0</v>
      </c>
      <c r="T119" s="59">
        <v>520833.33333301509</v>
      </c>
      <c r="U119" s="59">
        <v>520833.33333323331</v>
      </c>
      <c r="V119" s="59">
        <v>-196874999.99996239</v>
      </c>
      <c r="W119" s="63" t="s">
        <v>1578</v>
      </c>
      <c r="Z119" s="62"/>
      <c r="AA119" s="59"/>
      <c r="AB119" s="59"/>
      <c r="AC119" s="59"/>
      <c r="AD119" s="59"/>
      <c r="AE119" s="63"/>
      <c r="AX119" s="62"/>
      <c r="AY119" s="59"/>
      <c r="AZ119" s="59"/>
      <c r="BA119" s="59"/>
      <c r="BB119" s="59"/>
      <c r="BC119" s="59"/>
      <c r="BD119" s="59"/>
      <c r="BE119" s="59"/>
    </row>
    <row r="120" spans="1:57" x14ac:dyDescent="0.25">
      <c r="A120" s="62"/>
      <c r="B120" s="59"/>
      <c r="C120" s="59"/>
      <c r="D120" s="59"/>
      <c r="E120" s="59"/>
      <c r="F120" s="63"/>
      <c r="I120" s="62">
        <v>46265.70239583333</v>
      </c>
      <c r="J120" s="59" t="s">
        <v>1449</v>
      </c>
      <c r="K120" s="59" t="s">
        <v>117</v>
      </c>
      <c r="L120" s="59">
        <v>125</v>
      </c>
      <c r="M120" s="59">
        <v>525</v>
      </c>
      <c r="N120" s="59">
        <v>2499.9999999995575</v>
      </c>
      <c r="O120" s="59" t="s">
        <v>1577</v>
      </c>
      <c r="P120" s="59">
        <v>50.00000000000022</v>
      </c>
      <c r="Q120" s="59">
        <v>49.999999999989384</v>
      </c>
      <c r="R120" s="59"/>
      <c r="S120" s="59">
        <v>0</v>
      </c>
      <c r="T120" s="59">
        <v>520833.33333301992</v>
      </c>
      <c r="U120" s="59">
        <v>520833.33333324583</v>
      </c>
      <c r="V120" s="59">
        <v>-328124999.99994195</v>
      </c>
      <c r="W120" s="63" t="s">
        <v>1578</v>
      </c>
      <c r="Z120" s="62"/>
      <c r="AA120" s="59"/>
      <c r="AB120" s="59"/>
      <c r="AC120" s="59"/>
      <c r="AD120" s="59"/>
      <c r="AE120" s="63"/>
      <c r="AX120" s="62"/>
      <c r="AY120" s="59"/>
      <c r="AZ120" s="59"/>
      <c r="BA120" s="59"/>
      <c r="BB120" s="59"/>
      <c r="BC120" s="59"/>
      <c r="BD120" s="59"/>
      <c r="BE120" s="59"/>
    </row>
    <row r="121" spans="1:57" x14ac:dyDescent="0.25">
      <c r="A121" s="62"/>
      <c r="B121" s="59"/>
      <c r="C121" s="59"/>
      <c r="D121" s="59"/>
      <c r="E121" s="59"/>
      <c r="F121" s="63"/>
      <c r="I121" s="62">
        <v>46265.70239583333</v>
      </c>
      <c r="J121" s="59" t="s">
        <v>1450</v>
      </c>
      <c r="K121" s="59" t="s">
        <v>117</v>
      </c>
      <c r="L121" s="59">
        <v>175</v>
      </c>
      <c r="M121" s="59">
        <v>525</v>
      </c>
      <c r="N121" s="59">
        <v>2499.9999999996248</v>
      </c>
      <c r="O121" s="59" t="s">
        <v>1577</v>
      </c>
      <c r="P121" s="59">
        <v>49.999999999999254</v>
      </c>
      <c r="Q121" s="59">
        <v>49.999999999996653</v>
      </c>
      <c r="R121" s="59"/>
      <c r="S121" s="59">
        <v>0</v>
      </c>
      <c r="T121" s="59">
        <v>520833.33333318547</v>
      </c>
      <c r="U121" s="59">
        <v>520833.33333323966</v>
      </c>
      <c r="V121" s="59">
        <v>-459374999.99993104</v>
      </c>
      <c r="W121" s="63" t="s">
        <v>1578</v>
      </c>
      <c r="Z121" s="62"/>
      <c r="AA121" s="59"/>
      <c r="AB121" s="59"/>
      <c r="AC121" s="59"/>
      <c r="AD121" s="59"/>
      <c r="AE121" s="63"/>
      <c r="AX121" s="62"/>
      <c r="AY121" s="59"/>
      <c r="AZ121" s="59"/>
      <c r="BA121" s="59"/>
      <c r="BB121" s="59"/>
      <c r="BC121" s="59"/>
      <c r="BD121" s="59"/>
      <c r="BE121" s="59"/>
    </row>
    <row r="122" spans="1:57" x14ac:dyDescent="0.25">
      <c r="A122" s="62"/>
      <c r="B122" s="59"/>
      <c r="C122" s="59"/>
      <c r="D122" s="59"/>
      <c r="E122" s="59"/>
      <c r="F122" s="63"/>
      <c r="I122" s="62">
        <v>46265.70239583333</v>
      </c>
      <c r="J122" s="59" t="s">
        <v>1451</v>
      </c>
      <c r="K122" s="59" t="s">
        <v>117</v>
      </c>
      <c r="L122" s="59">
        <v>225</v>
      </c>
      <c r="M122" s="59">
        <v>525</v>
      </c>
      <c r="N122" s="59">
        <v>2499.9999999995821</v>
      </c>
      <c r="O122" s="59" t="s">
        <v>1577</v>
      </c>
      <c r="P122" s="59">
        <v>50.000000000000234</v>
      </c>
      <c r="Q122" s="59">
        <v>49.999999999996128</v>
      </c>
      <c r="R122" s="59"/>
      <c r="S122" s="59">
        <v>0</v>
      </c>
      <c r="T122" s="59">
        <v>520833.33333316568</v>
      </c>
      <c r="U122" s="59">
        <v>520833.33333325107</v>
      </c>
      <c r="V122" s="59">
        <v>-590624999.99990129</v>
      </c>
      <c r="W122" s="63" t="s">
        <v>1578</v>
      </c>
      <c r="Z122" s="62"/>
      <c r="AA122" s="59"/>
      <c r="AB122" s="59"/>
      <c r="AC122" s="59"/>
      <c r="AD122" s="59"/>
      <c r="AE122" s="63"/>
      <c r="AX122" s="62"/>
      <c r="AY122" s="59"/>
      <c r="AZ122" s="59"/>
      <c r="BA122" s="59"/>
      <c r="BB122" s="59"/>
      <c r="BC122" s="59"/>
      <c r="BD122" s="59"/>
      <c r="BE122" s="59"/>
    </row>
    <row r="123" spans="1:57" x14ac:dyDescent="0.25">
      <c r="A123" s="62"/>
      <c r="B123" s="59"/>
      <c r="C123" s="59"/>
      <c r="D123" s="59"/>
      <c r="E123" s="59"/>
      <c r="F123" s="63"/>
      <c r="I123" s="62">
        <v>46265.70239583333</v>
      </c>
      <c r="J123" s="59" t="s">
        <v>1452</v>
      </c>
      <c r="K123" s="59" t="s">
        <v>117</v>
      </c>
      <c r="L123" s="59">
        <v>25</v>
      </c>
      <c r="M123" s="59">
        <v>575</v>
      </c>
      <c r="N123" s="59">
        <v>2500.0000000001251</v>
      </c>
      <c r="O123" s="59" t="s">
        <v>1577</v>
      </c>
      <c r="P123" s="59">
        <v>50</v>
      </c>
      <c r="Q123" s="59">
        <v>50.000000000001577</v>
      </c>
      <c r="R123" s="59"/>
      <c r="S123" s="59">
        <v>0</v>
      </c>
      <c r="T123" s="59">
        <v>520833.33333339222</v>
      </c>
      <c r="U123" s="59">
        <v>520833.33333335939</v>
      </c>
      <c r="V123" s="59">
        <v>-71875000.000003591</v>
      </c>
      <c r="W123" s="63" t="s">
        <v>1578</v>
      </c>
      <c r="Z123" s="62"/>
      <c r="AA123" s="59"/>
      <c r="AB123" s="59"/>
      <c r="AC123" s="59"/>
      <c r="AD123" s="59"/>
      <c r="AE123" s="63"/>
      <c r="AX123" s="62"/>
      <c r="AY123" s="59"/>
      <c r="AZ123" s="59"/>
      <c r="BA123" s="59"/>
      <c r="BB123" s="59"/>
      <c r="BC123" s="59"/>
      <c r="BD123" s="59"/>
      <c r="BE123" s="59"/>
    </row>
    <row r="124" spans="1:57" x14ac:dyDescent="0.25">
      <c r="A124" s="62"/>
      <c r="B124" s="59"/>
      <c r="C124" s="59"/>
      <c r="D124" s="59"/>
      <c r="E124" s="59"/>
      <c r="F124" s="63"/>
      <c r="I124" s="62">
        <v>46265.70239583333</v>
      </c>
      <c r="J124" s="59" t="s">
        <v>1453</v>
      </c>
      <c r="K124" s="59" t="s">
        <v>117</v>
      </c>
      <c r="L124" s="59">
        <v>75</v>
      </c>
      <c r="M124" s="59">
        <v>575</v>
      </c>
      <c r="N124" s="59">
        <v>2500.0000000001251</v>
      </c>
      <c r="O124" s="59" t="s">
        <v>1577</v>
      </c>
      <c r="P124" s="59">
        <v>50.000000000000064</v>
      </c>
      <c r="Q124" s="59">
        <v>50.000000000001577</v>
      </c>
      <c r="R124" s="59"/>
      <c r="S124" s="59">
        <v>0</v>
      </c>
      <c r="T124" s="59">
        <v>520833.33333339222</v>
      </c>
      <c r="U124" s="59">
        <v>520833.33333336067</v>
      </c>
      <c r="V124" s="59">
        <v>-215625000.00001079</v>
      </c>
      <c r="W124" s="63" t="s">
        <v>1578</v>
      </c>
      <c r="Z124" s="62"/>
      <c r="AA124" s="59"/>
      <c r="AB124" s="59"/>
      <c r="AC124" s="59"/>
      <c r="AD124" s="59"/>
      <c r="AE124" s="63"/>
      <c r="AX124" s="62"/>
      <c r="AY124" s="59"/>
      <c r="AZ124" s="59"/>
      <c r="BA124" s="59"/>
      <c r="BB124" s="59"/>
      <c r="BC124" s="59"/>
      <c r="BD124" s="59"/>
      <c r="BE124" s="59"/>
    </row>
    <row r="125" spans="1:57" x14ac:dyDescent="0.25">
      <c r="A125" s="62"/>
      <c r="B125" s="59"/>
      <c r="C125" s="59"/>
      <c r="D125" s="59"/>
      <c r="E125" s="59"/>
      <c r="F125" s="63"/>
      <c r="I125" s="62">
        <v>46265.70239583333</v>
      </c>
      <c r="J125" s="59" t="s">
        <v>1454</v>
      </c>
      <c r="K125" s="59" t="s">
        <v>117</v>
      </c>
      <c r="L125" s="59">
        <v>125</v>
      </c>
      <c r="M125" s="59">
        <v>575</v>
      </c>
      <c r="N125" s="59">
        <v>2500.0000000000805</v>
      </c>
      <c r="O125" s="59" t="s">
        <v>1577</v>
      </c>
      <c r="P125" s="59">
        <v>50.000000000000462</v>
      </c>
      <c r="Q125" s="59">
        <v>49.999999999999744</v>
      </c>
      <c r="R125" s="59"/>
      <c r="S125" s="59">
        <v>0</v>
      </c>
      <c r="T125" s="59">
        <v>520833.33333334466</v>
      </c>
      <c r="U125" s="59">
        <v>520833.33333335968</v>
      </c>
      <c r="V125" s="59">
        <v>-359375000.00001156</v>
      </c>
      <c r="W125" s="63" t="s">
        <v>1578</v>
      </c>
      <c r="Z125" s="62"/>
      <c r="AA125" s="59"/>
      <c r="AB125" s="59"/>
      <c r="AC125" s="59"/>
      <c r="AD125" s="59"/>
      <c r="AE125" s="63"/>
      <c r="AX125" s="62"/>
      <c r="AY125" s="59"/>
      <c r="AZ125" s="59"/>
      <c r="BA125" s="59"/>
      <c r="BB125" s="59"/>
      <c r="BC125" s="59"/>
      <c r="BD125" s="59"/>
      <c r="BE125" s="59"/>
    </row>
    <row r="126" spans="1:57" x14ac:dyDescent="0.25">
      <c r="A126" s="62"/>
      <c r="B126" s="59"/>
      <c r="C126" s="59"/>
      <c r="D126" s="59"/>
      <c r="E126" s="59"/>
      <c r="F126" s="63"/>
      <c r="I126" s="62">
        <v>46265.70239583333</v>
      </c>
      <c r="J126" s="59" t="s">
        <v>1455</v>
      </c>
      <c r="K126" s="59" t="s">
        <v>117</v>
      </c>
      <c r="L126" s="59">
        <v>175</v>
      </c>
      <c r="M126" s="59">
        <v>575</v>
      </c>
      <c r="N126" s="59">
        <v>2499.9999999999004</v>
      </c>
      <c r="O126" s="59" t="s">
        <v>1577</v>
      </c>
      <c r="P126" s="59">
        <v>49.999999999999098</v>
      </c>
      <c r="Q126" s="59">
        <v>49.999999999998387</v>
      </c>
      <c r="R126" s="59"/>
      <c r="S126" s="59">
        <v>0</v>
      </c>
      <c r="T126" s="59">
        <v>520833.33333327895</v>
      </c>
      <c r="U126" s="59">
        <v>520833.33333329379</v>
      </c>
      <c r="V126" s="59">
        <v>-503124999.99997997</v>
      </c>
      <c r="W126" s="63" t="s">
        <v>1578</v>
      </c>
      <c r="Z126" s="62"/>
      <c r="AA126" s="59"/>
      <c r="AB126" s="59"/>
      <c r="AC126" s="59"/>
      <c r="AD126" s="59"/>
      <c r="AE126" s="63"/>
      <c r="AX126" s="62"/>
      <c r="AY126" s="59"/>
      <c r="AZ126" s="59"/>
      <c r="BA126" s="59"/>
      <c r="BB126" s="59"/>
      <c r="BC126" s="59"/>
      <c r="BD126" s="59"/>
      <c r="BE126" s="59"/>
    </row>
    <row r="127" spans="1:57" x14ac:dyDescent="0.25">
      <c r="A127" s="62"/>
      <c r="B127" s="59"/>
      <c r="C127" s="59"/>
      <c r="D127" s="59"/>
      <c r="E127" s="59"/>
      <c r="F127" s="63"/>
      <c r="I127" s="62">
        <v>46265.70239583333</v>
      </c>
      <c r="J127" s="59" t="s">
        <v>1456</v>
      </c>
      <c r="K127" s="59" t="s">
        <v>117</v>
      </c>
      <c r="L127" s="59">
        <v>225</v>
      </c>
      <c r="M127" s="59">
        <v>575</v>
      </c>
      <c r="N127" s="59">
        <v>2500.0000000000341</v>
      </c>
      <c r="O127" s="59" t="s">
        <v>1577</v>
      </c>
      <c r="P127" s="59">
        <v>49.999999999999517</v>
      </c>
      <c r="Q127" s="59">
        <v>50.000000000003894</v>
      </c>
      <c r="R127" s="59"/>
      <c r="S127" s="59">
        <v>0</v>
      </c>
      <c r="T127" s="59">
        <v>520833.33333342161</v>
      </c>
      <c r="U127" s="59">
        <v>520833.33333333029</v>
      </c>
      <c r="V127" s="59">
        <v>-646875000.00000882</v>
      </c>
      <c r="W127" s="63" t="s">
        <v>1578</v>
      </c>
      <c r="Z127" s="62"/>
      <c r="AA127" s="59"/>
      <c r="AB127" s="59"/>
      <c r="AC127" s="59"/>
      <c r="AD127" s="59"/>
      <c r="AE127" s="63"/>
      <c r="AX127" s="62"/>
      <c r="AY127" s="59"/>
      <c r="AZ127" s="59"/>
      <c r="BA127" s="59"/>
      <c r="BB127" s="59"/>
      <c r="BC127" s="59"/>
      <c r="BD127" s="59"/>
      <c r="BE127" s="59"/>
    </row>
    <row r="128" spans="1:57" x14ac:dyDescent="0.25">
      <c r="A128" s="62"/>
      <c r="B128" s="59"/>
      <c r="C128" s="59"/>
      <c r="D128" s="59"/>
      <c r="E128" s="59"/>
      <c r="F128" s="63"/>
      <c r="I128" s="62">
        <v>46265.70239583333</v>
      </c>
      <c r="J128" s="59" t="s">
        <v>1457</v>
      </c>
      <c r="K128" s="59" t="s">
        <v>117</v>
      </c>
      <c r="L128" s="59">
        <v>25</v>
      </c>
      <c r="M128" s="59">
        <v>625</v>
      </c>
      <c r="N128" s="59">
        <v>2500.0000000000682</v>
      </c>
      <c r="O128" s="59" t="s">
        <v>1577</v>
      </c>
      <c r="P128" s="59">
        <v>49.999999999999993</v>
      </c>
      <c r="Q128" s="59">
        <v>50.000000000003986</v>
      </c>
      <c r="R128" s="59"/>
      <c r="S128" s="59">
        <v>0</v>
      </c>
      <c r="T128" s="59">
        <v>520833.33333343058</v>
      </c>
      <c r="U128" s="59">
        <v>520833.33333334746</v>
      </c>
      <c r="V128" s="59">
        <v>-78125000.000002131</v>
      </c>
      <c r="W128" s="63" t="s">
        <v>1578</v>
      </c>
      <c r="Z128" s="62"/>
      <c r="AA128" s="59"/>
      <c r="AB128" s="59"/>
      <c r="AC128" s="59"/>
      <c r="AD128" s="59"/>
      <c r="AE128" s="63"/>
      <c r="AX128" s="62"/>
      <c r="AY128" s="59"/>
      <c r="AZ128" s="59"/>
      <c r="BA128" s="59"/>
      <c r="BB128" s="59"/>
      <c r="BC128" s="59"/>
      <c r="BD128" s="59"/>
      <c r="BE128" s="59"/>
    </row>
    <row r="129" spans="1:57" x14ac:dyDescent="0.25">
      <c r="A129" s="62"/>
      <c r="B129" s="59"/>
      <c r="C129" s="59"/>
      <c r="D129" s="59"/>
      <c r="E129" s="59"/>
      <c r="F129" s="63"/>
      <c r="I129" s="62">
        <v>46265.70239583333</v>
      </c>
      <c r="J129" s="59" t="s">
        <v>1458</v>
      </c>
      <c r="K129" s="59" t="s">
        <v>117</v>
      </c>
      <c r="L129" s="59">
        <v>75</v>
      </c>
      <c r="M129" s="59">
        <v>625</v>
      </c>
      <c r="N129" s="59">
        <v>2500.0000000000682</v>
      </c>
      <c r="O129" s="59" t="s">
        <v>1577</v>
      </c>
      <c r="P129" s="59">
        <v>49.999999999999972</v>
      </c>
      <c r="Q129" s="59">
        <v>50.000000000003986</v>
      </c>
      <c r="R129" s="59"/>
      <c r="S129" s="59">
        <v>0</v>
      </c>
      <c r="T129" s="59">
        <v>520833.33333343058</v>
      </c>
      <c r="U129" s="59">
        <v>520833.33333334699</v>
      </c>
      <c r="V129" s="59">
        <v>-234375000.00000641</v>
      </c>
      <c r="W129" s="63" t="s">
        <v>1578</v>
      </c>
      <c r="Z129" s="62"/>
      <c r="AA129" s="59"/>
      <c r="AB129" s="59"/>
      <c r="AC129" s="59"/>
      <c r="AD129" s="59"/>
      <c r="AE129" s="63"/>
      <c r="AX129" s="62"/>
      <c r="AY129" s="59"/>
      <c r="AZ129" s="59"/>
      <c r="BA129" s="59"/>
      <c r="BB129" s="59"/>
      <c r="BC129" s="59"/>
      <c r="BD129" s="59"/>
      <c r="BE129" s="59"/>
    </row>
    <row r="130" spans="1:57" x14ac:dyDescent="0.25">
      <c r="A130" s="62"/>
      <c r="B130" s="59"/>
      <c r="C130" s="59"/>
      <c r="D130" s="59"/>
      <c r="E130" s="59"/>
      <c r="F130" s="63"/>
      <c r="I130" s="62">
        <v>46265.70239583333</v>
      </c>
      <c r="J130" s="59" t="s">
        <v>1459</v>
      </c>
      <c r="K130" s="59" t="s">
        <v>117</v>
      </c>
      <c r="L130" s="59">
        <v>125</v>
      </c>
      <c r="M130" s="59">
        <v>625</v>
      </c>
      <c r="N130" s="59">
        <v>2499.9999999999441</v>
      </c>
      <c r="O130" s="59" t="s">
        <v>1577</v>
      </c>
      <c r="P130" s="59">
        <v>50.000000000000433</v>
      </c>
      <c r="Q130" s="59">
        <v>49.999999999998373</v>
      </c>
      <c r="R130" s="59"/>
      <c r="S130" s="59">
        <v>0</v>
      </c>
      <c r="T130" s="59">
        <v>520833.33333328774</v>
      </c>
      <c r="U130" s="59">
        <v>520833.33333333064</v>
      </c>
      <c r="V130" s="59">
        <v>-390624999.99999124</v>
      </c>
      <c r="W130" s="63" t="s">
        <v>1578</v>
      </c>
      <c r="Z130" s="62"/>
      <c r="AA130" s="59"/>
      <c r="AB130" s="59"/>
      <c r="AC130" s="59"/>
      <c r="AD130" s="59"/>
      <c r="AE130" s="63"/>
      <c r="AX130" s="62"/>
      <c r="AY130" s="59"/>
      <c r="AZ130" s="59"/>
      <c r="BA130" s="59"/>
      <c r="BB130" s="59"/>
      <c r="BC130" s="59"/>
      <c r="BD130" s="59"/>
      <c r="BE130" s="59"/>
    </row>
    <row r="131" spans="1:57" x14ac:dyDescent="0.25">
      <c r="A131" s="62"/>
      <c r="B131" s="59"/>
      <c r="C131" s="59"/>
      <c r="D131" s="59"/>
      <c r="E131" s="59"/>
      <c r="F131" s="63"/>
      <c r="I131" s="62">
        <v>46265.70239583333</v>
      </c>
      <c r="J131" s="59" t="s">
        <v>1460</v>
      </c>
      <c r="K131" s="59" t="s">
        <v>117</v>
      </c>
      <c r="L131" s="59">
        <v>175</v>
      </c>
      <c r="M131" s="59">
        <v>625</v>
      </c>
      <c r="N131" s="59">
        <v>2500.000000000085</v>
      </c>
      <c r="O131" s="59" t="s">
        <v>1577</v>
      </c>
      <c r="P131" s="59">
        <v>49.999999999999794</v>
      </c>
      <c r="Q131" s="59">
        <v>50.000000000003048</v>
      </c>
      <c r="R131" s="59"/>
      <c r="S131" s="59">
        <v>0</v>
      </c>
      <c r="T131" s="59">
        <v>520833.33333341457</v>
      </c>
      <c r="U131" s="59">
        <v>520833.3333333467</v>
      </c>
      <c r="V131" s="59">
        <v>-546875000.0000186</v>
      </c>
      <c r="W131" s="63" t="s">
        <v>1578</v>
      </c>
      <c r="Z131" s="62"/>
      <c r="AA131" s="59"/>
      <c r="AB131" s="59"/>
      <c r="AC131" s="59"/>
      <c r="AD131" s="59"/>
      <c r="AE131" s="63"/>
      <c r="AX131" s="62"/>
      <c r="AY131" s="59"/>
      <c r="AZ131" s="59"/>
      <c r="BA131" s="59"/>
      <c r="BB131" s="59"/>
      <c r="BC131" s="59"/>
      <c r="BD131" s="59"/>
      <c r="BE131" s="59"/>
    </row>
    <row r="132" spans="1:57" x14ac:dyDescent="0.25">
      <c r="A132" s="62"/>
      <c r="B132" s="59"/>
      <c r="C132" s="59"/>
      <c r="D132" s="59"/>
      <c r="E132" s="59"/>
      <c r="F132" s="63"/>
      <c r="I132" s="62">
        <v>46265.70239583333</v>
      </c>
      <c r="J132" s="59" t="s">
        <v>1461</v>
      </c>
      <c r="K132" s="59" t="s">
        <v>117</v>
      </c>
      <c r="L132" s="59">
        <v>224.99999999999994</v>
      </c>
      <c r="M132" s="59">
        <v>625</v>
      </c>
      <c r="N132" s="59">
        <v>2500.0000000001505</v>
      </c>
      <c r="O132" s="59" t="s">
        <v>1577</v>
      </c>
      <c r="P132" s="59">
        <v>50.000000000002487</v>
      </c>
      <c r="Q132" s="59">
        <v>49.999999999999098</v>
      </c>
      <c r="R132" s="59"/>
      <c r="S132" s="59">
        <v>0</v>
      </c>
      <c r="T132" s="59">
        <v>520833.33333334583</v>
      </c>
      <c r="U132" s="59">
        <v>520833.33333341649</v>
      </c>
      <c r="V132" s="59">
        <v>-703125000.0000422</v>
      </c>
      <c r="W132" s="63" t="s">
        <v>1578</v>
      </c>
      <c r="Z132" s="62"/>
      <c r="AA132" s="59"/>
      <c r="AB132" s="59"/>
      <c r="AC132" s="59"/>
      <c r="AD132" s="59"/>
      <c r="AE132" s="63"/>
      <c r="AX132" s="62"/>
      <c r="AY132" s="59"/>
      <c r="AZ132" s="59"/>
      <c r="BA132" s="59"/>
      <c r="BB132" s="59"/>
      <c r="BC132" s="59"/>
      <c r="BD132" s="59"/>
      <c r="BE132" s="59"/>
    </row>
    <row r="133" spans="1:57" x14ac:dyDescent="0.25">
      <c r="A133" s="62"/>
      <c r="B133" s="59"/>
      <c r="C133" s="59"/>
      <c r="D133" s="59"/>
      <c r="E133" s="59"/>
      <c r="F133" s="63"/>
      <c r="I133" s="62">
        <v>46265.70239583333</v>
      </c>
      <c r="J133" s="59" t="s">
        <v>1462</v>
      </c>
      <c r="K133" s="59" t="s">
        <v>117</v>
      </c>
      <c r="L133" s="59">
        <v>25</v>
      </c>
      <c r="M133" s="59">
        <v>675</v>
      </c>
      <c r="N133" s="59">
        <v>2500.0000000005912</v>
      </c>
      <c r="O133" s="59" t="s">
        <v>1577</v>
      </c>
      <c r="P133" s="59">
        <v>49.999999999999993</v>
      </c>
      <c r="Q133" s="59">
        <v>50.000000000016058</v>
      </c>
      <c r="R133" s="59"/>
      <c r="S133" s="59">
        <v>0</v>
      </c>
      <c r="T133" s="59">
        <v>520833.33333379112</v>
      </c>
      <c r="U133" s="59">
        <v>520833.33333345642</v>
      </c>
      <c r="V133" s="59">
        <v>-84375000.000019953</v>
      </c>
      <c r="W133" s="63" t="s">
        <v>1578</v>
      </c>
      <c r="Z133" s="62"/>
      <c r="AA133" s="59"/>
      <c r="AB133" s="59"/>
      <c r="AC133" s="59"/>
      <c r="AD133" s="59"/>
      <c r="AE133" s="63"/>
      <c r="AX133" s="62"/>
      <c r="AY133" s="59"/>
      <c r="AZ133" s="59"/>
      <c r="BA133" s="59"/>
      <c r="BB133" s="59"/>
      <c r="BC133" s="59"/>
      <c r="BD133" s="59"/>
      <c r="BE133" s="59"/>
    </row>
    <row r="134" spans="1:57" x14ac:dyDescent="0.25">
      <c r="A134" s="62"/>
      <c r="B134" s="59"/>
      <c r="C134" s="59"/>
      <c r="D134" s="59"/>
      <c r="E134" s="59"/>
      <c r="F134" s="63"/>
      <c r="I134" s="62">
        <v>46265.70239583333</v>
      </c>
      <c r="J134" s="59" t="s">
        <v>1463</v>
      </c>
      <c r="K134" s="59" t="s">
        <v>117</v>
      </c>
      <c r="L134" s="59">
        <v>75</v>
      </c>
      <c r="M134" s="59">
        <v>675</v>
      </c>
      <c r="N134" s="59">
        <v>2500.0000000005912</v>
      </c>
      <c r="O134" s="59" t="s">
        <v>1577</v>
      </c>
      <c r="P134" s="59">
        <v>49.999999999999993</v>
      </c>
      <c r="Q134" s="59">
        <v>50.000000000016058</v>
      </c>
      <c r="R134" s="59"/>
      <c r="S134" s="59">
        <v>0</v>
      </c>
      <c r="T134" s="59">
        <v>520833.33333379112</v>
      </c>
      <c r="U134" s="59">
        <v>520833.33333345636</v>
      </c>
      <c r="V134" s="59">
        <v>-253125000.00005984</v>
      </c>
      <c r="W134" s="63" t="s">
        <v>1578</v>
      </c>
      <c r="Z134" s="62"/>
      <c r="AA134" s="59"/>
      <c r="AB134" s="59"/>
      <c r="AC134" s="59"/>
      <c r="AD134" s="59"/>
      <c r="AE134" s="63"/>
      <c r="AX134" s="62"/>
      <c r="AY134" s="59"/>
      <c r="AZ134" s="59"/>
      <c r="BA134" s="59"/>
      <c r="BB134" s="59"/>
      <c r="BC134" s="59"/>
      <c r="BD134" s="59"/>
      <c r="BE134" s="59"/>
    </row>
    <row r="135" spans="1:57" x14ac:dyDescent="0.25">
      <c r="A135" s="62"/>
      <c r="B135" s="59"/>
      <c r="C135" s="59"/>
      <c r="D135" s="59"/>
      <c r="E135" s="59"/>
      <c r="F135" s="63"/>
      <c r="I135" s="62">
        <v>46265.70239583333</v>
      </c>
      <c r="J135" s="59" t="s">
        <v>1464</v>
      </c>
      <c r="K135" s="59" t="s">
        <v>117</v>
      </c>
      <c r="L135" s="59">
        <v>125.00000000000001</v>
      </c>
      <c r="M135" s="59">
        <v>675</v>
      </c>
      <c r="N135" s="59">
        <v>2499.9999999998595</v>
      </c>
      <c r="O135" s="59" t="s">
        <v>1577</v>
      </c>
      <c r="P135" s="59">
        <v>49.999999999999915</v>
      </c>
      <c r="Q135" s="59">
        <v>49.999999999992241</v>
      </c>
      <c r="R135" s="59"/>
      <c r="S135" s="59">
        <v>0</v>
      </c>
      <c r="T135" s="59">
        <v>520833.33333314233</v>
      </c>
      <c r="U135" s="59">
        <v>520833.33333330223</v>
      </c>
      <c r="V135" s="59">
        <v>-421874999.99997634</v>
      </c>
      <c r="W135" s="63" t="s">
        <v>1578</v>
      </c>
      <c r="Z135" s="62"/>
      <c r="AA135" s="59"/>
      <c r="AB135" s="59"/>
      <c r="AC135" s="59"/>
      <c r="AD135" s="59"/>
      <c r="AE135" s="63"/>
      <c r="AX135" s="62"/>
      <c r="AY135" s="59"/>
      <c r="AZ135" s="59"/>
      <c r="BA135" s="59"/>
      <c r="BB135" s="59"/>
      <c r="BC135" s="59"/>
      <c r="BD135" s="59"/>
      <c r="BE135" s="59"/>
    </row>
    <row r="136" spans="1:57" x14ac:dyDescent="0.25">
      <c r="A136" s="62"/>
      <c r="B136" s="59"/>
      <c r="C136" s="59"/>
      <c r="D136" s="59"/>
      <c r="E136" s="59"/>
      <c r="F136" s="63"/>
      <c r="I136" s="62">
        <v>46265.70239583333</v>
      </c>
      <c r="J136" s="59" t="s">
        <v>1465</v>
      </c>
      <c r="K136" s="59" t="s">
        <v>117</v>
      </c>
      <c r="L136" s="59">
        <v>175</v>
      </c>
      <c r="M136" s="59">
        <v>675</v>
      </c>
      <c r="N136" s="59">
        <v>2499.9999999997326</v>
      </c>
      <c r="O136" s="59" t="s">
        <v>1577</v>
      </c>
      <c r="P136" s="59">
        <v>49.999999999999964</v>
      </c>
      <c r="Q136" s="59">
        <v>49.999999999998778</v>
      </c>
      <c r="R136" s="59"/>
      <c r="S136" s="59">
        <v>0</v>
      </c>
      <c r="T136" s="59">
        <v>520833.33333325223</v>
      </c>
      <c r="U136" s="59">
        <v>520833.33333327691</v>
      </c>
      <c r="V136" s="59">
        <v>-590624999.99993682</v>
      </c>
      <c r="W136" s="63" t="s">
        <v>1578</v>
      </c>
      <c r="Z136" s="62"/>
      <c r="AA136" s="59"/>
      <c r="AB136" s="59"/>
      <c r="AC136" s="59"/>
      <c r="AD136" s="59"/>
      <c r="AE136" s="63"/>
      <c r="AX136" s="62"/>
      <c r="AY136" s="59"/>
      <c r="AZ136" s="59"/>
      <c r="BA136" s="59"/>
      <c r="BB136" s="59"/>
      <c r="BC136" s="59"/>
      <c r="BD136" s="59"/>
      <c r="BE136" s="59"/>
    </row>
    <row r="137" spans="1:57" x14ac:dyDescent="0.25">
      <c r="A137" s="62"/>
      <c r="B137" s="59"/>
      <c r="C137" s="59"/>
      <c r="D137" s="59"/>
      <c r="E137" s="59"/>
      <c r="F137" s="63"/>
      <c r="I137" s="62">
        <v>46265.70239583333</v>
      </c>
      <c r="J137" s="59" t="s">
        <v>1466</v>
      </c>
      <c r="K137" s="59" t="s">
        <v>117</v>
      </c>
      <c r="L137" s="59">
        <v>224.99999999999997</v>
      </c>
      <c r="M137" s="59">
        <v>675</v>
      </c>
      <c r="N137" s="59">
        <v>2499.9999999999832</v>
      </c>
      <c r="O137" s="59" t="s">
        <v>1577</v>
      </c>
      <c r="P137" s="59">
        <v>50.000000000001585</v>
      </c>
      <c r="Q137" s="59">
        <v>49.999999999998117</v>
      </c>
      <c r="R137" s="59"/>
      <c r="S137" s="59">
        <v>0</v>
      </c>
      <c r="T137" s="59">
        <v>520833.33333329065</v>
      </c>
      <c r="U137" s="59">
        <v>520833.33333336277</v>
      </c>
      <c r="V137" s="59">
        <v>-759374999.99999487</v>
      </c>
      <c r="W137" s="63" t="s">
        <v>1578</v>
      </c>
      <c r="Z137" s="62"/>
      <c r="AA137" s="59"/>
      <c r="AB137" s="59"/>
      <c r="AC137" s="59"/>
      <c r="AD137" s="59"/>
      <c r="AE137" s="63"/>
      <c r="AX137" s="62"/>
      <c r="AY137" s="59"/>
      <c r="AZ137" s="59"/>
      <c r="BA137" s="59"/>
      <c r="BB137" s="59"/>
      <c r="BC137" s="59"/>
      <c r="BD137" s="59"/>
      <c r="BE137" s="59"/>
    </row>
    <row r="138" spans="1:57" x14ac:dyDescent="0.25">
      <c r="A138" s="62"/>
      <c r="B138" s="59"/>
      <c r="C138" s="59"/>
      <c r="D138" s="59"/>
      <c r="E138" s="59"/>
      <c r="F138" s="63"/>
      <c r="I138" s="62">
        <v>46265.70239583333</v>
      </c>
      <c r="J138" s="59" t="s">
        <v>1467</v>
      </c>
      <c r="K138" s="59" t="s">
        <v>117</v>
      </c>
      <c r="L138" s="59">
        <v>25</v>
      </c>
      <c r="M138" s="59">
        <v>725</v>
      </c>
      <c r="N138" s="59">
        <v>2499.9999999999773</v>
      </c>
      <c r="O138" s="59" t="s">
        <v>1577</v>
      </c>
      <c r="P138" s="59">
        <v>50</v>
      </c>
      <c r="Q138" s="59">
        <v>49.999999999997868</v>
      </c>
      <c r="R138" s="59"/>
      <c r="S138" s="59">
        <v>0</v>
      </c>
      <c r="T138" s="59">
        <v>520833.33333328424</v>
      </c>
      <c r="U138" s="59">
        <v>520833.3333333286</v>
      </c>
      <c r="V138" s="59">
        <v>-90624999.99999918</v>
      </c>
      <c r="W138" s="63" t="s">
        <v>1578</v>
      </c>
      <c r="Z138" s="62"/>
      <c r="AA138" s="59"/>
      <c r="AB138" s="59"/>
      <c r="AC138" s="59"/>
      <c r="AD138" s="59"/>
      <c r="AE138" s="63"/>
      <c r="AX138" s="62"/>
      <c r="AY138" s="59"/>
      <c r="AZ138" s="59"/>
      <c r="BA138" s="59"/>
      <c r="BB138" s="59"/>
      <c r="BC138" s="59"/>
      <c r="BD138" s="59"/>
      <c r="BE138" s="59"/>
    </row>
    <row r="139" spans="1:57" x14ac:dyDescent="0.25">
      <c r="A139" s="62"/>
      <c r="B139" s="59"/>
      <c r="C139" s="59"/>
      <c r="D139" s="59"/>
      <c r="E139" s="59"/>
      <c r="F139" s="63"/>
      <c r="I139" s="62">
        <v>46265.70239583333</v>
      </c>
      <c r="J139" s="59" t="s">
        <v>1468</v>
      </c>
      <c r="K139" s="59" t="s">
        <v>117</v>
      </c>
      <c r="L139" s="59">
        <v>75</v>
      </c>
      <c r="M139" s="59">
        <v>725</v>
      </c>
      <c r="N139" s="59">
        <v>2499.9999999999827</v>
      </c>
      <c r="O139" s="59" t="s">
        <v>1577</v>
      </c>
      <c r="P139" s="59">
        <v>50.00000000000022</v>
      </c>
      <c r="Q139" s="59">
        <v>49.999999999997463</v>
      </c>
      <c r="R139" s="59"/>
      <c r="S139" s="59">
        <v>0</v>
      </c>
      <c r="T139" s="59">
        <v>520833.33333327691</v>
      </c>
      <c r="U139" s="59">
        <v>520833.3333333343</v>
      </c>
      <c r="V139" s="59">
        <v>-271874999.99999809</v>
      </c>
      <c r="W139" s="63" t="s">
        <v>1578</v>
      </c>
      <c r="Z139" s="62"/>
      <c r="AA139" s="59"/>
      <c r="AB139" s="59"/>
      <c r="AC139" s="59"/>
      <c r="AD139" s="59"/>
      <c r="AE139" s="63"/>
      <c r="AX139" s="62"/>
      <c r="AY139" s="59"/>
      <c r="AZ139" s="59"/>
      <c r="BA139" s="59"/>
      <c r="BB139" s="59"/>
      <c r="BC139" s="59"/>
      <c r="BD139" s="59"/>
      <c r="BE139" s="59"/>
    </row>
    <row r="140" spans="1:57" x14ac:dyDescent="0.25">
      <c r="A140" s="62"/>
      <c r="B140" s="59"/>
      <c r="C140" s="59"/>
      <c r="D140" s="59"/>
      <c r="E140" s="59"/>
      <c r="F140" s="63"/>
      <c r="I140" s="62">
        <v>46265.70239583333</v>
      </c>
      <c r="J140" s="59" t="s">
        <v>1469</v>
      </c>
      <c r="K140" s="59" t="s">
        <v>117</v>
      </c>
      <c r="L140" s="59">
        <v>125.00000000000003</v>
      </c>
      <c r="M140" s="59">
        <v>725</v>
      </c>
      <c r="N140" s="59">
        <v>2500.000000000106</v>
      </c>
      <c r="O140" s="59" t="s">
        <v>1577</v>
      </c>
      <c r="P140" s="59">
        <v>49.999999999999567</v>
      </c>
      <c r="Q140" s="59">
        <v>50.000000000011212</v>
      </c>
      <c r="R140" s="59"/>
      <c r="S140" s="59">
        <v>0</v>
      </c>
      <c r="T140" s="59">
        <v>520833.33333358902</v>
      </c>
      <c r="U140" s="59">
        <v>520833.33333334629</v>
      </c>
      <c r="V140" s="59">
        <v>-453125000.00001925</v>
      </c>
      <c r="W140" s="63" t="s">
        <v>1578</v>
      </c>
      <c r="Z140" s="62"/>
      <c r="AA140" s="59"/>
      <c r="AB140" s="59"/>
      <c r="AC140" s="59"/>
      <c r="AD140" s="59"/>
      <c r="AE140" s="63"/>
      <c r="AX140" s="62"/>
      <c r="AY140" s="59"/>
      <c r="AZ140" s="59"/>
      <c r="BA140" s="59"/>
      <c r="BB140" s="59"/>
      <c r="BC140" s="59"/>
      <c r="BD140" s="59"/>
      <c r="BE140" s="59"/>
    </row>
    <row r="141" spans="1:57" x14ac:dyDescent="0.25">
      <c r="A141" s="62"/>
      <c r="B141" s="59"/>
      <c r="C141" s="59"/>
      <c r="D141" s="59"/>
      <c r="E141" s="59"/>
      <c r="F141" s="63"/>
      <c r="I141" s="62">
        <v>46265.70239583333</v>
      </c>
      <c r="J141" s="59" t="s">
        <v>1470</v>
      </c>
      <c r="K141" s="59" t="s">
        <v>117</v>
      </c>
      <c r="L141" s="59">
        <v>175</v>
      </c>
      <c r="M141" s="59">
        <v>725</v>
      </c>
      <c r="N141" s="59">
        <v>2499.9999999998863</v>
      </c>
      <c r="O141" s="59" t="s">
        <v>1577</v>
      </c>
      <c r="P141" s="59">
        <v>49.999999999999218</v>
      </c>
      <c r="Q141" s="59">
        <v>49.999999999993172</v>
      </c>
      <c r="R141" s="59"/>
      <c r="S141" s="59">
        <v>0</v>
      </c>
      <c r="T141" s="59">
        <v>520833.33333316748</v>
      </c>
      <c r="U141" s="59">
        <v>520833.33333329333</v>
      </c>
      <c r="V141" s="59">
        <v>-634374999.99997115</v>
      </c>
      <c r="W141" s="63" t="s">
        <v>1578</v>
      </c>
      <c r="Z141" s="62"/>
      <c r="AA141" s="59"/>
      <c r="AB141" s="59"/>
      <c r="AC141" s="59"/>
      <c r="AD141" s="59"/>
      <c r="AE141" s="63"/>
      <c r="AX141" s="62"/>
      <c r="AY141" s="59"/>
      <c r="AZ141" s="59"/>
      <c r="BA141" s="59"/>
      <c r="BB141" s="59"/>
      <c r="BC141" s="59"/>
      <c r="BD141" s="59"/>
      <c r="BE141" s="59"/>
    </row>
    <row r="142" spans="1:57" x14ac:dyDescent="0.25">
      <c r="A142" s="62"/>
      <c r="B142" s="59"/>
      <c r="C142" s="59"/>
      <c r="D142" s="59"/>
      <c r="E142" s="59"/>
      <c r="F142" s="63"/>
      <c r="I142" s="62">
        <v>46265.70239583333</v>
      </c>
      <c r="J142" s="59" t="s">
        <v>1471</v>
      </c>
      <c r="K142" s="59" t="s">
        <v>117</v>
      </c>
      <c r="L142" s="59">
        <v>224.99999999999994</v>
      </c>
      <c r="M142" s="59">
        <v>725</v>
      </c>
      <c r="N142" s="59">
        <v>2499.9999999996844</v>
      </c>
      <c r="O142" s="59" t="s">
        <v>1577</v>
      </c>
      <c r="P142" s="59">
        <v>50.000000000002551</v>
      </c>
      <c r="Q142" s="59">
        <v>49.999999999985263</v>
      </c>
      <c r="R142" s="59"/>
      <c r="S142" s="59">
        <v>0</v>
      </c>
      <c r="T142" s="59">
        <v>520833.33333296061</v>
      </c>
      <c r="U142" s="59">
        <v>520833.33333332074</v>
      </c>
      <c r="V142" s="59">
        <v>-815624999.99989688</v>
      </c>
      <c r="W142" s="63" t="s">
        <v>1578</v>
      </c>
      <c r="Z142" s="62"/>
      <c r="AA142" s="59"/>
      <c r="AB142" s="59"/>
      <c r="AC142" s="59"/>
      <c r="AD142" s="59"/>
      <c r="AE142" s="63"/>
      <c r="AX142" s="62"/>
      <c r="AY142" s="59"/>
      <c r="AZ142" s="59"/>
      <c r="BA142" s="59"/>
      <c r="BB142" s="59"/>
      <c r="BC142" s="59"/>
      <c r="BD142" s="59"/>
      <c r="BE142" s="59"/>
    </row>
    <row r="143" spans="1:57" x14ac:dyDescent="0.25">
      <c r="A143" s="62"/>
      <c r="B143" s="59"/>
      <c r="C143" s="59"/>
      <c r="D143" s="59"/>
      <c r="E143" s="59"/>
      <c r="F143" s="63"/>
      <c r="I143" s="62">
        <v>46265.70239583333</v>
      </c>
      <c r="J143" s="59" t="s">
        <v>1472</v>
      </c>
      <c r="K143" s="59" t="s">
        <v>117</v>
      </c>
      <c r="L143" s="59">
        <v>25</v>
      </c>
      <c r="M143" s="59">
        <v>775</v>
      </c>
      <c r="N143" s="59">
        <v>2499.9999999998636</v>
      </c>
      <c r="O143" s="59" t="s">
        <v>1577</v>
      </c>
      <c r="P143" s="59">
        <v>50</v>
      </c>
      <c r="Q143" s="59">
        <v>49.999999999993889</v>
      </c>
      <c r="R143" s="59"/>
      <c r="S143" s="59">
        <v>0</v>
      </c>
      <c r="T143" s="59">
        <v>520833.33333317761</v>
      </c>
      <c r="U143" s="59">
        <v>520833.33333330491</v>
      </c>
      <c r="V143" s="59">
        <v>-96874999.99999471</v>
      </c>
      <c r="W143" s="63" t="s">
        <v>1578</v>
      </c>
      <c r="Z143" s="62"/>
      <c r="AA143" s="59"/>
      <c r="AB143" s="59"/>
      <c r="AC143" s="59"/>
      <c r="AD143" s="59"/>
      <c r="AE143" s="63"/>
      <c r="AX143" s="62"/>
      <c r="AY143" s="59"/>
      <c r="AZ143" s="59"/>
      <c r="BA143" s="59"/>
      <c r="BB143" s="59"/>
      <c r="BC143" s="59"/>
      <c r="BD143" s="59"/>
      <c r="BE143" s="59"/>
    </row>
    <row r="144" spans="1:57" x14ac:dyDescent="0.25">
      <c r="A144" s="62"/>
      <c r="B144" s="59"/>
      <c r="C144" s="59"/>
      <c r="D144" s="59"/>
      <c r="E144" s="59"/>
      <c r="F144" s="63"/>
      <c r="I144" s="62">
        <v>46265.70239583333</v>
      </c>
      <c r="J144" s="59" t="s">
        <v>1473</v>
      </c>
      <c r="K144" s="59" t="s">
        <v>117</v>
      </c>
      <c r="L144" s="59">
        <v>75</v>
      </c>
      <c r="M144" s="59">
        <v>775</v>
      </c>
      <c r="N144" s="59">
        <v>2499.9999999998636</v>
      </c>
      <c r="O144" s="59" t="s">
        <v>1577</v>
      </c>
      <c r="P144" s="59">
        <v>49.999999999999964</v>
      </c>
      <c r="Q144" s="59">
        <v>49.999999999993889</v>
      </c>
      <c r="R144" s="59"/>
      <c r="S144" s="59">
        <v>0</v>
      </c>
      <c r="T144" s="59">
        <v>520833.33333317761</v>
      </c>
      <c r="U144" s="59">
        <v>520833.33333330415</v>
      </c>
      <c r="V144" s="59">
        <v>-290624999.99998415</v>
      </c>
      <c r="W144" s="63" t="s">
        <v>1578</v>
      </c>
      <c r="Z144" s="62"/>
      <c r="AA144" s="59"/>
      <c r="AB144" s="59"/>
      <c r="AC144" s="59"/>
      <c r="AD144" s="59"/>
      <c r="AE144" s="63"/>
      <c r="AX144" s="62"/>
      <c r="AY144" s="59"/>
      <c r="AZ144" s="59"/>
      <c r="BA144" s="59"/>
      <c r="BB144" s="59"/>
      <c r="BC144" s="59"/>
      <c r="BD144" s="59"/>
      <c r="BE144" s="59"/>
    </row>
    <row r="145" spans="1:57" x14ac:dyDescent="0.25">
      <c r="A145" s="62"/>
      <c r="B145" s="59"/>
      <c r="C145" s="59"/>
      <c r="D145" s="59"/>
      <c r="E145" s="59"/>
      <c r="F145" s="63"/>
      <c r="I145" s="62">
        <v>46265.70239583333</v>
      </c>
      <c r="J145" s="59" t="s">
        <v>1474</v>
      </c>
      <c r="K145" s="59" t="s">
        <v>117</v>
      </c>
      <c r="L145" s="59">
        <v>125.00000000000001</v>
      </c>
      <c r="M145" s="59">
        <v>775</v>
      </c>
      <c r="N145" s="59">
        <v>2499.9999999999195</v>
      </c>
      <c r="O145" s="59" t="s">
        <v>1577</v>
      </c>
      <c r="P145" s="59">
        <v>50.000000000000071</v>
      </c>
      <c r="Q145" s="59">
        <v>49.999999999994373</v>
      </c>
      <c r="R145" s="59"/>
      <c r="S145" s="59">
        <v>0</v>
      </c>
      <c r="T145" s="59">
        <v>520833.33333319938</v>
      </c>
      <c r="U145" s="59">
        <v>520833.33333331801</v>
      </c>
      <c r="V145" s="59">
        <v>-484374999.9999845</v>
      </c>
      <c r="W145" s="63" t="s">
        <v>1578</v>
      </c>
      <c r="Z145" s="62"/>
      <c r="AA145" s="59"/>
      <c r="AB145" s="59"/>
      <c r="AC145" s="59"/>
      <c r="AD145" s="59"/>
      <c r="AE145" s="63"/>
      <c r="AX145" s="62"/>
      <c r="AY145" s="59"/>
      <c r="AZ145" s="59"/>
      <c r="BA145" s="59"/>
      <c r="BB145" s="59"/>
      <c r="BC145" s="59"/>
      <c r="BD145" s="59"/>
      <c r="BE145" s="59"/>
    </row>
    <row r="146" spans="1:57" x14ac:dyDescent="0.25">
      <c r="A146" s="62"/>
      <c r="B146" s="59"/>
      <c r="C146" s="59"/>
      <c r="D146" s="59"/>
      <c r="E146" s="59"/>
      <c r="F146" s="63"/>
      <c r="I146" s="62">
        <v>46265.70239583333</v>
      </c>
      <c r="J146" s="59" t="s">
        <v>1475</v>
      </c>
      <c r="K146" s="59" t="s">
        <v>117</v>
      </c>
      <c r="L146" s="59">
        <v>175</v>
      </c>
      <c r="M146" s="59">
        <v>775</v>
      </c>
      <c r="N146" s="59">
        <v>2499.9999999991019</v>
      </c>
      <c r="O146" s="59" t="s">
        <v>1577</v>
      </c>
      <c r="P146" s="59">
        <v>49.999999999999325</v>
      </c>
      <c r="Q146" s="59">
        <v>49.99999999997727</v>
      </c>
      <c r="R146" s="59"/>
      <c r="S146" s="59">
        <v>0</v>
      </c>
      <c r="T146" s="59">
        <v>520833.33333267272</v>
      </c>
      <c r="U146" s="59">
        <v>520833.33333313221</v>
      </c>
      <c r="V146" s="59">
        <v>-678124999.99975634</v>
      </c>
      <c r="W146" s="63" t="s">
        <v>1578</v>
      </c>
      <c r="Z146" s="62"/>
      <c r="AA146" s="59"/>
      <c r="AB146" s="59"/>
      <c r="AC146" s="59"/>
      <c r="AD146" s="59"/>
      <c r="AE146" s="63"/>
      <c r="AX146" s="62"/>
      <c r="AY146" s="59"/>
      <c r="AZ146" s="59"/>
      <c r="BA146" s="59"/>
      <c r="BB146" s="59"/>
      <c r="BC146" s="59"/>
      <c r="BD146" s="59"/>
      <c r="BE146" s="59"/>
    </row>
    <row r="147" spans="1:57" x14ac:dyDescent="0.25">
      <c r="A147" s="62"/>
      <c r="B147" s="59"/>
      <c r="C147" s="59"/>
      <c r="D147" s="59"/>
      <c r="E147" s="59"/>
      <c r="F147" s="63"/>
      <c r="I147" s="62">
        <v>46265.70239583333</v>
      </c>
      <c r="J147" s="59" t="s">
        <v>1476</v>
      </c>
      <c r="K147" s="59" t="s">
        <v>117</v>
      </c>
      <c r="L147" s="59">
        <v>277.15773974439071</v>
      </c>
      <c r="M147" s="59">
        <v>847.95839412061116</v>
      </c>
      <c r="N147" s="59">
        <v>3045.4801991919167</v>
      </c>
      <c r="O147" s="59" t="s">
        <v>1577</v>
      </c>
      <c r="P147" s="59">
        <v>26.304545977998103</v>
      </c>
      <c r="Q147" s="59">
        <v>115.7777139259161</v>
      </c>
      <c r="R147" s="59"/>
      <c r="S147" s="59">
        <v>0</v>
      </c>
      <c r="T147" s="59">
        <v>3401922.9585519829</v>
      </c>
      <c r="U147" s="59">
        <v>175604.70769993332</v>
      </c>
      <c r="V147" s="59">
        <v>-1431486743.4726679</v>
      </c>
      <c r="W147" s="63" t="s">
        <v>1578</v>
      </c>
      <c r="Z147" s="62"/>
      <c r="AA147" s="59"/>
      <c r="AB147" s="59"/>
      <c r="AC147" s="59"/>
      <c r="AD147" s="59"/>
      <c r="AE147" s="63"/>
      <c r="AX147" s="62"/>
      <c r="AY147" s="59"/>
      <c r="AZ147" s="59"/>
      <c r="BA147" s="59"/>
      <c r="BB147" s="59"/>
      <c r="BC147" s="59"/>
      <c r="BD147" s="59"/>
      <c r="BE147" s="59"/>
    </row>
    <row r="148" spans="1:57" x14ac:dyDescent="0.25">
      <c r="A148" s="62"/>
      <c r="B148" s="59"/>
      <c r="C148" s="59"/>
      <c r="D148" s="59"/>
      <c r="E148" s="59"/>
      <c r="F148" s="63"/>
      <c r="I148" s="62">
        <v>46265.70239583333</v>
      </c>
      <c r="J148" s="59" t="s">
        <v>1579</v>
      </c>
      <c r="K148" s="59" t="s">
        <v>117</v>
      </c>
      <c r="L148" s="59">
        <v>25.000000000007503</v>
      </c>
      <c r="M148" s="59">
        <v>25.000000000003869</v>
      </c>
      <c r="N148" s="59">
        <v>2499.9999999993752</v>
      </c>
      <c r="O148" s="59" t="s">
        <v>1577</v>
      </c>
      <c r="P148" s="59">
        <v>49.999999999994294</v>
      </c>
      <c r="Q148" s="59">
        <v>49.999999999993207</v>
      </c>
      <c r="R148" s="59"/>
      <c r="S148" s="59">
        <v>0</v>
      </c>
      <c r="T148" s="59">
        <v>520833.3333330616</v>
      </c>
      <c r="U148" s="59">
        <v>520833.33333308436</v>
      </c>
      <c r="V148" s="59">
        <v>-3125000.0000006407</v>
      </c>
      <c r="W148" s="63" t="s">
        <v>1578</v>
      </c>
      <c r="Z148" s="62"/>
      <c r="AA148" s="59"/>
      <c r="AB148" s="59"/>
      <c r="AC148" s="59"/>
      <c r="AD148" s="59"/>
      <c r="AE148" s="63"/>
      <c r="AX148" s="62"/>
      <c r="AY148" s="59"/>
      <c r="AZ148" s="59"/>
      <c r="BA148" s="59"/>
      <c r="BB148" s="59"/>
      <c r="BC148" s="59"/>
      <c r="BD148" s="59"/>
      <c r="BE148" s="59"/>
    </row>
    <row r="149" spans="1:57" x14ac:dyDescent="0.25">
      <c r="A149" s="62"/>
      <c r="B149" s="59"/>
      <c r="C149" s="59"/>
      <c r="D149" s="59"/>
      <c r="E149" s="59"/>
      <c r="F149" s="63"/>
      <c r="I149" s="62">
        <v>46265.70239583333</v>
      </c>
      <c r="J149" s="59" t="s">
        <v>1580</v>
      </c>
      <c r="K149" s="59" t="s">
        <v>117</v>
      </c>
      <c r="L149" s="59">
        <v>75.00000000000739</v>
      </c>
      <c r="M149" s="59">
        <v>25.000000000003865</v>
      </c>
      <c r="N149" s="59">
        <v>2499.9999999999445</v>
      </c>
      <c r="O149" s="59" t="s">
        <v>1577</v>
      </c>
      <c r="P149" s="59">
        <v>50.000000000034184</v>
      </c>
      <c r="Q149" s="59">
        <v>49.9999999999647</v>
      </c>
      <c r="R149" s="59"/>
      <c r="S149" s="59">
        <v>0</v>
      </c>
      <c r="T149" s="59">
        <v>520833.33333258628</v>
      </c>
      <c r="U149" s="59">
        <v>520833.33333403396</v>
      </c>
      <c r="V149" s="59">
        <v>-9375000.0000021663</v>
      </c>
      <c r="W149" s="63" t="s">
        <v>1578</v>
      </c>
      <c r="Z149" s="62"/>
      <c r="AA149" s="59"/>
      <c r="AB149" s="59"/>
      <c r="AC149" s="59"/>
      <c r="AD149" s="59"/>
      <c r="AE149" s="63"/>
      <c r="AX149" s="62"/>
      <c r="AY149" s="59"/>
      <c r="AZ149" s="59"/>
      <c r="BA149" s="59"/>
      <c r="BB149" s="59"/>
      <c r="BC149" s="59"/>
      <c r="BD149" s="59"/>
      <c r="BE149" s="59"/>
    </row>
    <row r="150" spans="1:57" x14ac:dyDescent="0.25">
      <c r="A150" s="62"/>
      <c r="B150" s="59"/>
      <c r="C150" s="59"/>
      <c r="D150" s="59"/>
      <c r="E150" s="59"/>
      <c r="F150" s="63"/>
      <c r="I150" s="62">
        <v>46265.70239583333</v>
      </c>
      <c r="J150" s="59" t="s">
        <v>1581</v>
      </c>
      <c r="K150" s="59" t="s">
        <v>117</v>
      </c>
      <c r="L150" s="59">
        <v>125.0000000000074</v>
      </c>
      <c r="M150" s="59">
        <v>25.000000000003862</v>
      </c>
      <c r="N150" s="59">
        <v>2499.9999999995307</v>
      </c>
      <c r="O150" s="59" t="s">
        <v>1577</v>
      </c>
      <c r="P150" s="59">
        <v>50.000000000008782</v>
      </c>
      <c r="Q150" s="59">
        <v>49.999999999981696</v>
      </c>
      <c r="R150" s="59"/>
      <c r="S150" s="59">
        <v>0</v>
      </c>
      <c r="T150" s="59">
        <v>520833.33333285421</v>
      </c>
      <c r="U150" s="59">
        <v>520833.33333341859</v>
      </c>
      <c r="V150" s="59">
        <v>-15625000.000000406</v>
      </c>
      <c r="W150" s="63" t="s">
        <v>1578</v>
      </c>
      <c r="Z150" s="62"/>
      <c r="AA150" s="59"/>
      <c r="AB150" s="59"/>
      <c r="AC150" s="59"/>
      <c r="AD150" s="59"/>
      <c r="AE150" s="63"/>
      <c r="AX150" s="62"/>
      <c r="AY150" s="59"/>
      <c r="AZ150" s="59"/>
      <c r="BA150" s="59"/>
      <c r="BB150" s="59"/>
      <c r="BC150" s="59"/>
      <c r="BD150" s="59"/>
      <c r="BE150" s="59"/>
    </row>
    <row r="151" spans="1:57" x14ac:dyDescent="0.25">
      <c r="A151" s="62"/>
      <c r="B151" s="59"/>
      <c r="C151" s="59"/>
      <c r="D151" s="59"/>
      <c r="E151" s="59"/>
      <c r="F151" s="63"/>
      <c r="I151" s="62">
        <v>46265.70239583333</v>
      </c>
      <c r="J151" s="59" t="s">
        <v>1582</v>
      </c>
      <c r="K151" s="59" t="s">
        <v>117</v>
      </c>
      <c r="L151" s="59">
        <v>175.00000000000739</v>
      </c>
      <c r="M151" s="59">
        <v>25.000000000003865</v>
      </c>
      <c r="N151" s="59">
        <v>2499.9999999988654</v>
      </c>
      <c r="O151" s="59" t="s">
        <v>1577</v>
      </c>
      <c r="P151" s="59">
        <v>50.000000000001741</v>
      </c>
      <c r="Q151" s="59">
        <v>49.9999999999756</v>
      </c>
      <c r="R151" s="59"/>
      <c r="S151" s="59">
        <v>0</v>
      </c>
      <c r="T151" s="59">
        <v>520833.33333258855</v>
      </c>
      <c r="U151" s="59">
        <v>520833.33333313325</v>
      </c>
      <c r="V151" s="59">
        <v>-21874999.999994379</v>
      </c>
      <c r="W151" s="63" t="s">
        <v>1578</v>
      </c>
      <c r="Z151" s="62"/>
      <c r="AA151" s="59"/>
      <c r="AB151" s="59"/>
      <c r="AC151" s="59"/>
      <c r="AD151" s="59"/>
      <c r="AE151" s="63"/>
      <c r="AX151" s="62"/>
      <c r="AY151" s="59"/>
      <c r="AZ151" s="59"/>
      <c r="BA151" s="59"/>
      <c r="BB151" s="59"/>
      <c r="BC151" s="59"/>
      <c r="BD151" s="59"/>
      <c r="BE151" s="59"/>
    </row>
    <row r="152" spans="1:57" x14ac:dyDescent="0.25">
      <c r="A152" s="62"/>
      <c r="B152" s="59"/>
      <c r="C152" s="59"/>
      <c r="D152" s="59"/>
      <c r="E152" s="59"/>
      <c r="F152" s="63"/>
      <c r="I152" s="62">
        <v>46265.70239583333</v>
      </c>
      <c r="J152" s="59" t="s">
        <v>1583</v>
      </c>
      <c r="K152" s="59" t="s">
        <v>117</v>
      </c>
      <c r="L152" s="59">
        <v>225.00000000000742</v>
      </c>
      <c r="M152" s="59">
        <v>25.000000000003862</v>
      </c>
      <c r="N152" s="59">
        <v>2500.0000000003997</v>
      </c>
      <c r="O152" s="59" t="s">
        <v>1577</v>
      </c>
      <c r="P152" s="59">
        <v>49.999999999992149</v>
      </c>
      <c r="Q152" s="59">
        <v>50.00000000001549</v>
      </c>
      <c r="R152" s="59"/>
      <c r="S152" s="59">
        <v>0</v>
      </c>
      <c r="T152" s="59">
        <v>520833.33333373925</v>
      </c>
      <c r="U152" s="59">
        <v>520833.33333325299</v>
      </c>
      <c r="V152" s="59">
        <v>-28125000.000009768</v>
      </c>
      <c r="W152" s="63" t="s">
        <v>1578</v>
      </c>
      <c r="Z152" s="62"/>
      <c r="AA152" s="59"/>
      <c r="AB152" s="59"/>
      <c r="AC152" s="59"/>
      <c r="AD152" s="59"/>
      <c r="AE152" s="63"/>
      <c r="AX152" s="62"/>
      <c r="AY152" s="59"/>
      <c r="AZ152" s="59"/>
      <c r="BA152" s="59"/>
      <c r="BB152" s="59"/>
      <c r="BC152" s="59"/>
      <c r="BD152" s="59"/>
      <c r="BE152" s="59"/>
    </row>
    <row r="153" spans="1:57" x14ac:dyDescent="0.25">
      <c r="A153" s="62"/>
      <c r="B153" s="59"/>
      <c r="C153" s="59"/>
      <c r="D153" s="59"/>
      <c r="E153" s="59"/>
      <c r="F153" s="63"/>
      <c r="I153" s="62">
        <v>46265.70239583333</v>
      </c>
      <c r="J153" s="59" t="s">
        <v>1584</v>
      </c>
      <c r="K153" s="59" t="s">
        <v>117</v>
      </c>
      <c r="L153" s="59">
        <v>275.00000000000739</v>
      </c>
      <c r="M153" s="59">
        <v>25.000000000003865</v>
      </c>
      <c r="N153" s="59">
        <v>2499.9999999987608</v>
      </c>
      <c r="O153" s="59" t="s">
        <v>1577</v>
      </c>
      <c r="P153" s="59">
        <v>49.999999999987928</v>
      </c>
      <c r="Q153" s="59">
        <v>49.999999999986699</v>
      </c>
      <c r="R153" s="59"/>
      <c r="S153" s="59">
        <v>0</v>
      </c>
      <c r="T153" s="59">
        <v>520833.33333279804</v>
      </c>
      <c r="U153" s="59">
        <v>520833.33333282365</v>
      </c>
      <c r="V153" s="59">
        <v>-34374999.999989197</v>
      </c>
      <c r="W153" s="63" t="s">
        <v>1578</v>
      </c>
      <c r="Z153" s="62"/>
      <c r="AA153" s="59"/>
      <c r="AB153" s="59"/>
      <c r="AC153" s="59"/>
      <c r="AD153" s="59"/>
      <c r="AE153" s="63"/>
      <c r="AX153" s="62"/>
      <c r="AY153" s="59"/>
      <c r="AZ153" s="59"/>
      <c r="BA153" s="59"/>
      <c r="BB153" s="59"/>
      <c r="BC153" s="59"/>
      <c r="BD153" s="59"/>
      <c r="BE153" s="59"/>
    </row>
    <row r="154" spans="1:57" x14ac:dyDescent="0.25">
      <c r="A154" s="62"/>
      <c r="B154" s="59"/>
      <c r="C154" s="59"/>
      <c r="D154" s="59"/>
      <c r="E154" s="59"/>
      <c r="F154" s="63"/>
      <c r="I154" s="62">
        <v>46265.70239583333</v>
      </c>
      <c r="J154" s="59" t="s">
        <v>1585</v>
      </c>
      <c r="K154" s="59" t="s">
        <v>117</v>
      </c>
      <c r="L154" s="59">
        <v>325.00000000000739</v>
      </c>
      <c r="M154" s="59">
        <v>25.000000000003862</v>
      </c>
      <c r="N154" s="59">
        <v>2499.9999999988536</v>
      </c>
      <c r="O154" s="59" t="s">
        <v>1577</v>
      </c>
      <c r="P154" s="59">
        <v>50.000000000007923</v>
      </c>
      <c r="Q154" s="59">
        <v>49.999999999968992</v>
      </c>
      <c r="R154" s="59"/>
      <c r="S154" s="59">
        <v>0</v>
      </c>
      <c r="T154" s="59">
        <v>520833.3333324485</v>
      </c>
      <c r="U154" s="59">
        <v>520833.33333325956</v>
      </c>
      <c r="V154" s="59">
        <v>-40624999.999988571</v>
      </c>
      <c r="W154" s="63" t="s">
        <v>1578</v>
      </c>
      <c r="Z154" s="62"/>
      <c r="AA154" s="59"/>
      <c r="AB154" s="59"/>
      <c r="AC154" s="59"/>
      <c r="AD154" s="59"/>
      <c r="AE154" s="63"/>
      <c r="AX154" s="62"/>
      <c r="AY154" s="59"/>
      <c r="AZ154" s="59"/>
      <c r="BA154" s="59"/>
      <c r="BB154" s="59"/>
      <c r="BC154" s="59"/>
      <c r="BD154" s="59"/>
      <c r="BE154" s="59"/>
    </row>
    <row r="155" spans="1:57" x14ac:dyDescent="0.25">
      <c r="A155" s="62"/>
      <c r="B155" s="59"/>
      <c r="C155" s="59"/>
      <c r="D155" s="59"/>
      <c r="E155" s="59"/>
      <c r="F155" s="63"/>
      <c r="I155" s="62">
        <v>46265.70239583333</v>
      </c>
      <c r="J155" s="59" t="s">
        <v>1586</v>
      </c>
      <c r="K155" s="59" t="s">
        <v>117</v>
      </c>
      <c r="L155" s="59">
        <v>375.00000000000739</v>
      </c>
      <c r="M155" s="59">
        <v>25.000000000003865</v>
      </c>
      <c r="N155" s="59">
        <v>2499.9999999987958</v>
      </c>
      <c r="O155" s="59" t="s">
        <v>1577</v>
      </c>
      <c r="P155" s="59">
        <v>49.999999999998316</v>
      </c>
      <c r="Q155" s="59">
        <v>49.999999999974904</v>
      </c>
      <c r="R155" s="59"/>
      <c r="S155" s="59">
        <v>0</v>
      </c>
      <c r="T155" s="59">
        <v>520833.33333255962</v>
      </c>
      <c r="U155" s="59">
        <v>520833.33333304746</v>
      </c>
      <c r="V155" s="59">
        <v>-46874999.999985591</v>
      </c>
      <c r="W155" s="63" t="s">
        <v>1578</v>
      </c>
      <c r="Z155" s="62"/>
      <c r="AA155" s="59"/>
      <c r="AB155" s="59"/>
      <c r="AC155" s="59"/>
      <c r="AD155" s="59"/>
      <c r="AE155" s="63"/>
      <c r="AX155" s="62"/>
      <c r="AY155" s="59"/>
      <c r="AZ155" s="59"/>
      <c r="BA155" s="59"/>
      <c r="BB155" s="59"/>
      <c r="BC155" s="59"/>
      <c r="BD155" s="59"/>
      <c r="BE155" s="59"/>
    </row>
    <row r="156" spans="1:57" x14ac:dyDescent="0.25">
      <c r="A156" s="62"/>
      <c r="B156" s="59"/>
      <c r="C156" s="59"/>
      <c r="D156" s="59"/>
      <c r="E156" s="59"/>
      <c r="F156" s="63"/>
      <c r="I156" s="62">
        <v>46265.70239583333</v>
      </c>
      <c r="J156" s="59" t="s">
        <v>1587</v>
      </c>
      <c r="K156" s="59" t="s">
        <v>117</v>
      </c>
      <c r="L156" s="59">
        <v>425.00000000000733</v>
      </c>
      <c r="M156" s="59">
        <v>25.000000000003865</v>
      </c>
      <c r="N156" s="59">
        <v>2500.0000000003411</v>
      </c>
      <c r="O156" s="59" t="s">
        <v>1577</v>
      </c>
      <c r="P156" s="59">
        <v>50.000000000015746</v>
      </c>
      <c r="Q156" s="59">
        <v>49.999999999991708</v>
      </c>
      <c r="R156" s="59"/>
      <c r="S156" s="59">
        <v>0</v>
      </c>
      <c r="T156" s="59">
        <v>520833.33333323157</v>
      </c>
      <c r="U156" s="59">
        <v>520833.33333373244</v>
      </c>
      <c r="V156" s="59">
        <v>-53125000.000016376</v>
      </c>
      <c r="W156" s="63" t="s">
        <v>1578</v>
      </c>
      <c r="Z156" s="62"/>
      <c r="AA156" s="59"/>
      <c r="AB156" s="59"/>
      <c r="AC156" s="59"/>
      <c r="AD156" s="59"/>
      <c r="AE156" s="63"/>
      <c r="AX156" s="62"/>
      <c r="AY156" s="59"/>
      <c r="AZ156" s="59"/>
      <c r="BA156" s="59"/>
      <c r="BB156" s="59"/>
      <c r="BC156" s="59"/>
      <c r="BD156" s="59"/>
      <c r="BE156" s="59"/>
    </row>
    <row r="157" spans="1:57" x14ac:dyDescent="0.25">
      <c r="A157" s="62"/>
      <c r="B157" s="59"/>
      <c r="C157" s="59"/>
      <c r="D157" s="59"/>
      <c r="E157" s="59"/>
      <c r="F157" s="63"/>
      <c r="I157" s="62">
        <v>46265.70239583333</v>
      </c>
      <c r="J157" s="59" t="s">
        <v>1588</v>
      </c>
      <c r="K157" s="59" t="s">
        <v>117</v>
      </c>
      <c r="L157" s="59">
        <v>475.00000000000745</v>
      </c>
      <c r="M157" s="59">
        <v>25.000000000003865</v>
      </c>
      <c r="N157" s="59">
        <v>2500.0000000007594</v>
      </c>
      <c r="O157" s="59" t="s">
        <v>1577</v>
      </c>
      <c r="P157" s="59">
        <v>50.000000000007418</v>
      </c>
      <c r="Q157" s="59">
        <v>49.999999999997009</v>
      </c>
      <c r="R157" s="59"/>
      <c r="S157" s="59">
        <v>0</v>
      </c>
      <c r="T157" s="59">
        <v>520833.33333342924</v>
      </c>
      <c r="U157" s="59">
        <v>520833.33333364606</v>
      </c>
      <c r="V157" s="59">
        <v>-59375000.000028141</v>
      </c>
      <c r="W157" s="63" t="s">
        <v>1578</v>
      </c>
      <c r="Z157" s="62"/>
      <c r="AA157" s="59"/>
      <c r="AB157" s="59"/>
      <c r="AC157" s="59"/>
      <c r="AD157" s="59"/>
      <c r="AE157" s="63"/>
      <c r="AX157" s="62"/>
      <c r="AY157" s="59"/>
      <c r="AZ157" s="59"/>
      <c r="BA157" s="59"/>
      <c r="BB157" s="59"/>
      <c r="BC157" s="59"/>
      <c r="BD157" s="59"/>
      <c r="BE157" s="59"/>
    </row>
    <row r="158" spans="1:57" x14ac:dyDescent="0.25">
      <c r="A158" s="62"/>
      <c r="B158" s="59"/>
      <c r="C158" s="59"/>
      <c r="D158" s="59"/>
      <c r="E158" s="59"/>
      <c r="F158" s="63"/>
      <c r="I158" s="62">
        <v>46265.70239583333</v>
      </c>
      <c r="J158" s="59" t="s">
        <v>1589</v>
      </c>
      <c r="K158" s="59" t="s">
        <v>117</v>
      </c>
      <c r="L158" s="59">
        <v>525.00000000000739</v>
      </c>
      <c r="M158" s="59">
        <v>25.000000000003865</v>
      </c>
      <c r="N158" s="59">
        <v>2500.0000000003133</v>
      </c>
      <c r="O158" s="59" t="s">
        <v>1577</v>
      </c>
      <c r="P158" s="59">
        <v>50.000000000009344</v>
      </c>
      <c r="Q158" s="59">
        <v>49.999999999991203</v>
      </c>
      <c r="R158" s="59"/>
      <c r="S158" s="59">
        <v>0</v>
      </c>
      <c r="T158" s="59">
        <v>520833.33333321539</v>
      </c>
      <c r="U158" s="59">
        <v>520833.33333359321</v>
      </c>
      <c r="V158" s="59">
        <v>-65625000.00001929</v>
      </c>
      <c r="W158" s="63" t="s">
        <v>1578</v>
      </c>
      <c r="Z158" s="62"/>
      <c r="AA158" s="59"/>
      <c r="AB158" s="59"/>
      <c r="AC158" s="59"/>
      <c r="AD158" s="59"/>
      <c r="AE158" s="63"/>
      <c r="AX158" s="62"/>
      <c r="AY158" s="59"/>
      <c r="AZ158" s="59"/>
      <c r="BA158" s="59"/>
      <c r="BB158" s="59"/>
      <c r="BC158" s="59"/>
      <c r="BD158" s="59"/>
      <c r="BE158" s="59"/>
    </row>
    <row r="159" spans="1:57" x14ac:dyDescent="0.25">
      <c r="A159" s="62"/>
      <c r="B159" s="59"/>
      <c r="C159" s="59"/>
      <c r="D159" s="59"/>
      <c r="E159" s="59"/>
      <c r="F159" s="63"/>
      <c r="I159" s="62">
        <v>46265.70239583333</v>
      </c>
      <c r="J159" s="59" t="s">
        <v>1590</v>
      </c>
      <c r="K159" s="59" t="s">
        <v>117</v>
      </c>
      <c r="L159" s="59">
        <v>575.00000000000739</v>
      </c>
      <c r="M159" s="59">
        <v>25.000000000003869</v>
      </c>
      <c r="N159" s="59">
        <v>2499.9999999998677</v>
      </c>
      <c r="O159" s="59" t="s">
        <v>1577</v>
      </c>
      <c r="P159" s="59">
        <v>50.000000000013536</v>
      </c>
      <c r="Q159" s="59">
        <v>49.999999999985292</v>
      </c>
      <c r="R159" s="59"/>
      <c r="S159" s="59">
        <v>0</v>
      </c>
      <c r="T159" s="59">
        <v>520833.33333299938</v>
      </c>
      <c r="U159" s="59">
        <v>520833.3333335878</v>
      </c>
      <c r="V159" s="59">
        <v>-71875000.00000824</v>
      </c>
      <c r="W159" s="63" t="s">
        <v>1578</v>
      </c>
      <c r="Z159" s="62"/>
      <c r="AA159" s="59"/>
      <c r="AB159" s="59"/>
      <c r="AC159" s="59"/>
      <c r="AD159" s="59"/>
      <c r="AE159" s="63"/>
      <c r="AX159" s="62"/>
      <c r="AY159" s="59"/>
      <c r="AZ159" s="59"/>
      <c r="BA159" s="59"/>
      <c r="BB159" s="59"/>
      <c r="BC159" s="59"/>
      <c r="BD159" s="59"/>
      <c r="BE159" s="59"/>
    </row>
    <row r="160" spans="1:57" x14ac:dyDescent="0.25">
      <c r="A160" s="62"/>
      <c r="B160" s="59"/>
      <c r="C160" s="59"/>
      <c r="D160" s="59"/>
      <c r="E160" s="59"/>
      <c r="F160" s="63"/>
      <c r="I160" s="62">
        <v>46265.70239583333</v>
      </c>
      <c r="J160" s="59" t="s">
        <v>1591</v>
      </c>
      <c r="K160" s="59" t="s">
        <v>117</v>
      </c>
      <c r="L160" s="59">
        <v>25</v>
      </c>
      <c r="M160" s="59">
        <v>75</v>
      </c>
      <c r="N160" s="59">
        <v>2500</v>
      </c>
      <c r="O160" s="59" t="s">
        <v>1577</v>
      </c>
      <c r="P160" s="59">
        <v>49.999999999999993</v>
      </c>
      <c r="Q160" s="59">
        <v>50.000000000000028</v>
      </c>
      <c r="R160" s="59"/>
      <c r="S160" s="59">
        <v>0</v>
      </c>
      <c r="T160" s="59">
        <v>520833.33333333395</v>
      </c>
      <c r="U160" s="59">
        <v>520833.33333333326</v>
      </c>
      <c r="V160" s="59">
        <v>-9375000</v>
      </c>
      <c r="W160" s="63" t="s">
        <v>1578</v>
      </c>
      <c r="Z160" s="62"/>
      <c r="AA160" s="59"/>
      <c r="AB160" s="59"/>
      <c r="AC160" s="59"/>
      <c r="AD160" s="59"/>
      <c r="AE160" s="63"/>
      <c r="AX160" s="62"/>
      <c r="AY160" s="59"/>
      <c r="AZ160" s="59"/>
      <c r="BA160" s="59"/>
      <c r="BB160" s="59"/>
      <c r="BC160" s="59"/>
      <c r="BD160" s="59"/>
      <c r="BE160" s="59"/>
    </row>
    <row r="161" spans="1:57" x14ac:dyDescent="0.25">
      <c r="A161" s="62"/>
      <c r="B161" s="59"/>
      <c r="C161" s="59"/>
      <c r="D161" s="59"/>
      <c r="E161" s="59"/>
      <c r="F161" s="63"/>
      <c r="I161" s="62">
        <v>46265.70239583333</v>
      </c>
      <c r="J161" s="59" t="s">
        <v>1592</v>
      </c>
      <c r="K161" s="59" t="s">
        <v>117</v>
      </c>
      <c r="L161" s="59">
        <v>75</v>
      </c>
      <c r="M161" s="59">
        <v>75</v>
      </c>
      <c r="N161" s="59">
        <v>2500</v>
      </c>
      <c r="O161" s="59" t="s">
        <v>1577</v>
      </c>
      <c r="P161" s="59">
        <v>50.000000000000028</v>
      </c>
      <c r="Q161" s="59">
        <v>50.000000000000028</v>
      </c>
      <c r="R161" s="59"/>
      <c r="S161" s="59">
        <v>0</v>
      </c>
      <c r="T161" s="59">
        <v>520833.33333333395</v>
      </c>
      <c r="U161" s="59">
        <v>520833.33333333395</v>
      </c>
      <c r="V161" s="59">
        <v>-28125000</v>
      </c>
      <c r="W161" s="63" t="s">
        <v>1578</v>
      </c>
      <c r="Z161" s="62"/>
      <c r="AA161" s="59"/>
      <c r="AB161" s="59"/>
      <c r="AC161" s="59"/>
      <c r="AD161" s="59"/>
      <c r="AE161" s="63"/>
      <c r="AX161" s="62"/>
      <c r="AY161" s="59"/>
      <c r="AZ161" s="59"/>
      <c r="BA161" s="59"/>
      <c r="BB161" s="59"/>
      <c r="BC161" s="59"/>
      <c r="BD161" s="59"/>
      <c r="BE161" s="59"/>
    </row>
    <row r="162" spans="1:57" x14ac:dyDescent="0.25">
      <c r="A162" s="62"/>
      <c r="B162" s="59"/>
      <c r="C162" s="59"/>
      <c r="D162" s="59"/>
      <c r="E162" s="59"/>
      <c r="F162" s="63"/>
      <c r="I162" s="62">
        <v>46265.70239583333</v>
      </c>
      <c r="J162" s="59" t="s">
        <v>1593</v>
      </c>
      <c r="K162" s="59" t="s">
        <v>117</v>
      </c>
      <c r="L162" s="59">
        <v>125.00000000000004</v>
      </c>
      <c r="M162" s="59">
        <v>75</v>
      </c>
      <c r="N162" s="59">
        <v>2499.9999999999354</v>
      </c>
      <c r="O162" s="59" t="s">
        <v>1577</v>
      </c>
      <c r="P162" s="59">
        <v>49.99999999999892</v>
      </c>
      <c r="Q162" s="59">
        <v>49.99999999999978</v>
      </c>
      <c r="R162" s="59"/>
      <c r="S162" s="59">
        <v>0</v>
      </c>
      <c r="T162" s="59">
        <v>520833.33333331533</v>
      </c>
      <c r="U162" s="59">
        <v>520833.3333332974</v>
      </c>
      <c r="V162" s="59">
        <v>-46874999.9999988</v>
      </c>
      <c r="W162" s="63" t="s">
        <v>1578</v>
      </c>
      <c r="Z162" s="62"/>
      <c r="AA162" s="59"/>
      <c r="AB162" s="59"/>
      <c r="AC162" s="59"/>
      <c r="AD162" s="59"/>
      <c r="AE162" s="63"/>
      <c r="AX162" s="62"/>
      <c r="AY162" s="59"/>
      <c r="AZ162" s="59"/>
      <c r="BA162" s="59"/>
      <c r="BB162" s="59"/>
      <c r="BC162" s="59"/>
      <c r="BD162" s="59"/>
      <c r="BE162" s="59"/>
    </row>
    <row r="163" spans="1:57" x14ac:dyDescent="0.25">
      <c r="A163" s="62"/>
      <c r="B163" s="59"/>
      <c r="C163" s="59"/>
      <c r="D163" s="59"/>
      <c r="E163" s="59"/>
      <c r="F163" s="63"/>
      <c r="I163" s="62">
        <v>46265.70239583333</v>
      </c>
      <c r="J163" s="59" t="s">
        <v>1594</v>
      </c>
      <c r="K163" s="59" t="s">
        <v>117</v>
      </c>
      <c r="L163" s="59">
        <v>175</v>
      </c>
      <c r="M163" s="59">
        <v>75</v>
      </c>
      <c r="N163" s="59">
        <v>2500.0000000000136</v>
      </c>
      <c r="O163" s="59" t="s">
        <v>1577</v>
      </c>
      <c r="P163" s="59">
        <v>50.000000000000313</v>
      </c>
      <c r="Q163" s="59">
        <v>49.999999999999787</v>
      </c>
      <c r="R163" s="59"/>
      <c r="S163" s="59">
        <v>0</v>
      </c>
      <c r="T163" s="59">
        <v>520833.33333333174</v>
      </c>
      <c r="U163" s="59">
        <v>520833.33333334269</v>
      </c>
      <c r="V163" s="59">
        <v>-65625000.000000365</v>
      </c>
      <c r="W163" s="63" t="s">
        <v>1578</v>
      </c>
      <c r="Z163" s="62"/>
      <c r="AA163" s="59"/>
      <c r="AB163" s="59"/>
      <c r="AC163" s="59"/>
      <c r="AD163" s="59"/>
      <c r="AE163" s="63"/>
      <c r="AX163" s="62"/>
      <c r="AY163" s="59"/>
      <c r="AZ163" s="59"/>
      <c r="BA163" s="59"/>
      <c r="BB163" s="59"/>
      <c r="BC163" s="59"/>
      <c r="BD163" s="59"/>
      <c r="BE163" s="59"/>
    </row>
    <row r="164" spans="1:57" x14ac:dyDescent="0.25">
      <c r="A164" s="62"/>
      <c r="B164" s="59"/>
      <c r="C164" s="59"/>
      <c r="D164" s="59"/>
      <c r="E164" s="59"/>
      <c r="F164" s="63"/>
      <c r="I164" s="62">
        <v>46265.70239583333</v>
      </c>
      <c r="J164" s="59" t="s">
        <v>1595</v>
      </c>
      <c r="K164" s="59" t="s">
        <v>117</v>
      </c>
      <c r="L164" s="59">
        <v>224.99999999999997</v>
      </c>
      <c r="M164" s="59">
        <v>75</v>
      </c>
      <c r="N164" s="59">
        <v>2500.0000000000455</v>
      </c>
      <c r="O164" s="59" t="s">
        <v>1577</v>
      </c>
      <c r="P164" s="59">
        <v>50.000000000000483</v>
      </c>
      <c r="Q164" s="59">
        <v>49.999999999999993</v>
      </c>
      <c r="R164" s="59"/>
      <c r="S164" s="59">
        <v>0</v>
      </c>
      <c r="T164" s="59">
        <v>520833.33333334263</v>
      </c>
      <c r="U164" s="59">
        <v>520833.33333335293</v>
      </c>
      <c r="V164" s="59">
        <v>-84375000.00000152</v>
      </c>
      <c r="W164" s="63" t="s">
        <v>1578</v>
      </c>
      <c r="Z164" s="62"/>
      <c r="AA164" s="59"/>
      <c r="AB164" s="59"/>
      <c r="AC164" s="59"/>
      <c r="AD164" s="59"/>
      <c r="AE164" s="63"/>
      <c r="AX164" s="62"/>
      <c r="AY164" s="59"/>
      <c r="AZ164" s="59"/>
      <c r="BA164" s="59"/>
      <c r="BB164" s="59"/>
      <c r="BC164" s="59"/>
      <c r="BD164" s="59"/>
      <c r="BE164" s="59"/>
    </row>
    <row r="165" spans="1:57" x14ac:dyDescent="0.25">
      <c r="A165" s="62"/>
      <c r="B165" s="59"/>
      <c r="C165" s="59"/>
      <c r="D165" s="59"/>
      <c r="E165" s="59"/>
      <c r="F165" s="63"/>
      <c r="I165" s="62">
        <v>46265.70239583333</v>
      </c>
      <c r="J165" s="59" t="s">
        <v>1596</v>
      </c>
      <c r="K165" s="59" t="s">
        <v>117</v>
      </c>
      <c r="L165" s="59">
        <v>275</v>
      </c>
      <c r="M165" s="59">
        <v>75</v>
      </c>
      <c r="N165" s="59">
        <v>2500.0000000000109</v>
      </c>
      <c r="O165" s="59" t="s">
        <v>1577</v>
      </c>
      <c r="P165" s="59">
        <v>50.000000000000803</v>
      </c>
      <c r="Q165" s="59">
        <v>50.000000000000192</v>
      </c>
      <c r="R165" s="59"/>
      <c r="S165" s="59">
        <v>0</v>
      </c>
      <c r="T165" s="59">
        <v>520833.3333333396</v>
      </c>
      <c r="U165" s="59">
        <v>520833.33333335235</v>
      </c>
      <c r="V165" s="59">
        <v>-103125000.00000045</v>
      </c>
      <c r="W165" s="63" t="s">
        <v>1578</v>
      </c>
      <c r="Z165" s="62"/>
      <c r="AA165" s="59"/>
      <c r="AB165" s="59"/>
      <c r="AC165" s="59"/>
      <c r="AD165" s="59"/>
      <c r="AE165" s="63"/>
      <c r="AX165" s="62"/>
      <c r="AY165" s="59"/>
      <c r="AZ165" s="59"/>
      <c r="BA165" s="59"/>
      <c r="BB165" s="59"/>
      <c r="BC165" s="59"/>
      <c r="BD165" s="59"/>
      <c r="BE165" s="59"/>
    </row>
    <row r="166" spans="1:57" x14ac:dyDescent="0.25">
      <c r="A166" s="62"/>
      <c r="B166" s="59"/>
      <c r="C166" s="59"/>
      <c r="D166" s="59"/>
      <c r="E166" s="59"/>
      <c r="F166" s="63"/>
      <c r="I166" s="62">
        <v>46265.70239583333</v>
      </c>
      <c r="J166" s="59" t="s">
        <v>1597</v>
      </c>
      <c r="K166" s="59" t="s">
        <v>117</v>
      </c>
      <c r="L166" s="59">
        <v>325</v>
      </c>
      <c r="M166" s="59">
        <v>75</v>
      </c>
      <c r="N166" s="59">
        <v>2500</v>
      </c>
      <c r="O166" s="59" t="s">
        <v>1577</v>
      </c>
      <c r="P166" s="59">
        <v>50.000000000000476</v>
      </c>
      <c r="Q166" s="59">
        <v>50.000000000000028</v>
      </c>
      <c r="R166" s="59"/>
      <c r="S166" s="59">
        <v>0</v>
      </c>
      <c r="T166" s="59">
        <v>520833.33333333395</v>
      </c>
      <c r="U166" s="59">
        <v>520833.33333334327</v>
      </c>
      <c r="V166" s="59">
        <v>-121875000</v>
      </c>
      <c r="W166" s="63" t="s">
        <v>1578</v>
      </c>
      <c r="Z166" s="62"/>
      <c r="AA166" s="59"/>
      <c r="AB166" s="59"/>
      <c r="AC166" s="59"/>
      <c r="AD166" s="59"/>
      <c r="AE166" s="63"/>
      <c r="AX166" s="62"/>
      <c r="AY166" s="59"/>
      <c r="AZ166" s="59"/>
      <c r="BA166" s="59"/>
      <c r="BB166" s="59"/>
      <c r="BC166" s="59"/>
      <c r="BD166" s="59"/>
      <c r="BE166" s="59"/>
    </row>
    <row r="167" spans="1:57" x14ac:dyDescent="0.25">
      <c r="A167" s="62"/>
      <c r="B167" s="59"/>
      <c r="C167" s="59"/>
      <c r="D167" s="59"/>
      <c r="E167" s="59"/>
      <c r="F167" s="63"/>
      <c r="I167" s="62">
        <v>46265.70239583333</v>
      </c>
      <c r="J167" s="59" t="s">
        <v>1598</v>
      </c>
      <c r="K167" s="59" t="s">
        <v>117</v>
      </c>
      <c r="L167" s="59">
        <v>375</v>
      </c>
      <c r="M167" s="59">
        <v>75</v>
      </c>
      <c r="N167" s="59">
        <v>2500</v>
      </c>
      <c r="O167" s="59" t="s">
        <v>1577</v>
      </c>
      <c r="P167" s="59">
        <v>49.999999999999048</v>
      </c>
      <c r="Q167" s="59">
        <v>50.000000000000028</v>
      </c>
      <c r="R167" s="59"/>
      <c r="S167" s="59">
        <v>0</v>
      </c>
      <c r="T167" s="59">
        <v>520833.33333333395</v>
      </c>
      <c r="U167" s="59">
        <v>520833.33333331347</v>
      </c>
      <c r="V167" s="59">
        <v>-140625000</v>
      </c>
      <c r="W167" s="63" t="s">
        <v>1578</v>
      </c>
      <c r="Z167" s="62"/>
      <c r="AA167" s="59"/>
      <c r="AB167" s="59"/>
      <c r="AC167" s="59"/>
      <c r="AD167" s="59"/>
      <c r="AE167" s="63"/>
      <c r="AX167" s="62"/>
      <c r="AY167" s="59"/>
      <c r="AZ167" s="59"/>
      <c r="BA167" s="59"/>
      <c r="BB167" s="59"/>
      <c r="BC167" s="59"/>
      <c r="BD167" s="59"/>
      <c r="BE167" s="59"/>
    </row>
    <row r="168" spans="1:57" x14ac:dyDescent="0.25">
      <c r="A168" s="62"/>
      <c r="B168" s="59"/>
      <c r="C168" s="59"/>
      <c r="D168" s="59"/>
      <c r="E168" s="59"/>
      <c r="F168" s="63"/>
      <c r="I168" s="62">
        <v>46265.70239583333</v>
      </c>
      <c r="J168" s="59" t="s">
        <v>1599</v>
      </c>
      <c r="K168" s="59" t="s">
        <v>117</v>
      </c>
      <c r="L168" s="59">
        <v>425.00000000000017</v>
      </c>
      <c r="M168" s="59">
        <v>75</v>
      </c>
      <c r="N168" s="59">
        <v>2499.9999999995734</v>
      </c>
      <c r="O168" s="59" t="s">
        <v>1577</v>
      </c>
      <c r="P168" s="59">
        <v>49.99999999998483</v>
      </c>
      <c r="Q168" s="59">
        <v>50.000000000000021</v>
      </c>
      <c r="R168" s="59"/>
      <c r="S168" s="59">
        <v>0</v>
      </c>
      <c r="T168" s="59">
        <v>520833.33333324484</v>
      </c>
      <c r="U168" s="59">
        <v>520833.33333292842</v>
      </c>
      <c r="V168" s="59">
        <v>-159374999.99997285</v>
      </c>
      <c r="W168" s="63" t="s">
        <v>1578</v>
      </c>
      <c r="Z168" s="62"/>
      <c r="AA168" s="59"/>
      <c r="AB168" s="59"/>
      <c r="AC168" s="59"/>
      <c r="AD168" s="59"/>
      <c r="AE168" s="63"/>
      <c r="AX168" s="62"/>
      <c r="AY168" s="59"/>
      <c r="AZ168" s="59"/>
      <c r="BA168" s="59"/>
      <c r="BB168" s="59"/>
      <c r="BC168" s="59"/>
      <c r="BD168" s="59"/>
      <c r="BE168" s="59"/>
    </row>
    <row r="169" spans="1:57" x14ac:dyDescent="0.25">
      <c r="A169" s="62"/>
      <c r="B169" s="59"/>
      <c r="C169" s="59"/>
      <c r="D169" s="59"/>
      <c r="E169" s="59"/>
      <c r="F169" s="63"/>
      <c r="I169" s="62">
        <v>46265.70239583333</v>
      </c>
      <c r="J169" s="59" t="s">
        <v>1600</v>
      </c>
      <c r="K169" s="59" t="s">
        <v>117</v>
      </c>
      <c r="L169" s="59">
        <v>475.00000000000006</v>
      </c>
      <c r="M169" s="59">
        <v>75</v>
      </c>
      <c r="N169" s="59">
        <v>2499.9999999999091</v>
      </c>
      <c r="O169" s="59" t="s">
        <v>1577</v>
      </c>
      <c r="P169" s="59">
        <v>49.999999999997129</v>
      </c>
      <c r="Q169" s="59">
        <v>50.000000000000014</v>
      </c>
      <c r="R169" s="59"/>
      <c r="S169" s="59">
        <v>0</v>
      </c>
      <c r="T169" s="59">
        <v>520833.33333331469</v>
      </c>
      <c r="U169" s="59">
        <v>520833.33333325456</v>
      </c>
      <c r="V169" s="59">
        <v>-178124999.99999356</v>
      </c>
      <c r="W169" s="63" t="s">
        <v>1578</v>
      </c>
      <c r="Z169" s="62"/>
      <c r="AA169" s="59"/>
      <c r="AB169" s="59"/>
      <c r="AC169" s="59"/>
      <c r="AD169" s="59"/>
      <c r="AE169" s="63"/>
      <c r="AX169" s="62"/>
      <c r="AY169" s="59"/>
      <c r="AZ169" s="59"/>
      <c r="BA169" s="59"/>
      <c r="BB169" s="59"/>
      <c r="BC169" s="59"/>
      <c r="BD169" s="59"/>
      <c r="BE169" s="59"/>
    </row>
    <row r="170" spans="1:57" x14ac:dyDescent="0.25">
      <c r="A170" s="62"/>
      <c r="B170" s="59"/>
      <c r="C170" s="59"/>
      <c r="D170" s="59"/>
      <c r="E170" s="59"/>
      <c r="F170" s="63"/>
      <c r="I170" s="62">
        <v>46265.70239583333</v>
      </c>
      <c r="J170" s="59" t="s">
        <v>1601</v>
      </c>
      <c r="K170" s="59" t="s">
        <v>117</v>
      </c>
      <c r="L170" s="59">
        <v>525</v>
      </c>
      <c r="M170" s="59">
        <v>75</v>
      </c>
      <c r="N170" s="59">
        <v>2499.9999999993888</v>
      </c>
      <c r="O170" s="59" t="s">
        <v>1577</v>
      </c>
      <c r="P170" s="59">
        <v>49.999999999980076</v>
      </c>
      <c r="Q170" s="59">
        <v>49.999999999999943</v>
      </c>
      <c r="R170" s="59"/>
      <c r="S170" s="59">
        <v>0</v>
      </c>
      <c r="T170" s="59">
        <v>520833.33333320485</v>
      </c>
      <c r="U170" s="59">
        <v>520833.33333279088</v>
      </c>
      <c r="V170" s="59">
        <v>-196874999.99995187</v>
      </c>
      <c r="W170" s="63" t="s">
        <v>1578</v>
      </c>
      <c r="Z170" s="62"/>
      <c r="AA170" s="59"/>
      <c r="AB170" s="59"/>
      <c r="AC170" s="59"/>
      <c r="AD170" s="59"/>
      <c r="AE170" s="63"/>
      <c r="AX170" s="62"/>
      <c r="AY170" s="59"/>
      <c r="AZ170" s="59"/>
      <c r="BA170" s="59"/>
      <c r="BB170" s="59"/>
      <c r="BC170" s="59"/>
      <c r="BD170" s="59"/>
      <c r="BE170" s="59"/>
    </row>
    <row r="171" spans="1:57" x14ac:dyDescent="0.25">
      <c r="A171" s="62"/>
      <c r="B171" s="59"/>
      <c r="C171" s="59"/>
      <c r="D171" s="59"/>
      <c r="E171" s="59"/>
      <c r="F171" s="63"/>
      <c r="I171" s="62">
        <v>46265.70239583333</v>
      </c>
      <c r="J171" s="59" t="s">
        <v>1602</v>
      </c>
      <c r="K171" s="59" t="s">
        <v>117</v>
      </c>
      <c r="L171" s="59">
        <v>575</v>
      </c>
      <c r="M171" s="59">
        <v>75</v>
      </c>
      <c r="N171" s="59">
        <v>2500.000000000085</v>
      </c>
      <c r="O171" s="59" t="s">
        <v>1577</v>
      </c>
      <c r="P171" s="59">
        <v>50.000000000001911</v>
      </c>
      <c r="Q171" s="59">
        <v>50.000000000000185</v>
      </c>
      <c r="R171" s="59"/>
      <c r="S171" s="59">
        <v>0</v>
      </c>
      <c r="T171" s="59">
        <v>520833.33333335479</v>
      </c>
      <c r="U171" s="59">
        <v>520833.33333339088</v>
      </c>
      <c r="V171" s="59">
        <v>-215625000.00000733</v>
      </c>
      <c r="W171" s="63" t="s">
        <v>1578</v>
      </c>
      <c r="Z171" s="62"/>
      <c r="AA171" s="59"/>
      <c r="AB171" s="59"/>
      <c r="AC171" s="59"/>
      <c r="AD171" s="59"/>
      <c r="AE171" s="63"/>
      <c r="AX171" s="62"/>
      <c r="AY171" s="59"/>
      <c r="AZ171" s="59"/>
      <c r="BA171" s="59"/>
      <c r="BB171" s="59"/>
      <c r="BC171" s="59"/>
      <c r="BD171" s="59"/>
      <c r="BE171" s="59"/>
    </row>
    <row r="172" spans="1:57" x14ac:dyDescent="0.25">
      <c r="A172" s="62"/>
      <c r="B172" s="59"/>
      <c r="C172" s="59"/>
      <c r="D172" s="59"/>
      <c r="E172" s="59"/>
      <c r="F172" s="63"/>
      <c r="I172" s="62">
        <v>46265.70239583333</v>
      </c>
      <c r="J172" s="59" t="s">
        <v>1603</v>
      </c>
      <c r="K172" s="59" t="s">
        <v>117</v>
      </c>
      <c r="L172" s="59">
        <v>25</v>
      </c>
      <c r="M172" s="59">
        <v>125</v>
      </c>
      <c r="N172" s="59">
        <v>2500.0000000000055</v>
      </c>
      <c r="O172" s="59" t="s">
        <v>1577</v>
      </c>
      <c r="P172" s="59">
        <v>50</v>
      </c>
      <c r="Q172" s="59">
        <v>49.999999999999908</v>
      </c>
      <c r="R172" s="59"/>
      <c r="S172" s="59">
        <v>0</v>
      </c>
      <c r="T172" s="59">
        <v>520833.3333333325</v>
      </c>
      <c r="U172" s="59">
        <v>520833.33333333448</v>
      </c>
      <c r="V172" s="59">
        <v>-15625000.000000034</v>
      </c>
      <c r="W172" s="63" t="s">
        <v>1578</v>
      </c>
      <c r="Z172" s="62"/>
      <c r="AA172" s="59"/>
      <c r="AB172" s="59"/>
      <c r="AC172" s="59"/>
      <c r="AD172" s="59"/>
      <c r="AE172" s="63"/>
      <c r="AX172" s="62"/>
      <c r="AY172" s="59"/>
      <c r="AZ172" s="59"/>
      <c r="BA172" s="59"/>
      <c r="BB172" s="59"/>
      <c r="BC172" s="59"/>
      <c r="BD172" s="59"/>
      <c r="BE172" s="59"/>
    </row>
    <row r="173" spans="1:57" x14ac:dyDescent="0.25">
      <c r="A173" s="62"/>
      <c r="B173" s="59"/>
      <c r="C173" s="59"/>
      <c r="D173" s="59"/>
      <c r="E173" s="59"/>
      <c r="F173" s="63"/>
      <c r="I173" s="62">
        <v>46265.70239583333</v>
      </c>
      <c r="J173" s="59" t="s">
        <v>1604</v>
      </c>
      <c r="K173" s="59" t="s">
        <v>117</v>
      </c>
      <c r="L173" s="59">
        <v>75</v>
      </c>
      <c r="M173" s="59">
        <v>125.00000000000004</v>
      </c>
      <c r="N173" s="59">
        <v>2499.9999999999354</v>
      </c>
      <c r="O173" s="59" t="s">
        <v>1577</v>
      </c>
      <c r="P173" s="59">
        <v>49.99999999999978</v>
      </c>
      <c r="Q173" s="59">
        <v>49.99999999999892</v>
      </c>
      <c r="R173" s="59"/>
      <c r="S173" s="59">
        <v>0</v>
      </c>
      <c r="T173" s="59">
        <v>520833.3333332974</v>
      </c>
      <c r="U173" s="59">
        <v>520833.33333331533</v>
      </c>
      <c r="V173" s="59">
        <v>-46874999.9999988</v>
      </c>
      <c r="W173" s="63" t="s">
        <v>1578</v>
      </c>
      <c r="Z173" s="62"/>
      <c r="AA173" s="59"/>
      <c r="AB173" s="59"/>
      <c r="AC173" s="59"/>
      <c r="AD173" s="59"/>
      <c r="AE173" s="63"/>
      <c r="AX173" s="62"/>
      <c r="AY173" s="59"/>
      <c r="AZ173" s="59"/>
      <c r="BA173" s="59"/>
      <c r="BB173" s="59"/>
      <c r="BC173" s="59"/>
      <c r="BD173" s="59"/>
      <c r="BE173" s="59"/>
    </row>
    <row r="174" spans="1:57" x14ac:dyDescent="0.25">
      <c r="A174" s="62"/>
      <c r="B174" s="59"/>
      <c r="C174" s="59"/>
      <c r="D174" s="59"/>
      <c r="E174" s="59"/>
      <c r="F174" s="63"/>
      <c r="I174" s="62">
        <v>46265.70239583333</v>
      </c>
      <c r="J174" s="59" t="s">
        <v>1605</v>
      </c>
      <c r="K174" s="59" t="s">
        <v>117</v>
      </c>
      <c r="L174" s="59">
        <v>124.99999999999997</v>
      </c>
      <c r="M174" s="59">
        <v>124.99999999999997</v>
      </c>
      <c r="N174" s="59">
        <v>2500.0000000000909</v>
      </c>
      <c r="O174" s="59" t="s">
        <v>1577</v>
      </c>
      <c r="P174" s="59">
        <v>50.000000000000874</v>
      </c>
      <c r="Q174" s="59">
        <v>50.000000000000874</v>
      </c>
      <c r="R174" s="59"/>
      <c r="S174" s="59">
        <v>0</v>
      </c>
      <c r="T174" s="59">
        <v>520833.33333337045</v>
      </c>
      <c r="U174" s="59">
        <v>520833.33333337045</v>
      </c>
      <c r="V174" s="59">
        <v>-78125000.000002801</v>
      </c>
      <c r="W174" s="63" t="s">
        <v>1578</v>
      </c>
      <c r="Z174" s="62"/>
      <c r="AA174" s="59"/>
      <c r="AB174" s="59"/>
      <c r="AC174" s="59"/>
      <c r="AD174" s="59"/>
      <c r="AE174" s="63"/>
      <c r="AX174" s="62"/>
      <c r="AY174" s="59"/>
      <c r="AZ174" s="59"/>
      <c r="BA174" s="59"/>
      <c r="BB174" s="59"/>
      <c r="BC174" s="59"/>
      <c r="BD174" s="59"/>
      <c r="BE174" s="59"/>
    </row>
    <row r="175" spans="1:57" x14ac:dyDescent="0.25">
      <c r="A175" s="62"/>
      <c r="B175" s="59"/>
      <c r="C175" s="59"/>
      <c r="D175" s="59"/>
      <c r="E175" s="59"/>
      <c r="F175" s="63"/>
      <c r="I175" s="62">
        <v>46265.70239583333</v>
      </c>
      <c r="J175" s="59" t="s">
        <v>1606</v>
      </c>
      <c r="K175" s="59" t="s">
        <v>117</v>
      </c>
      <c r="L175" s="59">
        <v>175</v>
      </c>
      <c r="M175" s="59">
        <v>125.00000000000001</v>
      </c>
      <c r="N175" s="59">
        <v>2499.99999999997</v>
      </c>
      <c r="O175" s="59" t="s">
        <v>1577</v>
      </c>
      <c r="P175" s="59">
        <v>49.999999999999119</v>
      </c>
      <c r="Q175" s="59">
        <v>49.999999999999616</v>
      </c>
      <c r="R175" s="59"/>
      <c r="S175" s="59">
        <v>0</v>
      </c>
      <c r="T175" s="59">
        <v>520833.33333331905</v>
      </c>
      <c r="U175" s="59">
        <v>520833.33333330875</v>
      </c>
      <c r="V175" s="59">
        <v>-109374999.9999987</v>
      </c>
      <c r="W175" s="63" t="s">
        <v>1578</v>
      </c>
      <c r="Z175" s="62"/>
      <c r="AA175" s="59"/>
      <c r="AB175" s="59"/>
      <c r="AC175" s="59"/>
      <c r="AD175" s="59"/>
      <c r="AE175" s="63"/>
      <c r="AX175" s="62"/>
      <c r="AY175" s="59"/>
      <c r="AZ175" s="59"/>
      <c r="BA175" s="59"/>
      <c r="BB175" s="59"/>
      <c r="BC175" s="59"/>
      <c r="BD175" s="59"/>
      <c r="BE175" s="59"/>
    </row>
    <row r="176" spans="1:57" x14ac:dyDescent="0.25">
      <c r="A176" s="62"/>
      <c r="B176" s="59"/>
      <c r="C176" s="59"/>
      <c r="D176" s="59"/>
      <c r="E176" s="59"/>
      <c r="F176" s="63"/>
      <c r="I176" s="66">
        <v>46265.70239583333</v>
      </c>
      <c r="J176" s="65" t="s">
        <v>1607</v>
      </c>
      <c r="K176" s="65" t="s">
        <v>117</v>
      </c>
      <c r="L176" s="65">
        <v>225.00000000000006</v>
      </c>
      <c r="M176" s="65">
        <v>125.00000000000006</v>
      </c>
      <c r="N176" s="65">
        <v>2499.9999999997913</v>
      </c>
      <c r="O176" s="65" t="s">
        <v>1577</v>
      </c>
      <c r="P176" s="65">
        <v>49.99999999999816</v>
      </c>
      <c r="Q176" s="65">
        <v>49.999999999998266</v>
      </c>
      <c r="R176" s="65"/>
      <c r="S176" s="65">
        <v>0</v>
      </c>
      <c r="T176" s="65">
        <v>520833.33333325363</v>
      </c>
      <c r="U176" s="65">
        <v>520833.33333325153</v>
      </c>
      <c r="V176" s="65">
        <v>-140624999.99998835</v>
      </c>
      <c r="W176" s="67" t="s">
        <v>1578</v>
      </c>
      <c r="Z176" s="62"/>
      <c r="AA176" s="59"/>
      <c r="AB176" s="59"/>
      <c r="AC176" s="59"/>
      <c r="AD176" s="59"/>
      <c r="AE176" s="63"/>
      <c r="AX176" s="62"/>
      <c r="AY176" s="59"/>
      <c r="AZ176" s="59"/>
      <c r="BA176" s="59"/>
      <c r="BB176" s="59"/>
      <c r="BC176" s="59"/>
      <c r="BD176" s="59"/>
      <c r="BE176" s="59"/>
    </row>
    <row r="177" spans="1:57" x14ac:dyDescent="0.25">
      <c r="A177" s="62"/>
      <c r="B177" s="59"/>
      <c r="C177" s="59"/>
      <c r="D177" s="59"/>
      <c r="E177" s="59"/>
      <c r="F177" s="63"/>
      <c r="I177" s="66">
        <v>46265.70239583333</v>
      </c>
      <c r="J177" s="65" t="s">
        <v>1608</v>
      </c>
      <c r="K177" s="65" t="s">
        <v>117</v>
      </c>
      <c r="L177" s="65">
        <v>275</v>
      </c>
      <c r="M177" s="65">
        <v>125</v>
      </c>
      <c r="N177" s="65">
        <v>2499.999999999869</v>
      </c>
      <c r="O177" s="65" t="s">
        <v>1577</v>
      </c>
      <c r="P177" s="65">
        <v>49.999999999997975</v>
      </c>
      <c r="Q177" s="65">
        <v>49.999999999999879</v>
      </c>
      <c r="R177" s="65"/>
      <c r="S177" s="65">
        <v>0</v>
      </c>
      <c r="T177" s="65">
        <v>520833.33333330345</v>
      </c>
      <c r="U177" s="65">
        <v>520833.33333326387</v>
      </c>
      <c r="V177" s="65">
        <v>-171874999.999991</v>
      </c>
      <c r="W177" s="67" t="s">
        <v>1578</v>
      </c>
      <c r="Z177" s="62"/>
      <c r="AA177" s="59"/>
      <c r="AB177" s="59"/>
      <c r="AC177" s="59"/>
      <c r="AD177" s="59"/>
      <c r="AE177" s="63"/>
      <c r="AX177" s="62"/>
      <c r="AY177" s="59"/>
      <c r="AZ177" s="59"/>
      <c r="BA177" s="59"/>
      <c r="BB177" s="59"/>
      <c r="BC177" s="59"/>
      <c r="BD177" s="59"/>
      <c r="BE177" s="59"/>
    </row>
    <row r="178" spans="1:57" x14ac:dyDescent="0.25">
      <c r="A178" s="62"/>
      <c r="B178" s="59"/>
      <c r="C178" s="59"/>
      <c r="D178" s="59"/>
      <c r="E178" s="59"/>
      <c r="F178" s="63"/>
      <c r="I178" s="66">
        <v>46265.70239583333</v>
      </c>
      <c r="J178" s="65" t="s">
        <v>1609</v>
      </c>
      <c r="K178" s="65" t="s">
        <v>117</v>
      </c>
      <c r="L178" s="65">
        <v>325</v>
      </c>
      <c r="M178" s="65">
        <v>125</v>
      </c>
      <c r="N178" s="65">
        <v>2500.0000000000441</v>
      </c>
      <c r="O178" s="65" t="s">
        <v>1577</v>
      </c>
      <c r="P178" s="65">
        <v>50.000000000000988</v>
      </c>
      <c r="Q178" s="65">
        <v>50.000000000000213</v>
      </c>
      <c r="R178" s="65"/>
      <c r="S178" s="65">
        <v>0</v>
      </c>
      <c r="T178" s="65">
        <v>520833.33333334693</v>
      </c>
      <c r="U178" s="65">
        <v>520833.33333336306</v>
      </c>
      <c r="V178" s="65">
        <v>-203125000.00000361</v>
      </c>
      <c r="W178" s="67" t="s">
        <v>1578</v>
      </c>
      <c r="Z178" s="62"/>
      <c r="AA178" s="59"/>
      <c r="AB178" s="59"/>
      <c r="AC178" s="59"/>
      <c r="AD178" s="59"/>
      <c r="AE178" s="63"/>
      <c r="AX178" s="62"/>
      <c r="AY178" s="59"/>
      <c r="AZ178" s="59"/>
      <c r="BA178" s="59"/>
      <c r="BB178" s="59"/>
      <c r="BC178" s="59"/>
      <c r="BD178" s="59"/>
      <c r="BE178" s="59"/>
    </row>
    <row r="179" spans="1:57" x14ac:dyDescent="0.25">
      <c r="A179" s="62"/>
      <c r="B179" s="59"/>
      <c r="C179" s="59"/>
      <c r="D179" s="59"/>
      <c r="E179" s="59"/>
      <c r="F179" s="63"/>
      <c r="I179" s="66">
        <v>46265.70239583333</v>
      </c>
      <c r="J179" s="65" t="s">
        <v>1610</v>
      </c>
      <c r="K179" s="65" t="s">
        <v>117</v>
      </c>
      <c r="L179" s="65">
        <v>375</v>
      </c>
      <c r="M179" s="65">
        <v>124.99999999999999</v>
      </c>
      <c r="N179" s="65">
        <v>2500.0000000000809</v>
      </c>
      <c r="O179" s="65" t="s">
        <v>1577</v>
      </c>
      <c r="P179" s="65">
        <v>50.00000000000118</v>
      </c>
      <c r="Q179" s="65">
        <v>50.000000000000895</v>
      </c>
      <c r="R179" s="65"/>
      <c r="S179" s="65">
        <v>0</v>
      </c>
      <c r="T179" s="65">
        <v>520833.33333336888</v>
      </c>
      <c r="U179" s="65">
        <v>520833.3333333747</v>
      </c>
      <c r="V179" s="65">
        <v>-234375000.00000754</v>
      </c>
      <c r="W179" s="67" t="s">
        <v>1578</v>
      </c>
      <c r="Z179" s="62"/>
      <c r="AA179" s="59"/>
      <c r="AB179" s="59"/>
      <c r="AC179" s="59"/>
      <c r="AD179" s="59"/>
      <c r="AE179" s="63"/>
      <c r="AX179" s="62"/>
      <c r="AY179" s="59"/>
      <c r="AZ179" s="59"/>
      <c r="BA179" s="59"/>
      <c r="BB179" s="59"/>
      <c r="BC179" s="59"/>
      <c r="BD179" s="59"/>
      <c r="BE179" s="59"/>
    </row>
    <row r="180" spans="1:57" x14ac:dyDescent="0.25">
      <c r="A180" s="62"/>
      <c r="B180" s="59"/>
      <c r="C180" s="59"/>
      <c r="D180" s="59"/>
      <c r="E180" s="59"/>
      <c r="F180" s="63"/>
      <c r="I180" s="66">
        <v>46265.70239583333</v>
      </c>
      <c r="J180" s="65" t="s">
        <v>1611</v>
      </c>
      <c r="K180" s="65" t="s">
        <v>117</v>
      </c>
      <c r="L180" s="65">
        <v>425</v>
      </c>
      <c r="M180" s="65">
        <v>125</v>
      </c>
      <c r="N180" s="65">
        <v>2499.9999999998586</v>
      </c>
      <c r="O180" s="65" t="s">
        <v>1577</v>
      </c>
      <c r="P180" s="65">
        <v>49.999999999996383</v>
      </c>
      <c r="Q180" s="65">
        <v>49.999999999999957</v>
      </c>
      <c r="R180" s="65"/>
      <c r="S180" s="65">
        <v>0</v>
      </c>
      <c r="T180" s="65">
        <v>520833.33333330299</v>
      </c>
      <c r="U180" s="65">
        <v>520833.3333332286</v>
      </c>
      <c r="V180" s="65">
        <v>-265624999.99998495</v>
      </c>
      <c r="W180" s="67" t="s">
        <v>1578</v>
      </c>
      <c r="Z180" s="62"/>
      <c r="AA180" s="59"/>
      <c r="AB180" s="59"/>
      <c r="AC180" s="59"/>
      <c r="AD180" s="59"/>
      <c r="AE180" s="63"/>
      <c r="AX180" s="62"/>
      <c r="AY180" s="59"/>
      <c r="AZ180" s="59"/>
      <c r="BA180" s="59"/>
      <c r="BB180" s="59"/>
      <c r="BC180" s="59"/>
      <c r="BD180" s="59"/>
      <c r="BE180" s="59"/>
    </row>
    <row r="181" spans="1:57" x14ac:dyDescent="0.25">
      <c r="A181" s="62"/>
      <c r="B181" s="59"/>
      <c r="C181" s="59"/>
      <c r="D181" s="59"/>
      <c r="E181" s="59"/>
      <c r="F181" s="63"/>
      <c r="I181" s="66">
        <v>46265.70239583333</v>
      </c>
      <c r="J181" s="65" t="s">
        <v>1612</v>
      </c>
      <c r="K181" s="65" t="s">
        <v>117</v>
      </c>
      <c r="L181" s="65">
        <v>474.99999999999994</v>
      </c>
      <c r="M181" s="65">
        <v>125</v>
      </c>
      <c r="N181" s="65">
        <v>2500.0000000000596</v>
      </c>
      <c r="O181" s="65" t="s">
        <v>1577</v>
      </c>
      <c r="P181" s="65">
        <v>50.000000000003496</v>
      </c>
      <c r="Q181" s="65">
        <v>50.000000000000263</v>
      </c>
      <c r="R181" s="65"/>
      <c r="S181" s="65">
        <v>0</v>
      </c>
      <c r="T181" s="65">
        <v>520833.33333335124</v>
      </c>
      <c r="U181" s="65">
        <v>520833.33333341859</v>
      </c>
      <c r="V181" s="65">
        <v>-296875000.00000703</v>
      </c>
      <c r="W181" s="67" t="s">
        <v>1578</v>
      </c>
      <c r="Z181" s="62"/>
      <c r="AA181" s="59"/>
      <c r="AB181" s="59"/>
      <c r="AC181" s="59"/>
      <c r="AD181" s="59"/>
      <c r="AE181" s="63"/>
      <c r="AX181" s="62"/>
      <c r="AY181" s="59"/>
      <c r="AZ181" s="59"/>
      <c r="BA181" s="59"/>
      <c r="BB181" s="59"/>
      <c r="BC181" s="59"/>
      <c r="BD181" s="59"/>
      <c r="BE181" s="59"/>
    </row>
    <row r="182" spans="1:57" x14ac:dyDescent="0.25">
      <c r="A182" s="62"/>
      <c r="B182" s="59"/>
      <c r="C182" s="59"/>
      <c r="D182" s="59"/>
      <c r="E182" s="59"/>
      <c r="F182" s="63"/>
      <c r="I182" s="66">
        <v>46265.70239583333</v>
      </c>
      <c r="J182" s="65" t="s">
        <v>1613</v>
      </c>
      <c r="K182" s="65" t="s">
        <v>117</v>
      </c>
      <c r="L182" s="65">
        <v>525</v>
      </c>
      <c r="M182" s="65">
        <v>125</v>
      </c>
      <c r="N182" s="65">
        <v>2499.9999999994961</v>
      </c>
      <c r="O182" s="65" t="s">
        <v>1577</v>
      </c>
      <c r="P182" s="65">
        <v>49.999999999995389</v>
      </c>
      <c r="Q182" s="65">
        <v>50.000000000000391</v>
      </c>
      <c r="R182" s="65"/>
      <c r="S182" s="65">
        <v>0</v>
      </c>
      <c r="T182" s="65">
        <v>520833.33333323651</v>
      </c>
      <c r="U182" s="65">
        <v>520833.33333313226</v>
      </c>
      <c r="V182" s="65">
        <v>-328124999.9999339</v>
      </c>
      <c r="W182" s="67" t="s">
        <v>1578</v>
      </c>
      <c r="Z182" s="62"/>
      <c r="AA182" s="59"/>
      <c r="AB182" s="59"/>
      <c r="AC182" s="59"/>
      <c r="AD182" s="59"/>
      <c r="AE182" s="63"/>
      <c r="AX182" s="62"/>
      <c r="AY182" s="59"/>
      <c r="AZ182" s="59"/>
      <c r="BA182" s="59"/>
      <c r="BB182" s="59"/>
      <c r="BC182" s="59"/>
      <c r="BD182" s="59"/>
      <c r="BE182" s="59"/>
    </row>
    <row r="183" spans="1:57" x14ac:dyDescent="0.25">
      <c r="A183" s="62"/>
      <c r="B183" s="59"/>
      <c r="C183" s="59"/>
      <c r="D183" s="59"/>
      <c r="E183" s="59"/>
      <c r="F183" s="63"/>
      <c r="I183" s="66">
        <v>46265.70239583333</v>
      </c>
      <c r="J183" s="65" t="s">
        <v>1614</v>
      </c>
      <c r="K183" s="65" t="s">
        <v>117</v>
      </c>
      <c r="L183" s="65">
        <v>575</v>
      </c>
      <c r="M183" s="65">
        <v>125</v>
      </c>
      <c r="N183" s="65">
        <v>2500.0000000000769</v>
      </c>
      <c r="O183" s="65" t="s">
        <v>1577</v>
      </c>
      <c r="P183" s="65">
        <v>50.000000000000291</v>
      </c>
      <c r="Q183" s="65">
        <v>50.000000000000362</v>
      </c>
      <c r="R183" s="65"/>
      <c r="S183" s="65">
        <v>0</v>
      </c>
      <c r="T183" s="65">
        <v>520833.33333335689</v>
      </c>
      <c r="U183" s="65">
        <v>520833.33333335537</v>
      </c>
      <c r="V183" s="65">
        <v>-359375000.00001103</v>
      </c>
      <c r="W183" s="67" t="s">
        <v>1578</v>
      </c>
      <c r="Z183" s="62"/>
      <c r="AA183" s="59"/>
      <c r="AB183" s="59"/>
      <c r="AC183" s="59"/>
      <c r="AD183" s="59"/>
      <c r="AE183" s="63"/>
      <c r="AX183" s="62"/>
      <c r="AY183" s="59"/>
      <c r="AZ183" s="59"/>
      <c r="BA183" s="59"/>
      <c r="BB183" s="59"/>
      <c r="BC183" s="59"/>
      <c r="BD183" s="59"/>
      <c r="BE183" s="59"/>
    </row>
    <row r="184" spans="1:57" x14ac:dyDescent="0.25">
      <c r="A184" s="62"/>
      <c r="B184" s="59"/>
      <c r="C184" s="59"/>
      <c r="D184" s="59"/>
      <c r="E184" s="59"/>
      <c r="F184" s="63"/>
      <c r="I184" s="66">
        <v>46265.70239583333</v>
      </c>
      <c r="J184" s="65" t="s">
        <v>1615</v>
      </c>
      <c r="K184" s="65" t="s">
        <v>117</v>
      </c>
      <c r="L184" s="65">
        <v>25</v>
      </c>
      <c r="M184" s="65">
        <v>175</v>
      </c>
      <c r="N184" s="65">
        <v>2500.00000000002</v>
      </c>
      <c r="O184" s="65" t="s">
        <v>1577</v>
      </c>
      <c r="P184" s="65">
        <v>50</v>
      </c>
      <c r="Q184" s="65">
        <v>50.000000000000192</v>
      </c>
      <c r="R184" s="65"/>
      <c r="S184" s="65">
        <v>0</v>
      </c>
      <c r="T184" s="65">
        <v>520833.33333334146</v>
      </c>
      <c r="U184" s="65">
        <v>520833.3333333375</v>
      </c>
      <c r="V184" s="65">
        <v>-21875000.000000175</v>
      </c>
      <c r="W184" s="67" t="s">
        <v>1578</v>
      </c>
      <c r="Z184" s="62"/>
      <c r="AA184" s="59"/>
      <c r="AB184" s="59"/>
      <c r="AC184" s="59"/>
      <c r="AD184" s="59"/>
      <c r="AE184" s="63"/>
      <c r="AX184" s="62"/>
      <c r="AY184" s="59"/>
      <c r="AZ184" s="59"/>
      <c r="BA184" s="59"/>
      <c r="BB184" s="59"/>
      <c r="BC184" s="59"/>
      <c r="BD184" s="59"/>
      <c r="BE184" s="59"/>
    </row>
    <row r="185" spans="1:57" x14ac:dyDescent="0.25">
      <c r="A185" s="62"/>
      <c r="B185" s="59"/>
      <c r="C185" s="59"/>
      <c r="D185" s="59"/>
      <c r="E185" s="59"/>
      <c r="F185" s="63"/>
      <c r="I185" s="66">
        <v>46265.70239583333</v>
      </c>
      <c r="J185" s="65" t="s">
        <v>1616</v>
      </c>
      <c r="K185" s="65" t="s">
        <v>117</v>
      </c>
      <c r="L185" s="65">
        <v>75</v>
      </c>
      <c r="M185" s="65">
        <v>175</v>
      </c>
      <c r="N185" s="65">
        <v>2500.0000000000136</v>
      </c>
      <c r="O185" s="65" t="s">
        <v>1577</v>
      </c>
      <c r="P185" s="65">
        <v>49.999999999999787</v>
      </c>
      <c r="Q185" s="65">
        <v>50.000000000000313</v>
      </c>
      <c r="R185" s="65"/>
      <c r="S185" s="65">
        <v>0</v>
      </c>
      <c r="T185" s="65">
        <v>520833.33333334269</v>
      </c>
      <c r="U185" s="65">
        <v>520833.33333333174</v>
      </c>
      <c r="V185" s="65">
        <v>-65625000.000000365</v>
      </c>
      <c r="W185" s="67" t="s">
        <v>1578</v>
      </c>
      <c r="Z185" s="62"/>
      <c r="AA185" s="59"/>
      <c r="AB185" s="59"/>
      <c r="AC185" s="59"/>
      <c r="AD185" s="59"/>
      <c r="AE185" s="63"/>
      <c r="AX185" s="62"/>
      <c r="AY185" s="59"/>
      <c r="AZ185" s="59"/>
      <c r="BA185" s="59"/>
      <c r="BB185" s="59"/>
      <c r="BC185" s="59"/>
      <c r="BD185" s="59"/>
      <c r="BE185" s="59"/>
    </row>
    <row r="186" spans="1:57" x14ac:dyDescent="0.25">
      <c r="A186" s="62"/>
      <c r="B186" s="59"/>
      <c r="C186" s="59"/>
      <c r="D186" s="59"/>
      <c r="E186" s="59"/>
      <c r="F186" s="63"/>
      <c r="I186" s="66">
        <v>46265.70239583333</v>
      </c>
      <c r="J186" s="65" t="s">
        <v>1617</v>
      </c>
      <c r="K186" s="65" t="s">
        <v>117</v>
      </c>
      <c r="L186" s="65">
        <v>125.00000000000001</v>
      </c>
      <c r="M186" s="65">
        <v>175</v>
      </c>
      <c r="N186" s="65">
        <v>2499.99999999997</v>
      </c>
      <c r="O186" s="65" t="s">
        <v>1577</v>
      </c>
      <c r="P186" s="65">
        <v>49.999999999999616</v>
      </c>
      <c r="Q186" s="65">
        <v>49.999999999999119</v>
      </c>
      <c r="R186" s="65"/>
      <c r="S186" s="65">
        <v>0</v>
      </c>
      <c r="T186" s="65">
        <v>520833.33333330875</v>
      </c>
      <c r="U186" s="65">
        <v>520833.33333331905</v>
      </c>
      <c r="V186" s="65">
        <v>-109374999.9999987</v>
      </c>
      <c r="W186" s="67" t="s">
        <v>1578</v>
      </c>
      <c r="Z186" s="62"/>
      <c r="AA186" s="59"/>
      <c r="AB186" s="59"/>
      <c r="AC186" s="59"/>
      <c r="AD186" s="59"/>
      <c r="AE186" s="63"/>
      <c r="AX186" s="62"/>
      <c r="AY186" s="59"/>
      <c r="AZ186" s="59"/>
      <c r="BA186" s="59"/>
      <c r="BB186" s="59"/>
      <c r="BC186" s="59"/>
      <c r="BD186" s="59"/>
      <c r="BE186" s="59"/>
    </row>
    <row r="187" spans="1:57" x14ac:dyDescent="0.25">
      <c r="A187" s="62"/>
      <c r="B187" s="59"/>
      <c r="C187" s="59"/>
      <c r="D187" s="59"/>
      <c r="E187" s="59"/>
      <c r="F187" s="63"/>
      <c r="I187" s="66">
        <v>46265.70239583333</v>
      </c>
      <c r="J187" s="65" t="s">
        <v>1618</v>
      </c>
      <c r="K187" s="65" t="s">
        <v>117</v>
      </c>
      <c r="L187" s="65">
        <v>175</v>
      </c>
      <c r="M187" s="65">
        <v>175</v>
      </c>
      <c r="N187" s="65">
        <v>2499.9999999999773</v>
      </c>
      <c r="O187" s="65" t="s">
        <v>1577</v>
      </c>
      <c r="P187" s="65">
        <v>49.999999999999794</v>
      </c>
      <c r="Q187" s="65">
        <v>49.999999999999794</v>
      </c>
      <c r="R187" s="65"/>
      <c r="S187" s="65">
        <v>0</v>
      </c>
      <c r="T187" s="65">
        <v>520833.33333332435</v>
      </c>
      <c r="U187" s="65">
        <v>520833.33333332435</v>
      </c>
      <c r="V187" s="65">
        <v>-153124999.9999986</v>
      </c>
      <c r="W187" s="67" t="s">
        <v>1578</v>
      </c>
      <c r="Z187" s="62"/>
      <c r="AA187" s="59"/>
      <c r="AB187" s="59"/>
      <c r="AC187" s="59"/>
      <c r="AD187" s="59"/>
      <c r="AE187" s="63"/>
      <c r="AX187" s="62"/>
      <c r="AY187" s="59"/>
      <c r="AZ187" s="59"/>
      <c r="BA187" s="59"/>
      <c r="BB187" s="59"/>
      <c r="BC187" s="59"/>
      <c r="BD187" s="59"/>
      <c r="BE187" s="59"/>
    </row>
    <row r="188" spans="1:57" x14ac:dyDescent="0.25">
      <c r="A188" s="62"/>
      <c r="B188" s="59"/>
      <c r="C188" s="59"/>
      <c r="D188" s="59"/>
      <c r="E188" s="59"/>
      <c r="F188" s="63"/>
      <c r="I188" s="66">
        <v>46265.70239583333</v>
      </c>
      <c r="J188" s="65" t="s">
        <v>1619</v>
      </c>
      <c r="K188" s="65" t="s">
        <v>117</v>
      </c>
      <c r="L188" s="65">
        <v>225</v>
      </c>
      <c r="M188" s="65">
        <v>175</v>
      </c>
      <c r="N188" s="65">
        <v>2500</v>
      </c>
      <c r="O188" s="65" t="s">
        <v>1577</v>
      </c>
      <c r="P188" s="65">
        <v>50.000000000000476</v>
      </c>
      <c r="Q188" s="65">
        <v>49.999999999999766</v>
      </c>
      <c r="R188" s="65"/>
      <c r="S188" s="65">
        <v>0</v>
      </c>
      <c r="T188" s="65">
        <v>520833.33333332837</v>
      </c>
      <c r="U188" s="65">
        <v>520833.33333334327</v>
      </c>
      <c r="V188" s="65">
        <v>-196875000</v>
      </c>
      <c r="W188" s="67" t="s">
        <v>1578</v>
      </c>
      <c r="Z188" s="62"/>
      <c r="AA188" s="59"/>
      <c r="AB188" s="59"/>
      <c r="AC188" s="59"/>
      <c r="AD188" s="59"/>
      <c r="AE188" s="63"/>
      <c r="AX188" s="62"/>
      <c r="AY188" s="59"/>
      <c r="AZ188" s="59"/>
      <c r="BA188" s="59"/>
      <c r="BB188" s="59"/>
      <c r="BC188" s="59"/>
      <c r="BD188" s="59"/>
      <c r="BE188" s="59"/>
    </row>
    <row r="189" spans="1:57" x14ac:dyDescent="0.25">
      <c r="A189" s="62"/>
      <c r="B189" s="59"/>
      <c r="C189" s="59"/>
      <c r="D189" s="59"/>
      <c r="E189" s="59"/>
      <c r="F189" s="63"/>
      <c r="I189" s="66">
        <v>46265.70239583333</v>
      </c>
      <c r="J189" s="65" t="s">
        <v>1620</v>
      </c>
      <c r="K189" s="65" t="s">
        <v>117</v>
      </c>
      <c r="L189" s="65">
        <v>275</v>
      </c>
      <c r="M189" s="65">
        <v>175</v>
      </c>
      <c r="N189" s="65">
        <v>2499.9999999998508</v>
      </c>
      <c r="O189" s="65" t="s">
        <v>1577</v>
      </c>
      <c r="P189" s="65">
        <v>49.999999999999815</v>
      </c>
      <c r="Q189" s="65">
        <v>49.999999999998778</v>
      </c>
      <c r="R189" s="65"/>
      <c r="S189" s="65">
        <v>0</v>
      </c>
      <c r="T189" s="65">
        <v>520833.33333327691</v>
      </c>
      <c r="U189" s="65">
        <v>520833.33333329839</v>
      </c>
      <c r="V189" s="65">
        <v>-240624999.99998564</v>
      </c>
      <c r="W189" s="67" t="s">
        <v>1578</v>
      </c>
      <c r="Z189" s="62"/>
      <c r="AA189" s="59"/>
      <c r="AB189" s="59"/>
      <c r="AC189" s="59"/>
      <c r="AD189" s="59"/>
      <c r="AE189" s="63"/>
      <c r="AX189" s="62"/>
      <c r="AY189" s="59"/>
      <c r="AZ189" s="59"/>
      <c r="BA189" s="59"/>
      <c r="BB189" s="59"/>
      <c r="BC189" s="59"/>
      <c r="BD189" s="59"/>
      <c r="BE189" s="59"/>
    </row>
    <row r="190" spans="1:57" x14ac:dyDescent="0.25">
      <c r="A190" s="62"/>
      <c r="B190" s="59"/>
      <c r="C190" s="59"/>
      <c r="D190" s="59"/>
      <c r="E190" s="59"/>
      <c r="F190" s="63"/>
      <c r="I190" s="66">
        <v>46265.70239583333</v>
      </c>
      <c r="J190" s="65" t="s">
        <v>1621</v>
      </c>
      <c r="K190" s="65" t="s">
        <v>117</v>
      </c>
      <c r="L190" s="65">
        <v>325</v>
      </c>
      <c r="M190" s="65">
        <v>175</v>
      </c>
      <c r="N190" s="65">
        <v>2499.9999999999604</v>
      </c>
      <c r="O190" s="65" t="s">
        <v>1577</v>
      </c>
      <c r="P190" s="65">
        <v>49.999999999999751</v>
      </c>
      <c r="Q190" s="65">
        <v>49.999999999999666</v>
      </c>
      <c r="R190" s="65"/>
      <c r="S190" s="65">
        <v>0</v>
      </c>
      <c r="T190" s="65">
        <v>520833.33333331806</v>
      </c>
      <c r="U190" s="65">
        <v>520833.33333331998</v>
      </c>
      <c r="V190" s="65">
        <v>-284374999.99999547</v>
      </c>
      <c r="W190" s="67" t="s">
        <v>1578</v>
      </c>
      <c r="Z190" s="62"/>
      <c r="AA190" s="59"/>
      <c r="AB190" s="59"/>
      <c r="AC190" s="59"/>
      <c r="AD190" s="59"/>
      <c r="AE190" s="63"/>
      <c r="AX190" s="62"/>
      <c r="AY190" s="59"/>
      <c r="AZ190" s="59"/>
      <c r="BA190" s="59"/>
      <c r="BB190" s="59"/>
      <c r="BC190" s="59"/>
      <c r="BD190" s="59"/>
      <c r="BE190" s="59"/>
    </row>
    <row r="191" spans="1:57" x14ac:dyDescent="0.25">
      <c r="A191" s="62"/>
      <c r="B191" s="59"/>
      <c r="C191" s="59"/>
      <c r="D191" s="59"/>
      <c r="E191" s="59"/>
      <c r="F191" s="63"/>
      <c r="I191" s="66">
        <v>46265.70239583333</v>
      </c>
      <c r="J191" s="65" t="s">
        <v>1622</v>
      </c>
      <c r="K191" s="65" t="s">
        <v>117</v>
      </c>
      <c r="L191" s="65">
        <v>375</v>
      </c>
      <c r="M191" s="65">
        <v>175</v>
      </c>
      <c r="N191" s="65">
        <v>2499.9999999998863</v>
      </c>
      <c r="O191" s="65" t="s">
        <v>1577</v>
      </c>
      <c r="P191" s="65">
        <v>49.999999999997954</v>
      </c>
      <c r="Q191" s="65">
        <v>49.999999999998501</v>
      </c>
      <c r="R191" s="65"/>
      <c r="S191" s="65">
        <v>0</v>
      </c>
      <c r="T191" s="65">
        <v>520833.33333327842</v>
      </c>
      <c r="U191" s="65">
        <v>520833.33333326702</v>
      </c>
      <c r="V191" s="65">
        <v>-328124999.9999851</v>
      </c>
      <c r="W191" s="67" t="s">
        <v>1578</v>
      </c>
      <c r="Z191" s="62"/>
      <c r="AA191" s="59"/>
      <c r="AB191" s="59"/>
      <c r="AC191" s="59"/>
      <c r="AD191" s="59"/>
      <c r="AE191" s="63"/>
      <c r="AX191" s="62"/>
      <c r="AY191" s="59"/>
      <c r="AZ191" s="59"/>
      <c r="BA191" s="59"/>
      <c r="BB191" s="59"/>
      <c r="BC191" s="59"/>
      <c r="BD191" s="59"/>
      <c r="BE191" s="59"/>
    </row>
    <row r="192" spans="1:57" x14ac:dyDescent="0.25">
      <c r="A192" s="62"/>
      <c r="B192" s="59"/>
      <c r="C192" s="59"/>
      <c r="D192" s="59"/>
      <c r="E192" s="59"/>
      <c r="F192" s="63"/>
      <c r="I192" s="66">
        <v>46265.70239583333</v>
      </c>
      <c r="J192" s="65" t="s">
        <v>1623</v>
      </c>
      <c r="K192" s="65" t="s">
        <v>117</v>
      </c>
      <c r="L192" s="65">
        <v>425</v>
      </c>
      <c r="M192" s="65">
        <v>175</v>
      </c>
      <c r="N192" s="65">
        <v>2499.9999999998495</v>
      </c>
      <c r="O192" s="65" t="s">
        <v>1577</v>
      </c>
      <c r="P192" s="65">
        <v>49.999999999998089</v>
      </c>
      <c r="Q192" s="65">
        <v>50.000000000000085</v>
      </c>
      <c r="R192" s="65"/>
      <c r="S192" s="65">
        <v>0</v>
      </c>
      <c r="T192" s="65">
        <v>520833.3333333038</v>
      </c>
      <c r="U192" s="65">
        <v>520833.33333326207</v>
      </c>
      <c r="V192" s="65">
        <v>-371874999.99997759</v>
      </c>
      <c r="W192" s="67" t="s">
        <v>1578</v>
      </c>
      <c r="Z192" s="62"/>
      <c r="AA192" s="59"/>
      <c r="AB192" s="59"/>
      <c r="AC192" s="59"/>
      <c r="AD192" s="59"/>
      <c r="AE192" s="63"/>
      <c r="AX192" s="62"/>
      <c r="AY192" s="59"/>
      <c r="AZ192" s="59"/>
      <c r="BA192" s="59"/>
      <c r="BB192" s="59"/>
      <c r="BC192" s="59"/>
      <c r="BD192" s="59"/>
      <c r="BE192" s="59"/>
    </row>
    <row r="193" spans="1:57" x14ac:dyDescent="0.25">
      <c r="A193" s="62"/>
      <c r="B193" s="59"/>
      <c r="C193" s="59"/>
      <c r="D193" s="59"/>
      <c r="E193" s="59"/>
      <c r="F193" s="63"/>
      <c r="I193" s="66">
        <v>46265.70239583333</v>
      </c>
      <c r="J193" s="65" t="s">
        <v>1624</v>
      </c>
      <c r="K193" s="65" t="s">
        <v>117</v>
      </c>
      <c r="L193" s="65">
        <v>475</v>
      </c>
      <c r="M193" s="65">
        <v>175</v>
      </c>
      <c r="N193" s="65">
        <v>2500</v>
      </c>
      <c r="O193" s="65" t="s">
        <v>1577</v>
      </c>
      <c r="P193" s="65">
        <v>50.000000000001904</v>
      </c>
      <c r="Q193" s="65">
        <v>49.999999999999048</v>
      </c>
      <c r="R193" s="65"/>
      <c r="S193" s="65">
        <v>0</v>
      </c>
      <c r="T193" s="65">
        <v>520833.33333331347</v>
      </c>
      <c r="U193" s="65">
        <v>520833.33333337307</v>
      </c>
      <c r="V193" s="65">
        <v>-415625000</v>
      </c>
      <c r="W193" s="67" t="s">
        <v>1578</v>
      </c>
      <c r="Z193" s="62"/>
      <c r="AA193" s="59"/>
      <c r="AB193" s="59"/>
      <c r="AC193" s="59"/>
      <c r="AD193" s="59"/>
      <c r="AE193" s="63"/>
      <c r="AX193" s="62"/>
      <c r="AY193" s="59"/>
      <c r="AZ193" s="59"/>
      <c r="BA193" s="59"/>
      <c r="BB193" s="59"/>
      <c r="BC193" s="59"/>
      <c r="BD193" s="59"/>
      <c r="BE193" s="59"/>
    </row>
    <row r="194" spans="1:57" x14ac:dyDescent="0.25">
      <c r="A194" s="62"/>
      <c r="B194" s="59"/>
      <c r="C194" s="59"/>
      <c r="D194" s="59"/>
      <c r="E194" s="59"/>
      <c r="F194" s="63"/>
      <c r="I194" s="66">
        <v>46265.70239583333</v>
      </c>
      <c r="J194" s="65" t="s">
        <v>1625</v>
      </c>
      <c r="K194" s="65" t="s">
        <v>117</v>
      </c>
      <c r="L194" s="65">
        <v>525</v>
      </c>
      <c r="M194" s="65">
        <v>175</v>
      </c>
      <c r="N194" s="65">
        <v>2499.999999999804</v>
      </c>
      <c r="O194" s="65" t="s">
        <v>1577</v>
      </c>
      <c r="P194" s="65">
        <v>50.000000000004803</v>
      </c>
      <c r="Q194" s="65">
        <v>49.999999999999439</v>
      </c>
      <c r="R194" s="65"/>
      <c r="S194" s="65">
        <v>0</v>
      </c>
      <c r="T194" s="65">
        <v>520833.33333328087</v>
      </c>
      <c r="U194" s="65">
        <v>520833.33333339269</v>
      </c>
      <c r="V194" s="65">
        <v>-459374999.999964</v>
      </c>
      <c r="W194" s="67" t="s">
        <v>1578</v>
      </c>
      <c r="Z194" s="62"/>
      <c r="AA194" s="59"/>
      <c r="AB194" s="59"/>
      <c r="AC194" s="59"/>
      <c r="AD194" s="59"/>
      <c r="AE194" s="63"/>
      <c r="AX194" s="62"/>
      <c r="AY194" s="59"/>
      <c r="AZ194" s="59"/>
      <c r="BA194" s="59"/>
      <c r="BB194" s="59"/>
      <c r="BC194" s="59"/>
      <c r="BD194" s="59"/>
      <c r="BE194" s="59"/>
    </row>
    <row r="195" spans="1:57" x14ac:dyDescent="0.25">
      <c r="A195" s="62"/>
      <c r="B195" s="59"/>
      <c r="C195" s="59"/>
      <c r="D195" s="59"/>
      <c r="E195" s="59"/>
      <c r="F195" s="63"/>
      <c r="I195" s="66">
        <v>46265.70239583333</v>
      </c>
      <c r="J195" s="65" t="s">
        <v>1626</v>
      </c>
      <c r="K195" s="65" t="s">
        <v>117</v>
      </c>
      <c r="L195" s="65">
        <v>575</v>
      </c>
      <c r="M195" s="65">
        <v>175</v>
      </c>
      <c r="N195" s="65">
        <v>2499.9999999998749</v>
      </c>
      <c r="O195" s="65" t="s">
        <v>1577</v>
      </c>
      <c r="P195" s="65">
        <v>49.999999999996518</v>
      </c>
      <c r="Q195" s="65">
        <v>49.999999999998877</v>
      </c>
      <c r="R195" s="65"/>
      <c r="S195" s="65">
        <v>0</v>
      </c>
      <c r="T195" s="65">
        <v>520833.3333332839</v>
      </c>
      <c r="U195" s="65">
        <v>520833.33333323471</v>
      </c>
      <c r="V195" s="65">
        <v>-503124999.99997485</v>
      </c>
      <c r="W195" s="67" t="s">
        <v>1578</v>
      </c>
      <c r="Z195" s="62"/>
      <c r="AA195" s="59"/>
      <c r="AB195" s="59"/>
      <c r="AC195" s="59"/>
      <c r="AD195" s="59"/>
      <c r="AE195" s="63"/>
      <c r="AX195" s="62"/>
      <c r="AY195" s="59"/>
      <c r="AZ195" s="59"/>
      <c r="BA195" s="59"/>
      <c r="BB195" s="59"/>
      <c r="BC195" s="59"/>
      <c r="BD195" s="59"/>
      <c r="BE195" s="59"/>
    </row>
    <row r="196" spans="1:57" x14ac:dyDescent="0.25">
      <c r="A196" s="62"/>
      <c r="B196" s="59"/>
      <c r="C196" s="59"/>
      <c r="D196" s="59"/>
      <c r="E196" s="59"/>
      <c r="F196" s="63"/>
      <c r="I196" s="66">
        <v>46265.70239583333</v>
      </c>
      <c r="J196" s="65" t="s">
        <v>1627</v>
      </c>
      <c r="K196" s="65" t="s">
        <v>117</v>
      </c>
      <c r="L196" s="65">
        <v>25</v>
      </c>
      <c r="M196" s="65">
        <v>224.99999999999997</v>
      </c>
      <c r="N196" s="65">
        <v>2500.0000000000455</v>
      </c>
      <c r="O196" s="65" t="s">
        <v>1577</v>
      </c>
      <c r="P196" s="65">
        <v>50</v>
      </c>
      <c r="Q196" s="65">
        <v>50.000000000000483</v>
      </c>
      <c r="R196" s="65"/>
      <c r="S196" s="65">
        <v>0</v>
      </c>
      <c r="T196" s="65">
        <v>520833.33333335293</v>
      </c>
      <c r="U196" s="65">
        <v>520833.3333333428</v>
      </c>
      <c r="V196" s="65">
        <v>-28125000.000000507</v>
      </c>
      <c r="W196" s="67" t="s">
        <v>1578</v>
      </c>
      <c r="Z196" s="62"/>
      <c r="AA196" s="59"/>
      <c r="AB196" s="59"/>
      <c r="AC196" s="59"/>
      <c r="AD196" s="59"/>
      <c r="AE196" s="63"/>
      <c r="AX196" s="62"/>
      <c r="AY196" s="59"/>
      <c r="AZ196" s="59"/>
      <c r="BA196" s="59"/>
      <c r="BB196" s="59"/>
      <c r="BC196" s="59"/>
      <c r="BD196" s="59"/>
      <c r="BE196" s="59"/>
    </row>
    <row r="197" spans="1:57" x14ac:dyDescent="0.25">
      <c r="A197" s="62"/>
      <c r="B197" s="59"/>
      <c r="C197" s="59"/>
      <c r="D197" s="59"/>
      <c r="E197" s="59"/>
      <c r="F197" s="63"/>
      <c r="I197" s="66">
        <v>46265.70239583333</v>
      </c>
      <c r="J197" s="65" t="s">
        <v>1628</v>
      </c>
      <c r="K197" s="65" t="s">
        <v>117</v>
      </c>
      <c r="L197" s="65">
        <v>75</v>
      </c>
      <c r="M197" s="65">
        <v>224.99999999999997</v>
      </c>
      <c r="N197" s="65">
        <v>2500.0000000000455</v>
      </c>
      <c r="O197" s="65" t="s">
        <v>1577</v>
      </c>
      <c r="P197" s="65">
        <v>49.999999999999993</v>
      </c>
      <c r="Q197" s="65">
        <v>50.000000000000483</v>
      </c>
      <c r="R197" s="65"/>
      <c r="S197" s="65">
        <v>0</v>
      </c>
      <c r="T197" s="65">
        <v>520833.33333335293</v>
      </c>
      <c r="U197" s="65">
        <v>520833.33333334263</v>
      </c>
      <c r="V197" s="65">
        <v>-84375000.00000152</v>
      </c>
      <c r="W197" s="67" t="s">
        <v>1578</v>
      </c>
      <c r="Z197" s="62"/>
      <c r="AA197" s="59"/>
      <c r="AB197" s="59"/>
      <c r="AC197" s="59"/>
      <c r="AD197" s="59"/>
      <c r="AE197" s="63"/>
      <c r="AX197" s="62"/>
      <c r="AY197" s="59"/>
      <c r="AZ197" s="59"/>
      <c r="BA197" s="59"/>
      <c r="BB197" s="59"/>
      <c r="BC197" s="59"/>
      <c r="BD197" s="59"/>
      <c r="BE197" s="59"/>
    </row>
    <row r="198" spans="1:57" x14ac:dyDescent="0.25">
      <c r="A198" s="62"/>
      <c r="B198" s="59"/>
      <c r="C198" s="59"/>
      <c r="D198" s="59"/>
      <c r="E198" s="59"/>
      <c r="F198" s="63"/>
      <c r="I198" s="66">
        <v>46265.70239583333</v>
      </c>
      <c r="J198" s="65" t="s">
        <v>1629</v>
      </c>
      <c r="K198" s="65" t="s">
        <v>117</v>
      </c>
      <c r="L198" s="65">
        <v>125.00000000000003</v>
      </c>
      <c r="M198" s="65">
        <v>225.00000000000003</v>
      </c>
      <c r="N198" s="65">
        <v>2499.9999999997963</v>
      </c>
      <c r="O198" s="65" t="s">
        <v>1577</v>
      </c>
      <c r="P198" s="65">
        <v>49.999999999998529</v>
      </c>
      <c r="Q198" s="65">
        <v>49.999999999998934</v>
      </c>
      <c r="R198" s="65"/>
      <c r="S198" s="65">
        <v>0</v>
      </c>
      <c r="T198" s="65">
        <v>520833.33333326865</v>
      </c>
      <c r="U198" s="65">
        <v>520833.33333326026</v>
      </c>
      <c r="V198" s="65">
        <v>-140624999.99998862</v>
      </c>
      <c r="W198" s="67" t="s">
        <v>1578</v>
      </c>
      <c r="Z198" s="62"/>
      <c r="AA198" s="59"/>
      <c r="AB198" s="59"/>
      <c r="AC198" s="59"/>
      <c r="AD198" s="59"/>
      <c r="AE198" s="63"/>
      <c r="AX198" s="62"/>
      <c r="AY198" s="59"/>
      <c r="AZ198" s="59"/>
      <c r="BA198" s="59"/>
      <c r="BB198" s="59"/>
      <c r="BC198" s="59"/>
      <c r="BD198" s="59"/>
      <c r="BE198" s="59"/>
    </row>
    <row r="199" spans="1:57" x14ac:dyDescent="0.25">
      <c r="A199" s="62"/>
      <c r="B199" s="59"/>
      <c r="C199" s="59"/>
      <c r="D199" s="59"/>
      <c r="E199" s="59"/>
      <c r="F199" s="63"/>
      <c r="I199" s="66">
        <v>46265.70239583333</v>
      </c>
      <c r="J199" s="65" t="s">
        <v>1630</v>
      </c>
      <c r="K199" s="65" t="s">
        <v>117</v>
      </c>
      <c r="L199" s="65">
        <v>175</v>
      </c>
      <c r="M199" s="65">
        <v>225</v>
      </c>
      <c r="N199" s="65">
        <v>2500</v>
      </c>
      <c r="O199" s="65" t="s">
        <v>1577</v>
      </c>
      <c r="P199" s="65">
        <v>49.999999999999766</v>
      </c>
      <c r="Q199" s="65">
        <v>50.000000000000476</v>
      </c>
      <c r="R199" s="65"/>
      <c r="S199" s="65">
        <v>0</v>
      </c>
      <c r="T199" s="65">
        <v>520833.33333334327</v>
      </c>
      <c r="U199" s="65">
        <v>520833.33333332837</v>
      </c>
      <c r="V199" s="65">
        <v>-196875000</v>
      </c>
      <c r="W199" s="67" t="s">
        <v>1578</v>
      </c>
      <c r="Z199" s="62"/>
      <c r="AA199" s="59"/>
      <c r="AB199" s="59"/>
      <c r="AC199" s="59"/>
      <c r="AD199" s="59"/>
      <c r="AE199" s="63"/>
      <c r="AX199" s="62"/>
      <c r="AY199" s="59"/>
      <c r="AZ199" s="59"/>
      <c r="BA199" s="59"/>
      <c r="BB199" s="59"/>
      <c r="BC199" s="59"/>
      <c r="BD199" s="59"/>
      <c r="BE199" s="59"/>
    </row>
    <row r="200" spans="1:57" x14ac:dyDescent="0.25">
      <c r="A200" s="62"/>
      <c r="B200" s="59"/>
      <c r="C200" s="59"/>
      <c r="D200" s="59"/>
      <c r="E200" s="59"/>
      <c r="F200" s="63"/>
      <c r="I200" s="66">
        <v>46265.70239583333</v>
      </c>
      <c r="J200" s="65" t="s">
        <v>1631</v>
      </c>
      <c r="K200" s="65" t="s">
        <v>117</v>
      </c>
      <c r="L200" s="65">
        <v>225</v>
      </c>
      <c r="M200" s="65">
        <v>225</v>
      </c>
      <c r="N200" s="65">
        <v>2500.0000000000568</v>
      </c>
      <c r="O200" s="65" t="s">
        <v>1577</v>
      </c>
      <c r="P200" s="65">
        <v>50.00000000000054</v>
      </c>
      <c r="Q200" s="65">
        <v>50.00000000000054</v>
      </c>
      <c r="R200" s="65"/>
      <c r="S200" s="65">
        <v>0</v>
      </c>
      <c r="T200" s="65">
        <v>520833.33333335642</v>
      </c>
      <c r="U200" s="65">
        <v>520833.33333335642</v>
      </c>
      <c r="V200" s="65">
        <v>-253125000.00000575</v>
      </c>
      <c r="W200" s="67" t="s">
        <v>1578</v>
      </c>
      <c r="Z200" s="62"/>
      <c r="AA200" s="59"/>
      <c r="AB200" s="59"/>
      <c r="AC200" s="59"/>
      <c r="AD200" s="59"/>
      <c r="AE200" s="63"/>
      <c r="AX200" s="62"/>
      <c r="AY200" s="59"/>
      <c r="AZ200" s="59"/>
      <c r="BA200" s="59"/>
      <c r="BB200" s="59"/>
      <c r="BC200" s="59"/>
      <c r="BD200" s="59"/>
      <c r="BE200" s="59"/>
    </row>
    <row r="201" spans="1:57" x14ac:dyDescent="0.25">
      <c r="A201" s="62"/>
      <c r="B201" s="59"/>
      <c r="C201" s="59"/>
      <c r="D201" s="59"/>
      <c r="E201" s="59"/>
      <c r="F201" s="63"/>
      <c r="I201" s="66">
        <v>46265.70239583333</v>
      </c>
      <c r="J201" s="65" t="s">
        <v>1632</v>
      </c>
      <c r="K201" s="65" t="s">
        <v>117</v>
      </c>
      <c r="L201" s="65">
        <v>275</v>
      </c>
      <c r="M201" s="65">
        <v>225.00000000000003</v>
      </c>
      <c r="N201" s="65">
        <v>2499.9999999998849</v>
      </c>
      <c r="O201" s="65" t="s">
        <v>1577</v>
      </c>
      <c r="P201" s="65">
        <v>49.999999999998693</v>
      </c>
      <c r="Q201" s="65">
        <v>49.999999999998572</v>
      </c>
      <c r="R201" s="65"/>
      <c r="S201" s="65">
        <v>0</v>
      </c>
      <c r="T201" s="65">
        <v>520833.33333327959</v>
      </c>
      <c r="U201" s="65">
        <v>520833.33333328215</v>
      </c>
      <c r="V201" s="65">
        <v>-309374999.99998575</v>
      </c>
      <c r="W201" s="67" t="s">
        <v>1578</v>
      </c>
      <c r="Z201" s="62"/>
      <c r="AA201" s="59"/>
      <c r="AB201" s="59"/>
      <c r="AC201" s="59"/>
      <c r="AD201" s="59"/>
      <c r="AE201" s="63"/>
      <c r="AX201" s="62"/>
      <c r="AY201" s="59"/>
      <c r="AZ201" s="59"/>
      <c r="BA201" s="59"/>
      <c r="BB201" s="59"/>
      <c r="BC201" s="59"/>
      <c r="BD201" s="59"/>
      <c r="BE201" s="59"/>
    </row>
    <row r="202" spans="1:57" x14ac:dyDescent="0.25">
      <c r="A202" s="62"/>
      <c r="B202" s="59"/>
      <c r="C202" s="59"/>
      <c r="D202" s="59"/>
      <c r="E202" s="59"/>
      <c r="F202" s="63"/>
      <c r="I202" s="66">
        <v>46265.70239583333</v>
      </c>
      <c r="J202" s="65" t="s">
        <v>1633</v>
      </c>
      <c r="K202" s="65" t="s">
        <v>117</v>
      </c>
      <c r="L202" s="65">
        <v>325</v>
      </c>
      <c r="M202" s="65">
        <v>225.00000000000003</v>
      </c>
      <c r="N202" s="65">
        <v>2499.9999999999714</v>
      </c>
      <c r="O202" s="65" t="s">
        <v>1577</v>
      </c>
      <c r="P202" s="65">
        <v>50.000000000000099</v>
      </c>
      <c r="Q202" s="65">
        <v>49.999999999998039</v>
      </c>
      <c r="R202" s="65"/>
      <c r="S202" s="65">
        <v>0</v>
      </c>
      <c r="T202" s="65">
        <v>520833.33333328646</v>
      </c>
      <c r="U202" s="65">
        <v>520833.33333332947</v>
      </c>
      <c r="V202" s="65">
        <v>-365624999.99999589</v>
      </c>
      <c r="W202" s="67" t="s">
        <v>1578</v>
      </c>
      <c r="Z202" s="62"/>
      <c r="AA202" s="59"/>
      <c r="AB202" s="59"/>
      <c r="AC202" s="59"/>
      <c r="AD202" s="59"/>
      <c r="AE202" s="63"/>
      <c r="AX202" s="62"/>
      <c r="AY202" s="59"/>
      <c r="AZ202" s="59"/>
      <c r="BA202" s="59"/>
      <c r="BB202" s="59"/>
      <c r="BC202" s="59"/>
      <c r="BD202" s="59"/>
      <c r="BE202" s="59"/>
    </row>
    <row r="203" spans="1:57" x14ac:dyDescent="0.25">
      <c r="A203" s="62"/>
      <c r="B203" s="59"/>
      <c r="C203" s="59"/>
      <c r="D203" s="59"/>
      <c r="E203" s="59"/>
      <c r="F203" s="63"/>
      <c r="I203" s="66">
        <v>46265.70239583333</v>
      </c>
      <c r="J203" s="65" t="s">
        <v>1634</v>
      </c>
      <c r="K203" s="65" t="s">
        <v>117</v>
      </c>
      <c r="L203" s="65">
        <v>375</v>
      </c>
      <c r="M203" s="65">
        <v>225.00000000000006</v>
      </c>
      <c r="N203" s="65">
        <v>2499.9999999999177</v>
      </c>
      <c r="O203" s="65" t="s">
        <v>1577</v>
      </c>
      <c r="P203" s="65">
        <v>50.000000000003276</v>
      </c>
      <c r="Q203" s="65">
        <v>49.99999999999654</v>
      </c>
      <c r="R203" s="65"/>
      <c r="S203" s="65">
        <v>0</v>
      </c>
      <c r="T203" s="65">
        <v>520833.33333324408</v>
      </c>
      <c r="U203" s="65">
        <v>520833.33333338448</v>
      </c>
      <c r="V203" s="65">
        <v>-421874999.99998617</v>
      </c>
      <c r="W203" s="67" t="s">
        <v>1578</v>
      </c>
      <c r="Z203" s="62"/>
      <c r="AA203" s="59"/>
      <c r="AB203" s="59"/>
      <c r="AC203" s="59"/>
      <c r="AD203" s="59"/>
      <c r="AE203" s="63"/>
      <c r="AX203" s="62"/>
      <c r="AY203" s="59"/>
      <c r="AZ203" s="59"/>
      <c r="BA203" s="59"/>
      <c r="BB203" s="59"/>
      <c r="BC203" s="59"/>
      <c r="BD203" s="59"/>
      <c r="BE203" s="59"/>
    </row>
    <row r="204" spans="1:57" x14ac:dyDescent="0.25">
      <c r="A204" s="62"/>
      <c r="B204" s="59"/>
      <c r="C204" s="59"/>
      <c r="D204" s="59"/>
      <c r="E204" s="59"/>
      <c r="F204" s="63"/>
      <c r="I204" s="66">
        <v>46265.70239583333</v>
      </c>
      <c r="J204" s="65" t="s">
        <v>1635</v>
      </c>
      <c r="K204" s="65" t="s">
        <v>117</v>
      </c>
      <c r="L204" s="65">
        <v>425</v>
      </c>
      <c r="M204" s="65">
        <v>225.00000000000006</v>
      </c>
      <c r="N204" s="65">
        <v>2499.9999999998013</v>
      </c>
      <c r="O204" s="65" t="s">
        <v>1577</v>
      </c>
      <c r="P204" s="65">
        <v>49.999999999998778</v>
      </c>
      <c r="Q204" s="65">
        <v>49.999999999997357</v>
      </c>
      <c r="R204" s="65"/>
      <c r="S204" s="65">
        <v>0</v>
      </c>
      <c r="T204" s="65">
        <v>520833.33333323675</v>
      </c>
      <c r="U204" s="65">
        <v>520833.33333326649</v>
      </c>
      <c r="V204" s="65">
        <v>-478124999.99996215</v>
      </c>
      <c r="W204" s="67" t="s">
        <v>1578</v>
      </c>
      <c r="Z204" s="62"/>
      <c r="AA204" s="59"/>
      <c r="AB204" s="59"/>
      <c r="AC204" s="59"/>
      <c r="AD204" s="59"/>
      <c r="AE204" s="63"/>
      <c r="AX204" s="62"/>
      <c r="AY204" s="59"/>
      <c r="AZ204" s="59"/>
      <c r="BA204" s="59"/>
      <c r="BB204" s="59"/>
      <c r="BC204" s="59"/>
      <c r="BD204" s="59"/>
      <c r="BE204" s="59"/>
    </row>
    <row r="205" spans="1:57" x14ac:dyDescent="0.25">
      <c r="A205" s="62"/>
      <c r="B205" s="59"/>
      <c r="C205" s="59"/>
      <c r="D205" s="59"/>
      <c r="E205" s="59"/>
      <c r="F205" s="63"/>
      <c r="I205" s="66">
        <v>46265.70239583333</v>
      </c>
      <c r="J205" s="65" t="s">
        <v>1636</v>
      </c>
      <c r="K205" s="65" t="s">
        <v>117</v>
      </c>
      <c r="L205" s="65">
        <v>475</v>
      </c>
      <c r="M205" s="65">
        <v>225</v>
      </c>
      <c r="N205" s="65">
        <v>2500.0000000001251</v>
      </c>
      <c r="O205" s="65" t="s">
        <v>1577</v>
      </c>
      <c r="P205" s="65">
        <v>50.00000000000243</v>
      </c>
      <c r="Q205" s="65">
        <v>49.999999999999325</v>
      </c>
      <c r="R205" s="65"/>
      <c r="S205" s="65">
        <v>0</v>
      </c>
      <c r="T205" s="65">
        <v>520833.3333333453</v>
      </c>
      <c r="U205" s="65">
        <v>520833.33333341003</v>
      </c>
      <c r="V205" s="65">
        <v>-534375000.0000267</v>
      </c>
      <c r="W205" s="67" t="s">
        <v>1578</v>
      </c>
      <c r="Z205" s="62"/>
      <c r="AA205" s="59"/>
      <c r="AB205" s="59"/>
      <c r="AC205" s="59"/>
      <c r="AD205" s="59"/>
      <c r="AE205" s="63"/>
      <c r="AX205" s="62"/>
      <c r="AY205" s="59"/>
      <c r="AZ205" s="59"/>
      <c r="BA205" s="59"/>
      <c r="BB205" s="59"/>
      <c r="BC205" s="59"/>
      <c r="BD205" s="59"/>
      <c r="BE205" s="59"/>
    </row>
    <row r="206" spans="1:57" x14ac:dyDescent="0.25">
      <c r="A206" s="62"/>
      <c r="B206" s="59"/>
      <c r="C206" s="59"/>
      <c r="D206" s="59"/>
      <c r="E206" s="59"/>
      <c r="F206" s="63"/>
      <c r="I206" s="66">
        <v>46265.70239583333</v>
      </c>
      <c r="J206" s="65" t="s">
        <v>1637</v>
      </c>
      <c r="K206" s="65" t="s">
        <v>117</v>
      </c>
      <c r="L206" s="65">
        <v>525</v>
      </c>
      <c r="M206" s="65">
        <v>224.99999999999997</v>
      </c>
      <c r="N206" s="65">
        <v>2499.9999999998181</v>
      </c>
      <c r="O206" s="65" t="s">
        <v>1577</v>
      </c>
      <c r="P206" s="65">
        <v>49.999999999995545</v>
      </c>
      <c r="Q206" s="65">
        <v>50.00000000000167</v>
      </c>
      <c r="R206" s="65"/>
      <c r="S206" s="65">
        <v>0</v>
      </c>
      <c r="T206" s="65">
        <v>520833.33333333023</v>
      </c>
      <c r="U206" s="65">
        <v>520833.33333320264</v>
      </c>
      <c r="V206" s="65">
        <v>-590624999.99995697</v>
      </c>
      <c r="W206" s="67" t="s">
        <v>1578</v>
      </c>
      <c r="Z206" s="62"/>
      <c r="AA206" s="59"/>
      <c r="AB206" s="59"/>
      <c r="AC206" s="59"/>
      <c r="AD206" s="59"/>
      <c r="AE206" s="63"/>
      <c r="AX206" s="62"/>
      <c r="AY206" s="59"/>
      <c r="AZ206" s="59"/>
      <c r="BA206" s="59"/>
      <c r="BB206" s="59"/>
      <c r="BC206" s="59"/>
      <c r="BD206" s="59"/>
      <c r="BE206" s="59"/>
    </row>
    <row r="207" spans="1:57" x14ac:dyDescent="0.25">
      <c r="A207" s="62"/>
      <c r="B207" s="59"/>
      <c r="C207" s="59"/>
      <c r="D207" s="59"/>
      <c r="E207" s="59"/>
      <c r="F207" s="63"/>
      <c r="I207" s="66">
        <v>46265.70239583333</v>
      </c>
      <c r="J207" s="65" t="s">
        <v>1638</v>
      </c>
      <c r="K207" s="65" t="s">
        <v>117</v>
      </c>
      <c r="L207" s="65">
        <v>575</v>
      </c>
      <c r="M207" s="65">
        <v>224.99999999999997</v>
      </c>
      <c r="N207" s="65">
        <v>2500.0000000001678</v>
      </c>
      <c r="O207" s="65" t="s">
        <v>1577</v>
      </c>
      <c r="P207" s="65">
        <v>50.000000000003688</v>
      </c>
      <c r="Q207" s="65">
        <v>50.000000000000988</v>
      </c>
      <c r="R207" s="65"/>
      <c r="S207" s="65">
        <v>0</v>
      </c>
      <c r="T207" s="65">
        <v>520833.33333338884</v>
      </c>
      <c r="U207" s="65">
        <v>520833.33333344513</v>
      </c>
      <c r="V207" s="65">
        <v>-646875000.00004339</v>
      </c>
      <c r="W207" s="67" t="s">
        <v>1578</v>
      </c>
      <c r="Z207" s="62"/>
      <c r="AA207" s="59"/>
      <c r="AB207" s="59"/>
      <c r="AC207" s="59"/>
      <c r="AD207" s="59"/>
      <c r="AE207" s="63"/>
      <c r="AX207" s="62"/>
      <c r="AY207" s="59"/>
      <c r="AZ207" s="59"/>
      <c r="BA207" s="59"/>
      <c r="BB207" s="59"/>
      <c r="BC207" s="59"/>
      <c r="BD207" s="59"/>
      <c r="BE207" s="59"/>
    </row>
    <row r="208" spans="1:57" x14ac:dyDescent="0.25">
      <c r="A208" s="62"/>
      <c r="B208" s="59"/>
      <c r="C208" s="59"/>
      <c r="D208" s="59"/>
      <c r="E208" s="59"/>
      <c r="F208" s="63"/>
      <c r="I208" s="66">
        <v>46265.70239583333</v>
      </c>
      <c r="J208" s="65" t="s">
        <v>1639</v>
      </c>
      <c r="K208" s="65" t="s">
        <v>117</v>
      </c>
      <c r="L208" s="65">
        <v>25</v>
      </c>
      <c r="M208" s="65">
        <v>275</v>
      </c>
      <c r="N208" s="65">
        <v>2500.0000000000055</v>
      </c>
      <c r="O208" s="65" t="s">
        <v>1577</v>
      </c>
      <c r="P208" s="65">
        <v>50</v>
      </c>
      <c r="Q208" s="65">
        <v>50.000000000000639</v>
      </c>
      <c r="R208" s="65"/>
      <c r="S208" s="65">
        <v>0</v>
      </c>
      <c r="T208" s="65">
        <v>520833.33333334781</v>
      </c>
      <c r="U208" s="65">
        <v>520833.33333333448</v>
      </c>
      <c r="V208" s="65">
        <v>-34375000.000000075</v>
      </c>
      <c r="W208" s="67" t="s">
        <v>1578</v>
      </c>
      <c r="Z208" s="62"/>
      <c r="AA208" s="59"/>
      <c r="AB208" s="59"/>
      <c r="AC208" s="59"/>
      <c r="AD208" s="59"/>
      <c r="AE208" s="63"/>
      <c r="AX208" s="62"/>
      <c r="AY208" s="59"/>
      <c r="AZ208" s="59"/>
      <c r="BA208" s="59"/>
      <c r="BB208" s="59"/>
      <c r="BC208" s="59"/>
      <c r="BD208" s="59"/>
      <c r="BE208" s="59"/>
    </row>
    <row r="209" spans="1:57" x14ac:dyDescent="0.25">
      <c r="A209" s="62"/>
      <c r="B209" s="59"/>
      <c r="C209" s="59"/>
      <c r="D209" s="59"/>
      <c r="E209" s="59"/>
      <c r="F209" s="63"/>
      <c r="I209" s="66">
        <v>46265.70239583333</v>
      </c>
      <c r="J209" s="65" t="s">
        <v>1640</v>
      </c>
      <c r="K209" s="65" t="s">
        <v>117</v>
      </c>
      <c r="L209" s="65">
        <v>75</v>
      </c>
      <c r="M209" s="65">
        <v>275</v>
      </c>
      <c r="N209" s="65">
        <v>2500.0000000000109</v>
      </c>
      <c r="O209" s="65" t="s">
        <v>1577</v>
      </c>
      <c r="P209" s="65">
        <v>50.000000000000192</v>
      </c>
      <c r="Q209" s="65">
        <v>50.000000000000803</v>
      </c>
      <c r="R209" s="65"/>
      <c r="S209" s="65">
        <v>0</v>
      </c>
      <c r="T209" s="65">
        <v>520833.33333335235</v>
      </c>
      <c r="U209" s="65">
        <v>520833.3333333396</v>
      </c>
      <c r="V209" s="65">
        <v>-103125000.00000045</v>
      </c>
      <c r="W209" s="67" t="s">
        <v>1578</v>
      </c>
      <c r="Z209" s="62"/>
      <c r="AA209" s="59"/>
      <c r="AB209" s="59"/>
      <c r="AC209" s="59"/>
      <c r="AD209" s="59"/>
      <c r="AE209" s="63"/>
      <c r="AX209" s="62"/>
      <c r="AY209" s="59"/>
      <c r="AZ209" s="59"/>
      <c r="BA209" s="59"/>
      <c r="BB209" s="59"/>
      <c r="BC209" s="59"/>
      <c r="BD209" s="59"/>
      <c r="BE209" s="59"/>
    </row>
    <row r="210" spans="1:57" x14ac:dyDescent="0.25">
      <c r="A210" s="62"/>
      <c r="B210" s="59"/>
      <c r="C210" s="59"/>
      <c r="D210" s="59"/>
      <c r="E210" s="59"/>
      <c r="F210" s="63"/>
      <c r="I210" s="66">
        <v>46265.70239583333</v>
      </c>
      <c r="J210" s="65" t="s">
        <v>1641</v>
      </c>
      <c r="K210" s="65" t="s">
        <v>117</v>
      </c>
      <c r="L210" s="65">
        <v>125</v>
      </c>
      <c r="M210" s="65">
        <v>275</v>
      </c>
      <c r="N210" s="65">
        <v>2499.999999999869</v>
      </c>
      <c r="O210" s="65" t="s">
        <v>1577</v>
      </c>
      <c r="P210" s="65">
        <v>49.999999999999879</v>
      </c>
      <c r="Q210" s="65">
        <v>49.999999999997975</v>
      </c>
      <c r="R210" s="65"/>
      <c r="S210" s="65">
        <v>0</v>
      </c>
      <c r="T210" s="65">
        <v>520833.33333326387</v>
      </c>
      <c r="U210" s="65">
        <v>520833.33333330345</v>
      </c>
      <c r="V210" s="65">
        <v>-171874999.999991</v>
      </c>
      <c r="W210" s="67" t="s">
        <v>1578</v>
      </c>
      <c r="Z210" s="62"/>
      <c r="AA210" s="59"/>
      <c r="AB210" s="59"/>
      <c r="AC210" s="59"/>
      <c r="AD210" s="59"/>
      <c r="AE210" s="63"/>
      <c r="AX210" s="62"/>
      <c r="AY210" s="59"/>
      <c r="AZ210" s="59"/>
      <c r="BA210" s="59"/>
      <c r="BB210" s="59"/>
      <c r="BC210" s="59"/>
      <c r="BD210" s="59"/>
      <c r="BE210" s="59"/>
    </row>
    <row r="211" spans="1:57" x14ac:dyDescent="0.25">
      <c r="A211" s="62"/>
      <c r="B211" s="59"/>
      <c r="C211" s="59"/>
      <c r="D211" s="59"/>
      <c r="E211" s="59"/>
      <c r="F211" s="63"/>
      <c r="I211" s="66">
        <v>46265.70239583333</v>
      </c>
      <c r="J211" s="65" t="s">
        <v>1642</v>
      </c>
      <c r="K211" s="65" t="s">
        <v>117</v>
      </c>
      <c r="L211" s="65">
        <v>175</v>
      </c>
      <c r="M211" s="65">
        <v>275</v>
      </c>
      <c r="N211" s="65">
        <v>2499.9999999998508</v>
      </c>
      <c r="O211" s="65" t="s">
        <v>1577</v>
      </c>
      <c r="P211" s="65">
        <v>49.999999999998778</v>
      </c>
      <c r="Q211" s="65">
        <v>49.999999999999815</v>
      </c>
      <c r="R211" s="65"/>
      <c r="S211" s="65">
        <v>0</v>
      </c>
      <c r="T211" s="65">
        <v>520833.33333329839</v>
      </c>
      <c r="U211" s="65">
        <v>520833.33333327691</v>
      </c>
      <c r="V211" s="65">
        <v>-240624999.99998564</v>
      </c>
      <c r="W211" s="67" t="s">
        <v>1578</v>
      </c>
      <c r="Z211" s="62"/>
      <c r="AA211" s="59"/>
      <c r="AB211" s="59"/>
      <c r="AC211" s="59"/>
      <c r="AD211" s="59"/>
      <c r="AE211" s="63"/>
      <c r="AX211" s="62"/>
      <c r="AY211" s="59"/>
      <c r="AZ211" s="59"/>
      <c r="BA211" s="59"/>
      <c r="BB211" s="59"/>
      <c r="BC211" s="59"/>
      <c r="BD211" s="59"/>
      <c r="BE211" s="59"/>
    </row>
    <row r="212" spans="1:57" x14ac:dyDescent="0.25">
      <c r="A212" s="62"/>
      <c r="B212" s="59"/>
      <c r="C212" s="59"/>
      <c r="D212" s="59"/>
      <c r="E212" s="59"/>
      <c r="F212" s="63"/>
      <c r="I212" s="66">
        <v>46265.70239583333</v>
      </c>
      <c r="J212" s="65" t="s">
        <v>1643</v>
      </c>
      <c r="K212" s="65" t="s">
        <v>117</v>
      </c>
      <c r="L212" s="65">
        <v>225.00000000000003</v>
      </c>
      <c r="M212" s="65">
        <v>275</v>
      </c>
      <c r="N212" s="65">
        <v>2499.9999999998849</v>
      </c>
      <c r="O212" s="65" t="s">
        <v>1577</v>
      </c>
      <c r="P212" s="65">
        <v>49.999999999998572</v>
      </c>
      <c r="Q212" s="65">
        <v>49.999999999998693</v>
      </c>
      <c r="R212" s="65"/>
      <c r="S212" s="65">
        <v>0</v>
      </c>
      <c r="T212" s="65">
        <v>520833.33333328215</v>
      </c>
      <c r="U212" s="65">
        <v>520833.33333327959</v>
      </c>
      <c r="V212" s="65">
        <v>-309374999.99998575</v>
      </c>
      <c r="W212" s="67" t="s">
        <v>1578</v>
      </c>
      <c r="Z212" s="62"/>
      <c r="AA212" s="59"/>
      <c r="AB212" s="59"/>
      <c r="AC212" s="59"/>
      <c r="AD212" s="59"/>
      <c r="AE212" s="63"/>
      <c r="AX212" s="62"/>
      <c r="AY212" s="59"/>
      <c r="AZ212" s="59"/>
      <c r="BA212" s="59"/>
      <c r="BB212" s="59"/>
      <c r="BC212" s="59"/>
      <c r="BD212" s="59"/>
      <c r="BE212" s="59"/>
    </row>
    <row r="213" spans="1:57" x14ac:dyDescent="0.25">
      <c r="A213" s="62"/>
      <c r="B213" s="59"/>
      <c r="C213" s="59"/>
      <c r="D213" s="59"/>
      <c r="E213" s="59"/>
      <c r="F213" s="63"/>
      <c r="I213" s="66">
        <v>46265.70239583333</v>
      </c>
      <c r="J213" s="65" t="s">
        <v>1644</v>
      </c>
      <c r="K213" s="65" t="s">
        <v>117</v>
      </c>
      <c r="L213" s="65">
        <v>25</v>
      </c>
      <c r="M213" s="65">
        <v>325</v>
      </c>
      <c r="N213" s="65">
        <v>2500</v>
      </c>
      <c r="O213" s="65" t="s">
        <v>1577</v>
      </c>
      <c r="P213" s="65">
        <v>49.999999999999993</v>
      </c>
      <c r="Q213" s="65">
        <v>50.000000000000476</v>
      </c>
      <c r="R213" s="65"/>
      <c r="S213" s="65">
        <v>0</v>
      </c>
      <c r="T213" s="65">
        <v>520833.33333334327</v>
      </c>
      <c r="U213" s="65">
        <v>520833.33333333326</v>
      </c>
      <c r="V213" s="65">
        <v>-40625000</v>
      </c>
      <c r="W213" s="67" t="s">
        <v>1578</v>
      </c>
      <c r="Z213" s="62"/>
      <c r="AA213" s="59"/>
      <c r="AB213" s="59"/>
      <c r="AC213" s="59"/>
      <c r="AD213" s="59"/>
      <c r="AE213" s="63"/>
      <c r="AX213" s="62"/>
      <c r="AY213" s="59"/>
      <c r="AZ213" s="59"/>
      <c r="BA213" s="59"/>
      <c r="BB213" s="59"/>
      <c r="BC213" s="59"/>
      <c r="BD213" s="59"/>
      <c r="BE213" s="59"/>
    </row>
    <row r="214" spans="1:57" x14ac:dyDescent="0.25">
      <c r="A214" s="62"/>
      <c r="B214" s="59"/>
      <c r="C214" s="59"/>
      <c r="D214" s="59"/>
      <c r="E214" s="59"/>
      <c r="F214" s="63"/>
      <c r="I214" s="66">
        <v>46265.70239583333</v>
      </c>
      <c r="J214" s="65" t="s">
        <v>1645</v>
      </c>
      <c r="K214" s="65" t="s">
        <v>117</v>
      </c>
      <c r="L214" s="65">
        <v>75</v>
      </c>
      <c r="M214" s="65">
        <v>325</v>
      </c>
      <c r="N214" s="65">
        <v>2500</v>
      </c>
      <c r="O214" s="65" t="s">
        <v>1577</v>
      </c>
      <c r="P214" s="65">
        <v>50.000000000000028</v>
      </c>
      <c r="Q214" s="65">
        <v>50.000000000000476</v>
      </c>
      <c r="R214" s="65"/>
      <c r="S214" s="65">
        <v>0</v>
      </c>
      <c r="T214" s="65">
        <v>520833.33333334327</v>
      </c>
      <c r="U214" s="65">
        <v>520833.33333333395</v>
      </c>
      <c r="V214" s="65">
        <v>-121875000</v>
      </c>
      <c r="W214" s="67" t="s">
        <v>1578</v>
      </c>
      <c r="Z214" s="62"/>
      <c r="AA214" s="59"/>
      <c r="AB214" s="59"/>
      <c r="AC214" s="59"/>
      <c r="AD214" s="59"/>
      <c r="AE214" s="63"/>
      <c r="AX214" s="62"/>
      <c r="AY214" s="59"/>
      <c r="AZ214" s="59"/>
      <c r="BA214" s="59"/>
      <c r="BB214" s="59"/>
      <c r="BC214" s="59"/>
      <c r="BD214" s="59"/>
      <c r="BE214" s="59"/>
    </row>
    <row r="215" spans="1:57" x14ac:dyDescent="0.25">
      <c r="A215" s="62"/>
      <c r="B215" s="59"/>
      <c r="C215" s="59"/>
      <c r="D215" s="59"/>
      <c r="E215" s="59"/>
      <c r="F215" s="63"/>
      <c r="I215" s="66">
        <v>46265.70239583333</v>
      </c>
      <c r="J215" s="65" t="s">
        <v>1646</v>
      </c>
      <c r="K215" s="65" t="s">
        <v>117</v>
      </c>
      <c r="L215" s="65">
        <v>125</v>
      </c>
      <c r="M215" s="65">
        <v>325</v>
      </c>
      <c r="N215" s="65">
        <v>2500.0000000000441</v>
      </c>
      <c r="O215" s="65" t="s">
        <v>1577</v>
      </c>
      <c r="P215" s="65">
        <v>50.000000000000213</v>
      </c>
      <c r="Q215" s="65">
        <v>50.000000000000988</v>
      </c>
      <c r="R215" s="65"/>
      <c r="S215" s="65">
        <v>0</v>
      </c>
      <c r="T215" s="65">
        <v>520833.33333336306</v>
      </c>
      <c r="U215" s="65">
        <v>520833.33333334693</v>
      </c>
      <c r="V215" s="65">
        <v>-203125000.00000361</v>
      </c>
      <c r="W215" s="67" t="s">
        <v>1578</v>
      </c>
      <c r="Z215" s="62"/>
      <c r="AA215" s="59"/>
      <c r="AB215" s="59"/>
      <c r="AC215" s="59"/>
      <c r="AD215" s="59"/>
      <c r="AE215" s="63"/>
      <c r="AX215" s="62"/>
      <c r="AY215" s="59"/>
      <c r="AZ215" s="59"/>
      <c r="BA215" s="59"/>
      <c r="BB215" s="59"/>
      <c r="BC215" s="59"/>
      <c r="BD215" s="59"/>
      <c r="BE215" s="59"/>
    </row>
    <row r="216" spans="1:57" x14ac:dyDescent="0.25">
      <c r="A216" s="62"/>
      <c r="B216" s="59"/>
      <c r="C216" s="59"/>
      <c r="D216" s="59"/>
      <c r="E216" s="59"/>
      <c r="F216" s="63"/>
      <c r="I216" s="66">
        <v>46265.70239583333</v>
      </c>
      <c r="J216" s="65" t="s">
        <v>1647</v>
      </c>
      <c r="K216" s="65" t="s">
        <v>117</v>
      </c>
      <c r="L216" s="65">
        <v>175</v>
      </c>
      <c r="M216" s="65">
        <v>325</v>
      </c>
      <c r="N216" s="65">
        <v>2499.9999999999604</v>
      </c>
      <c r="O216" s="65" t="s">
        <v>1577</v>
      </c>
      <c r="P216" s="65">
        <v>49.999999999999666</v>
      </c>
      <c r="Q216" s="65">
        <v>49.999999999999751</v>
      </c>
      <c r="R216" s="65"/>
      <c r="S216" s="65">
        <v>0</v>
      </c>
      <c r="T216" s="65">
        <v>520833.33333331998</v>
      </c>
      <c r="U216" s="65">
        <v>520833.33333331806</v>
      </c>
      <c r="V216" s="65">
        <v>-284374999.99999547</v>
      </c>
      <c r="W216" s="67" t="s">
        <v>1578</v>
      </c>
      <c r="Z216" s="62"/>
      <c r="AA216" s="59"/>
      <c r="AB216" s="59"/>
      <c r="AC216" s="59"/>
      <c r="AD216" s="59"/>
      <c r="AE216" s="63"/>
      <c r="AX216" s="62"/>
      <c r="AY216" s="59"/>
      <c r="AZ216" s="59"/>
      <c r="BA216" s="59"/>
      <c r="BB216" s="59"/>
      <c r="BC216" s="59"/>
      <c r="BD216" s="59"/>
      <c r="BE216" s="59"/>
    </row>
    <row r="217" spans="1:57" x14ac:dyDescent="0.25">
      <c r="A217" s="62"/>
      <c r="B217" s="59"/>
      <c r="C217" s="59"/>
      <c r="D217" s="59"/>
      <c r="E217" s="59"/>
      <c r="F217" s="63"/>
      <c r="I217" s="66">
        <v>46265.70239583333</v>
      </c>
      <c r="J217" s="65" t="s">
        <v>1648</v>
      </c>
      <c r="K217" s="65" t="s">
        <v>117</v>
      </c>
      <c r="L217" s="65">
        <v>225.00000000000003</v>
      </c>
      <c r="M217" s="65">
        <v>325</v>
      </c>
      <c r="N217" s="65">
        <v>2499.9999999999714</v>
      </c>
      <c r="O217" s="65" t="s">
        <v>1577</v>
      </c>
      <c r="P217" s="65">
        <v>49.999999999998039</v>
      </c>
      <c r="Q217" s="65">
        <v>50.000000000000099</v>
      </c>
      <c r="R217" s="65"/>
      <c r="S217" s="65">
        <v>0</v>
      </c>
      <c r="T217" s="65">
        <v>520833.33333332947</v>
      </c>
      <c r="U217" s="65">
        <v>520833.33333328646</v>
      </c>
      <c r="V217" s="65">
        <v>-365624999.99999589</v>
      </c>
      <c r="W217" s="67" t="s">
        <v>1578</v>
      </c>
      <c r="Z217" s="62"/>
      <c r="AA217" s="59"/>
      <c r="AB217" s="59"/>
      <c r="AC217" s="59"/>
      <c r="AD217" s="59"/>
      <c r="AE217" s="63"/>
      <c r="AX217" s="62"/>
      <c r="AY217" s="59"/>
      <c r="AZ217" s="59"/>
      <c r="BA217" s="59"/>
      <c r="BB217" s="59"/>
      <c r="BC217" s="59"/>
      <c r="BD217" s="59"/>
      <c r="BE217" s="59"/>
    </row>
    <row r="218" spans="1:57" x14ac:dyDescent="0.25">
      <c r="A218" s="62"/>
      <c r="B218" s="59"/>
      <c r="C218" s="59"/>
      <c r="D218" s="59"/>
      <c r="E218" s="59"/>
      <c r="F218" s="63"/>
      <c r="I218" s="66">
        <v>46265.70239583333</v>
      </c>
      <c r="J218" s="65" t="s">
        <v>1649</v>
      </c>
      <c r="K218" s="65" t="s">
        <v>117</v>
      </c>
      <c r="L218" s="65">
        <v>25</v>
      </c>
      <c r="M218" s="65">
        <v>375</v>
      </c>
      <c r="N218" s="65">
        <v>2500</v>
      </c>
      <c r="O218" s="65" t="s">
        <v>1577</v>
      </c>
      <c r="P218" s="65">
        <v>49.999999999999993</v>
      </c>
      <c r="Q218" s="65">
        <v>49.999999999999048</v>
      </c>
      <c r="R218" s="65"/>
      <c r="S218" s="65">
        <v>0</v>
      </c>
      <c r="T218" s="65">
        <v>520833.33333331347</v>
      </c>
      <c r="U218" s="65">
        <v>520833.33333333326</v>
      </c>
      <c r="V218" s="65">
        <v>-46875000</v>
      </c>
      <c r="W218" s="67" t="s">
        <v>1578</v>
      </c>
      <c r="Z218" s="62"/>
      <c r="AA218" s="59"/>
      <c r="AB218" s="59"/>
      <c r="AC218" s="59"/>
      <c r="AD218" s="59"/>
      <c r="AE218" s="63"/>
      <c r="AX218" s="62"/>
      <c r="AY218" s="59"/>
      <c r="AZ218" s="59"/>
      <c r="BA218" s="59"/>
      <c r="BB218" s="59"/>
      <c r="BC218" s="59"/>
      <c r="BD218" s="59"/>
      <c r="BE218" s="59"/>
    </row>
    <row r="219" spans="1:57" x14ac:dyDescent="0.25">
      <c r="A219" s="62"/>
      <c r="B219" s="59"/>
      <c r="C219" s="59"/>
      <c r="D219" s="59"/>
      <c r="E219" s="59"/>
      <c r="F219" s="63"/>
      <c r="I219" s="66">
        <v>46265.70239583333</v>
      </c>
      <c r="J219" s="65" t="s">
        <v>1650</v>
      </c>
      <c r="K219" s="65" t="s">
        <v>117</v>
      </c>
      <c r="L219" s="65">
        <v>75</v>
      </c>
      <c r="M219" s="65">
        <v>375</v>
      </c>
      <c r="N219" s="65">
        <v>2500</v>
      </c>
      <c r="O219" s="65" t="s">
        <v>1577</v>
      </c>
      <c r="P219" s="65">
        <v>50.000000000000028</v>
      </c>
      <c r="Q219" s="65">
        <v>49.999999999999048</v>
      </c>
      <c r="R219" s="65"/>
      <c r="S219" s="65">
        <v>0</v>
      </c>
      <c r="T219" s="65">
        <v>520833.33333331347</v>
      </c>
      <c r="U219" s="65">
        <v>520833.33333333395</v>
      </c>
      <c r="V219" s="65">
        <v>-140625000</v>
      </c>
      <c r="W219" s="67" t="s">
        <v>1578</v>
      </c>
      <c r="Z219" s="62"/>
      <c r="AA219" s="59"/>
      <c r="AB219" s="59"/>
      <c r="AC219" s="59"/>
      <c r="AD219" s="59"/>
      <c r="AE219" s="63"/>
      <c r="AX219" s="62"/>
      <c r="AY219" s="59"/>
      <c r="AZ219" s="59"/>
      <c r="BA219" s="59"/>
      <c r="BB219" s="59"/>
      <c r="BC219" s="59"/>
      <c r="BD219" s="59"/>
      <c r="BE219" s="59"/>
    </row>
    <row r="220" spans="1:57" x14ac:dyDescent="0.25">
      <c r="A220" s="62"/>
      <c r="B220" s="59"/>
      <c r="C220" s="59"/>
      <c r="D220" s="59"/>
      <c r="E220" s="59"/>
      <c r="F220" s="63"/>
      <c r="I220" s="66">
        <v>46265.70239583333</v>
      </c>
      <c r="J220" s="65" t="s">
        <v>1651</v>
      </c>
      <c r="K220" s="65" t="s">
        <v>117</v>
      </c>
      <c r="L220" s="65">
        <v>125</v>
      </c>
      <c r="M220" s="65">
        <v>375</v>
      </c>
      <c r="N220" s="65">
        <v>2500.0000000000391</v>
      </c>
      <c r="O220" s="65" t="s">
        <v>1577</v>
      </c>
      <c r="P220" s="65">
        <v>50.000000000000433</v>
      </c>
      <c r="Q220" s="65">
        <v>50.000000000000753</v>
      </c>
      <c r="R220" s="65"/>
      <c r="S220" s="65">
        <v>0</v>
      </c>
      <c r="T220" s="65">
        <v>520833.33333335712</v>
      </c>
      <c r="U220" s="65">
        <v>520833.3333333506</v>
      </c>
      <c r="V220" s="65">
        <v>-234375000.00000367</v>
      </c>
      <c r="W220" s="67" t="s">
        <v>1578</v>
      </c>
      <c r="Z220" s="62"/>
      <c r="AA220" s="59"/>
      <c r="AB220" s="59"/>
      <c r="AC220" s="59"/>
      <c r="AD220" s="59"/>
      <c r="AE220" s="63"/>
      <c r="AX220" s="62"/>
      <c r="AY220" s="59"/>
      <c r="AZ220" s="59"/>
      <c r="BA220" s="59"/>
      <c r="BB220" s="59"/>
      <c r="BC220" s="59"/>
      <c r="BD220" s="59"/>
      <c r="BE220" s="59"/>
    </row>
    <row r="221" spans="1:57" x14ac:dyDescent="0.25">
      <c r="A221" s="62"/>
      <c r="B221" s="59"/>
      <c r="C221" s="59"/>
      <c r="D221" s="59"/>
      <c r="E221" s="59"/>
      <c r="F221" s="63"/>
      <c r="I221" s="66">
        <v>46265.70239583333</v>
      </c>
      <c r="J221" s="65" t="s">
        <v>1652</v>
      </c>
      <c r="K221" s="65" t="s">
        <v>117</v>
      </c>
      <c r="L221" s="65">
        <v>175</v>
      </c>
      <c r="M221" s="65">
        <v>375</v>
      </c>
      <c r="N221" s="65">
        <v>2499.9999999998863</v>
      </c>
      <c r="O221" s="65" t="s">
        <v>1577</v>
      </c>
      <c r="P221" s="65">
        <v>49.999999999998501</v>
      </c>
      <c r="Q221" s="65">
        <v>49.999999999997954</v>
      </c>
      <c r="R221" s="65"/>
      <c r="S221" s="65">
        <v>0</v>
      </c>
      <c r="T221" s="65">
        <v>520833.33333326702</v>
      </c>
      <c r="U221" s="65">
        <v>520833.33333327842</v>
      </c>
      <c r="V221" s="65">
        <v>-328124999.9999851</v>
      </c>
      <c r="W221" s="67" t="s">
        <v>1578</v>
      </c>
      <c r="Z221" s="62"/>
      <c r="AA221" s="59"/>
      <c r="AB221" s="59"/>
      <c r="AC221" s="59"/>
      <c r="AD221" s="59"/>
      <c r="AE221" s="63"/>
      <c r="AX221" s="62"/>
      <c r="AY221" s="59"/>
      <c r="AZ221" s="59"/>
      <c r="BA221" s="59"/>
      <c r="BB221" s="59"/>
      <c r="BC221" s="59"/>
      <c r="BD221" s="59"/>
      <c r="BE221" s="59"/>
    </row>
    <row r="222" spans="1:57" x14ac:dyDescent="0.25">
      <c r="A222" s="62"/>
      <c r="B222" s="59"/>
      <c r="C222" s="59"/>
      <c r="D222" s="59"/>
      <c r="E222" s="59"/>
      <c r="F222" s="63"/>
      <c r="I222" s="66">
        <v>46265.70239583333</v>
      </c>
      <c r="J222" s="65" t="s">
        <v>1653</v>
      </c>
      <c r="K222" s="65" t="s">
        <v>117</v>
      </c>
      <c r="L222" s="65">
        <v>225.00000000000006</v>
      </c>
      <c r="M222" s="65">
        <v>375</v>
      </c>
      <c r="N222" s="65">
        <v>2499.9999999999177</v>
      </c>
      <c r="O222" s="65" t="s">
        <v>1577</v>
      </c>
      <c r="P222" s="65">
        <v>49.99999999999654</v>
      </c>
      <c r="Q222" s="65">
        <v>50.000000000003276</v>
      </c>
      <c r="R222" s="65"/>
      <c r="S222" s="65">
        <v>0</v>
      </c>
      <c r="T222" s="65">
        <v>520833.33333338448</v>
      </c>
      <c r="U222" s="65">
        <v>520833.33333324408</v>
      </c>
      <c r="V222" s="65">
        <v>-421874999.99998617</v>
      </c>
      <c r="W222" s="67" t="s">
        <v>1578</v>
      </c>
      <c r="Z222" s="62"/>
      <c r="AA222" s="59"/>
      <c r="AB222" s="59"/>
      <c r="AC222" s="59"/>
      <c r="AD222" s="59"/>
      <c r="AE222" s="63"/>
      <c r="AX222" s="62"/>
      <c r="AY222" s="59"/>
      <c r="AZ222" s="59"/>
      <c r="BA222" s="59"/>
      <c r="BB222" s="59"/>
      <c r="BC222" s="59"/>
      <c r="BD222" s="59"/>
      <c r="BE222" s="59"/>
    </row>
    <row r="223" spans="1:57" x14ac:dyDescent="0.25">
      <c r="A223" s="62"/>
      <c r="B223" s="59"/>
      <c r="C223" s="59"/>
      <c r="D223" s="59"/>
      <c r="E223" s="59"/>
      <c r="F223" s="63"/>
      <c r="I223" s="66">
        <v>46265.70239583333</v>
      </c>
      <c r="J223" s="65" t="s">
        <v>1654</v>
      </c>
      <c r="K223" s="65" t="s">
        <v>117</v>
      </c>
      <c r="L223" s="65">
        <v>25</v>
      </c>
      <c r="M223" s="65">
        <v>425.00000000000017</v>
      </c>
      <c r="N223" s="65">
        <v>2499.9999999995734</v>
      </c>
      <c r="O223" s="65" t="s">
        <v>1577</v>
      </c>
      <c r="P223" s="65">
        <v>49.999999999999993</v>
      </c>
      <c r="Q223" s="65">
        <v>49.99999999998483</v>
      </c>
      <c r="R223" s="65"/>
      <c r="S223" s="65">
        <v>0</v>
      </c>
      <c r="T223" s="65">
        <v>520833.33333292842</v>
      </c>
      <c r="U223" s="65">
        <v>520833.33333324431</v>
      </c>
      <c r="V223" s="65">
        <v>-53124999.999990955</v>
      </c>
      <c r="W223" s="67" t="s">
        <v>1578</v>
      </c>
      <c r="Z223" s="62"/>
      <c r="AA223" s="59"/>
      <c r="AB223" s="59"/>
      <c r="AC223" s="59"/>
      <c r="AD223" s="59"/>
      <c r="AE223" s="63"/>
      <c r="AX223" s="62"/>
      <c r="AY223" s="59"/>
      <c r="AZ223" s="59"/>
      <c r="BA223" s="59"/>
      <c r="BB223" s="59"/>
      <c r="BC223" s="59"/>
      <c r="BD223" s="59"/>
      <c r="BE223" s="59"/>
    </row>
    <row r="224" spans="1:57" x14ac:dyDescent="0.25">
      <c r="A224" s="62"/>
      <c r="B224" s="59"/>
      <c r="C224" s="59"/>
      <c r="D224" s="59"/>
      <c r="E224" s="59"/>
      <c r="F224" s="63"/>
      <c r="I224" s="66">
        <v>46265.70239583333</v>
      </c>
      <c r="J224" s="65" t="s">
        <v>1655</v>
      </c>
      <c r="K224" s="65" t="s">
        <v>117</v>
      </c>
      <c r="L224" s="65">
        <v>75</v>
      </c>
      <c r="M224" s="65">
        <v>425.00000000000017</v>
      </c>
      <c r="N224" s="65">
        <v>2499.9999999995734</v>
      </c>
      <c r="O224" s="65" t="s">
        <v>1577</v>
      </c>
      <c r="P224" s="65">
        <v>50.000000000000021</v>
      </c>
      <c r="Q224" s="65">
        <v>49.99999999998483</v>
      </c>
      <c r="R224" s="65"/>
      <c r="S224" s="65">
        <v>0</v>
      </c>
      <c r="T224" s="65">
        <v>520833.33333292842</v>
      </c>
      <c r="U224" s="65">
        <v>520833.33333324484</v>
      </c>
      <c r="V224" s="65">
        <v>-159374999.99997285</v>
      </c>
      <c r="W224" s="67" t="s">
        <v>1578</v>
      </c>
      <c r="Z224" s="62"/>
      <c r="AA224" s="59"/>
      <c r="AB224" s="59"/>
      <c r="AC224" s="59"/>
      <c r="AD224" s="59"/>
      <c r="AE224" s="63"/>
      <c r="AX224" s="62"/>
      <c r="AY224" s="59"/>
      <c r="AZ224" s="59"/>
      <c r="BA224" s="59"/>
      <c r="BB224" s="59"/>
      <c r="BC224" s="59"/>
      <c r="BD224" s="59"/>
      <c r="BE224" s="59"/>
    </row>
    <row r="225" spans="1:57" x14ac:dyDescent="0.25">
      <c r="A225" s="62"/>
      <c r="B225" s="59"/>
      <c r="C225" s="59"/>
      <c r="D225" s="59"/>
      <c r="E225" s="59"/>
      <c r="F225" s="63"/>
      <c r="I225" s="66">
        <v>46265.70239583333</v>
      </c>
      <c r="J225" s="65" t="s">
        <v>1656</v>
      </c>
      <c r="K225" s="65" t="s">
        <v>117</v>
      </c>
      <c r="L225" s="65">
        <v>125</v>
      </c>
      <c r="M225" s="65">
        <v>425</v>
      </c>
      <c r="N225" s="65">
        <v>2499.9999999998586</v>
      </c>
      <c r="O225" s="65" t="s">
        <v>1577</v>
      </c>
      <c r="P225" s="65">
        <v>49.999999999999957</v>
      </c>
      <c r="Q225" s="65">
        <v>49.999999999996383</v>
      </c>
      <c r="R225" s="65"/>
      <c r="S225" s="65">
        <v>0</v>
      </c>
      <c r="T225" s="65">
        <v>520833.3333332286</v>
      </c>
      <c r="U225" s="65">
        <v>520833.33333330299</v>
      </c>
      <c r="V225" s="65">
        <v>-265624999.99998495</v>
      </c>
      <c r="W225" s="67" t="s">
        <v>1578</v>
      </c>
      <c r="Z225" s="62"/>
      <c r="AA225" s="59"/>
      <c r="AB225" s="59"/>
      <c r="AC225" s="59"/>
      <c r="AD225" s="59"/>
      <c r="AE225" s="63"/>
      <c r="AX225" s="62"/>
      <c r="AY225" s="59"/>
      <c r="AZ225" s="59"/>
      <c r="BA225" s="59"/>
      <c r="BB225" s="59"/>
      <c r="BC225" s="59"/>
      <c r="BD225" s="59"/>
      <c r="BE225" s="59"/>
    </row>
    <row r="226" spans="1:57" x14ac:dyDescent="0.25">
      <c r="A226" s="62"/>
      <c r="B226" s="59"/>
      <c r="C226" s="59"/>
      <c r="D226" s="59"/>
      <c r="E226" s="59"/>
      <c r="F226" s="63"/>
      <c r="I226" s="66">
        <v>46265.70239583333</v>
      </c>
      <c r="J226" s="65" t="s">
        <v>1657</v>
      </c>
      <c r="K226" s="65" t="s">
        <v>117</v>
      </c>
      <c r="L226" s="65">
        <v>175</v>
      </c>
      <c r="M226" s="65">
        <v>425</v>
      </c>
      <c r="N226" s="65">
        <v>2499.9999999998495</v>
      </c>
      <c r="O226" s="65" t="s">
        <v>1577</v>
      </c>
      <c r="P226" s="65">
        <v>50.000000000000085</v>
      </c>
      <c r="Q226" s="65">
        <v>49.999999999998089</v>
      </c>
      <c r="R226" s="65"/>
      <c r="S226" s="65">
        <v>0</v>
      </c>
      <c r="T226" s="65">
        <v>520833.33333326207</v>
      </c>
      <c r="U226" s="65">
        <v>520833.3333333038</v>
      </c>
      <c r="V226" s="65">
        <v>-371874999.99997759</v>
      </c>
      <c r="W226" s="67" t="s">
        <v>1578</v>
      </c>
      <c r="Z226" s="62"/>
      <c r="AA226" s="59"/>
      <c r="AB226" s="59"/>
      <c r="AC226" s="59"/>
      <c r="AD226" s="59"/>
      <c r="AE226" s="63"/>
      <c r="AX226" s="62"/>
      <c r="AY226" s="59"/>
      <c r="AZ226" s="59"/>
      <c r="BA226" s="59"/>
      <c r="BB226" s="59"/>
      <c r="BC226" s="59"/>
      <c r="BD226" s="59"/>
      <c r="BE226" s="59"/>
    </row>
    <row r="227" spans="1:57" x14ac:dyDescent="0.25">
      <c r="A227" s="62"/>
      <c r="B227" s="59"/>
      <c r="C227" s="59"/>
      <c r="D227" s="59"/>
      <c r="E227" s="59"/>
      <c r="F227" s="63"/>
      <c r="I227" s="66">
        <v>46265.70239583333</v>
      </c>
      <c r="J227" s="65" t="s">
        <v>1658</v>
      </c>
      <c r="K227" s="65" t="s">
        <v>117</v>
      </c>
      <c r="L227" s="65">
        <v>225.00000000000006</v>
      </c>
      <c r="M227" s="65">
        <v>425</v>
      </c>
      <c r="N227" s="65">
        <v>2499.9999999998013</v>
      </c>
      <c r="O227" s="65" t="s">
        <v>1577</v>
      </c>
      <c r="P227" s="65">
        <v>49.999999999997357</v>
      </c>
      <c r="Q227" s="65">
        <v>49.999999999998778</v>
      </c>
      <c r="R227" s="65"/>
      <c r="S227" s="65">
        <v>0</v>
      </c>
      <c r="T227" s="65">
        <v>520833.33333326649</v>
      </c>
      <c r="U227" s="65">
        <v>520833.33333323675</v>
      </c>
      <c r="V227" s="65">
        <v>-478124999.99996215</v>
      </c>
      <c r="W227" s="67" t="s">
        <v>1578</v>
      </c>
      <c r="Z227" s="62"/>
      <c r="AA227" s="59"/>
      <c r="AB227" s="59"/>
      <c r="AC227" s="59"/>
      <c r="AD227" s="59"/>
      <c r="AE227" s="63"/>
      <c r="AX227" s="62"/>
      <c r="AY227" s="59"/>
      <c r="AZ227" s="59"/>
      <c r="BA227" s="59"/>
      <c r="BB227" s="59"/>
      <c r="BC227" s="59"/>
      <c r="BD227" s="59"/>
      <c r="BE227" s="59"/>
    </row>
    <row r="228" spans="1:57" x14ac:dyDescent="0.25">
      <c r="A228" s="62"/>
      <c r="B228" s="59"/>
      <c r="C228" s="59"/>
      <c r="D228" s="59"/>
      <c r="E228" s="59"/>
      <c r="F228" s="63"/>
      <c r="I228" s="66">
        <v>46265.70239583333</v>
      </c>
      <c r="J228" s="65" t="s">
        <v>1659</v>
      </c>
      <c r="K228" s="65" t="s">
        <v>117</v>
      </c>
      <c r="L228" s="65">
        <v>25</v>
      </c>
      <c r="M228" s="65">
        <v>475.00000000000006</v>
      </c>
      <c r="N228" s="65">
        <v>2499.9999999999091</v>
      </c>
      <c r="O228" s="65" t="s">
        <v>1577</v>
      </c>
      <c r="P228" s="65">
        <v>50.000000000000007</v>
      </c>
      <c r="Q228" s="65">
        <v>49.999999999997129</v>
      </c>
      <c r="R228" s="65"/>
      <c r="S228" s="65">
        <v>0</v>
      </c>
      <c r="T228" s="65">
        <v>520833.33333325456</v>
      </c>
      <c r="U228" s="65">
        <v>520833.33333331445</v>
      </c>
      <c r="V228" s="65">
        <v>-59374999.999997847</v>
      </c>
      <c r="W228" s="67" t="s">
        <v>1578</v>
      </c>
      <c r="Z228" s="62"/>
      <c r="AA228" s="59"/>
      <c r="AB228" s="59"/>
      <c r="AC228" s="59"/>
      <c r="AD228" s="59"/>
      <c r="AE228" s="63"/>
      <c r="AX228" s="62"/>
      <c r="AY228" s="59"/>
      <c r="AZ228" s="59"/>
      <c r="BA228" s="59"/>
      <c r="BB228" s="59"/>
      <c r="BC228" s="59"/>
      <c r="BD228" s="59"/>
      <c r="BE228" s="59"/>
    </row>
    <row r="229" spans="1:57" x14ac:dyDescent="0.25">
      <c r="A229" s="62"/>
      <c r="B229" s="59"/>
      <c r="C229" s="59"/>
      <c r="D229" s="59"/>
      <c r="E229" s="59"/>
      <c r="F229" s="63"/>
      <c r="I229" s="66">
        <v>46265.70239583333</v>
      </c>
      <c r="J229" s="65" t="s">
        <v>1660</v>
      </c>
      <c r="K229" s="65" t="s">
        <v>117</v>
      </c>
      <c r="L229" s="65">
        <v>75</v>
      </c>
      <c r="M229" s="65">
        <v>475.00000000000006</v>
      </c>
      <c r="N229" s="65">
        <v>2499.9999999999091</v>
      </c>
      <c r="O229" s="65" t="s">
        <v>1577</v>
      </c>
      <c r="P229" s="65">
        <v>50.000000000000014</v>
      </c>
      <c r="Q229" s="65">
        <v>49.999999999997129</v>
      </c>
      <c r="R229" s="65"/>
      <c r="S229" s="65">
        <v>0</v>
      </c>
      <c r="T229" s="65">
        <v>520833.33333325456</v>
      </c>
      <c r="U229" s="65">
        <v>520833.33333331469</v>
      </c>
      <c r="V229" s="65">
        <v>-178124999.99999356</v>
      </c>
      <c r="W229" s="67" t="s">
        <v>1578</v>
      </c>
      <c r="Z229" s="62"/>
      <c r="AA229" s="59"/>
      <c r="AB229" s="59"/>
      <c r="AC229" s="59"/>
      <c r="AD229" s="59"/>
      <c r="AE229" s="63"/>
      <c r="AX229" s="62"/>
      <c r="AY229" s="59"/>
      <c r="AZ229" s="59"/>
      <c r="BA229" s="59"/>
      <c r="BB229" s="59"/>
      <c r="BC229" s="59"/>
      <c r="BD229" s="59"/>
      <c r="BE229" s="59"/>
    </row>
    <row r="230" spans="1:57" x14ac:dyDescent="0.25">
      <c r="A230" s="62"/>
      <c r="B230" s="59"/>
      <c r="C230" s="59"/>
      <c r="D230" s="59"/>
      <c r="E230" s="59"/>
      <c r="F230" s="63"/>
      <c r="I230" s="66">
        <v>46265.70239583333</v>
      </c>
      <c r="J230" s="65" t="s">
        <v>1661</v>
      </c>
      <c r="K230" s="65" t="s">
        <v>117</v>
      </c>
      <c r="L230" s="65">
        <v>125</v>
      </c>
      <c r="M230" s="65">
        <v>475</v>
      </c>
      <c r="N230" s="65">
        <v>2500.0000000003452</v>
      </c>
      <c r="O230" s="65" t="s">
        <v>1577</v>
      </c>
      <c r="P230" s="65">
        <v>50.000000000000661</v>
      </c>
      <c r="Q230" s="65">
        <v>49.999999999996938</v>
      </c>
      <c r="R230" s="65"/>
      <c r="S230" s="65">
        <v>0</v>
      </c>
      <c r="T230" s="65">
        <v>520833.33333334152</v>
      </c>
      <c r="U230" s="65">
        <v>520833.333333419</v>
      </c>
      <c r="V230" s="65">
        <v>-296875000.00004095</v>
      </c>
      <c r="W230" s="67" t="s">
        <v>1578</v>
      </c>
      <c r="Z230" s="62"/>
      <c r="AA230" s="59"/>
      <c r="AB230" s="59"/>
      <c r="AC230" s="59"/>
      <c r="AD230" s="59"/>
      <c r="AE230" s="63"/>
      <c r="AX230" s="62"/>
      <c r="AY230" s="59"/>
      <c r="AZ230" s="59"/>
      <c r="BA230" s="59"/>
      <c r="BB230" s="59"/>
      <c r="BC230" s="59"/>
      <c r="BD230" s="59"/>
      <c r="BE230" s="59"/>
    </row>
    <row r="231" spans="1:57" x14ac:dyDescent="0.25">
      <c r="A231" s="62"/>
      <c r="B231" s="59"/>
      <c r="C231" s="59"/>
      <c r="D231" s="59"/>
      <c r="E231" s="59"/>
      <c r="F231" s="63"/>
      <c r="I231" s="66">
        <v>46265.70239583333</v>
      </c>
      <c r="J231" s="65" t="s">
        <v>1662</v>
      </c>
      <c r="K231" s="65" t="s">
        <v>117</v>
      </c>
      <c r="L231" s="65">
        <v>175</v>
      </c>
      <c r="M231" s="65">
        <v>475</v>
      </c>
      <c r="N231" s="65">
        <v>2500</v>
      </c>
      <c r="O231" s="65" t="s">
        <v>1577</v>
      </c>
      <c r="P231" s="65">
        <v>49.999999999999048</v>
      </c>
      <c r="Q231" s="65">
        <v>50.000000000001904</v>
      </c>
      <c r="R231" s="65"/>
      <c r="S231" s="65">
        <v>0</v>
      </c>
      <c r="T231" s="65">
        <v>520833.33333337307</v>
      </c>
      <c r="U231" s="65">
        <v>520833.33333331347</v>
      </c>
      <c r="V231" s="65">
        <v>-415625000</v>
      </c>
      <c r="W231" s="67" t="s">
        <v>1578</v>
      </c>
      <c r="Z231" s="62"/>
      <c r="AA231" s="59"/>
      <c r="AB231" s="59"/>
      <c r="AC231" s="59"/>
      <c r="AD231" s="59"/>
      <c r="AE231" s="63"/>
      <c r="AX231" s="62"/>
      <c r="AY231" s="59"/>
      <c r="AZ231" s="59"/>
      <c r="BA231" s="59"/>
      <c r="BB231" s="59"/>
      <c r="BC231" s="59"/>
      <c r="BD231" s="59"/>
      <c r="BE231" s="59"/>
    </row>
    <row r="232" spans="1:57" x14ac:dyDescent="0.25">
      <c r="A232" s="62"/>
      <c r="B232" s="59"/>
      <c r="C232" s="59"/>
      <c r="D232" s="59"/>
      <c r="E232" s="59"/>
      <c r="F232" s="63"/>
      <c r="I232" s="66">
        <v>46265.70239583333</v>
      </c>
      <c r="J232" s="65" t="s">
        <v>1663</v>
      </c>
      <c r="K232" s="65" t="s">
        <v>117</v>
      </c>
      <c r="L232" s="65">
        <v>225</v>
      </c>
      <c r="M232" s="65">
        <v>475</v>
      </c>
      <c r="N232" s="65">
        <v>2500.0000000001251</v>
      </c>
      <c r="O232" s="65" t="s">
        <v>1577</v>
      </c>
      <c r="P232" s="65">
        <v>49.999999999999325</v>
      </c>
      <c r="Q232" s="65">
        <v>50.00000000000243</v>
      </c>
      <c r="R232" s="65"/>
      <c r="S232" s="65">
        <v>0</v>
      </c>
      <c r="T232" s="65">
        <v>520833.33333341003</v>
      </c>
      <c r="U232" s="65">
        <v>520833.3333333453</v>
      </c>
      <c r="V232" s="65">
        <v>-534375000.0000267</v>
      </c>
      <c r="W232" s="67" t="s">
        <v>1578</v>
      </c>
      <c r="Z232" s="62"/>
      <c r="AA232" s="59"/>
      <c r="AB232" s="59"/>
      <c r="AC232" s="59"/>
      <c r="AD232" s="59"/>
      <c r="AE232" s="63"/>
      <c r="AX232" s="62"/>
      <c r="AY232" s="59"/>
      <c r="AZ232" s="59"/>
      <c r="BA232" s="59"/>
      <c r="BB232" s="59"/>
      <c r="BC232" s="59"/>
      <c r="BD232" s="59"/>
      <c r="BE232" s="59"/>
    </row>
    <row r="233" spans="1:57" x14ac:dyDescent="0.25">
      <c r="A233" s="62"/>
      <c r="B233" s="59"/>
      <c r="C233" s="59"/>
      <c r="D233" s="59"/>
      <c r="E233" s="59"/>
      <c r="F233" s="63"/>
      <c r="I233" s="66">
        <v>46265.70239583333</v>
      </c>
      <c r="J233" s="65" t="s">
        <v>1664</v>
      </c>
      <c r="K233" s="65" t="s">
        <v>117</v>
      </c>
      <c r="L233" s="65">
        <v>25</v>
      </c>
      <c r="M233" s="65">
        <v>525</v>
      </c>
      <c r="N233" s="65">
        <v>2499.999999999477</v>
      </c>
      <c r="O233" s="65" t="s">
        <v>1577</v>
      </c>
      <c r="P233" s="65">
        <v>49.999999999999993</v>
      </c>
      <c r="Q233" s="65">
        <v>49.99999999999077</v>
      </c>
      <c r="R233" s="65"/>
      <c r="S233" s="65">
        <v>0</v>
      </c>
      <c r="T233" s="65">
        <v>520833.33333303209</v>
      </c>
      <c r="U233" s="65">
        <v>520833.33333322423</v>
      </c>
      <c r="V233" s="65">
        <v>-65624999.999986276</v>
      </c>
      <c r="W233" s="67" t="s">
        <v>1578</v>
      </c>
      <c r="Z233" s="62"/>
      <c r="AA233" s="59"/>
      <c r="AB233" s="59"/>
      <c r="AC233" s="59"/>
      <c r="AD233" s="59"/>
      <c r="AE233" s="63"/>
      <c r="AX233" s="62"/>
      <c r="AY233" s="59"/>
      <c r="AZ233" s="59"/>
      <c r="BA233" s="59"/>
      <c r="BB233" s="59"/>
      <c r="BC233" s="59"/>
      <c r="BD233" s="59"/>
      <c r="BE233" s="59"/>
    </row>
    <row r="234" spans="1:57" x14ac:dyDescent="0.25">
      <c r="A234" s="62"/>
      <c r="B234" s="59"/>
      <c r="C234" s="59"/>
      <c r="D234" s="59"/>
      <c r="E234" s="59"/>
      <c r="F234" s="63"/>
      <c r="I234" s="66">
        <v>46265.70239583333</v>
      </c>
      <c r="J234" s="65" t="s">
        <v>1665</v>
      </c>
      <c r="K234" s="65" t="s">
        <v>117</v>
      </c>
      <c r="L234" s="65">
        <v>75</v>
      </c>
      <c r="M234" s="65">
        <v>525</v>
      </c>
      <c r="N234" s="65">
        <v>2499.999999999477</v>
      </c>
      <c r="O234" s="65" t="s">
        <v>1577</v>
      </c>
      <c r="P234" s="65">
        <v>50.000000000000007</v>
      </c>
      <c r="Q234" s="65">
        <v>49.99999999999077</v>
      </c>
      <c r="R234" s="65"/>
      <c r="S234" s="65">
        <v>0</v>
      </c>
      <c r="T234" s="65">
        <v>520833.33333303209</v>
      </c>
      <c r="U234" s="65">
        <v>520833.33333322458</v>
      </c>
      <c r="V234" s="65">
        <v>-196874999.99995881</v>
      </c>
      <c r="W234" s="67" t="s">
        <v>1578</v>
      </c>
      <c r="Z234" s="62"/>
      <c r="AA234" s="59"/>
      <c r="AB234" s="59"/>
      <c r="AC234" s="59"/>
      <c r="AD234" s="59"/>
      <c r="AE234" s="63"/>
      <c r="AX234" s="62"/>
      <c r="AY234" s="59"/>
      <c r="AZ234" s="59"/>
      <c r="BA234" s="59"/>
      <c r="BB234" s="59"/>
      <c r="BC234" s="59"/>
      <c r="BD234" s="59"/>
      <c r="BE234" s="59"/>
    </row>
    <row r="235" spans="1:57" x14ac:dyDescent="0.25">
      <c r="A235" s="62"/>
      <c r="B235" s="59"/>
      <c r="C235" s="59"/>
      <c r="D235" s="59"/>
      <c r="E235" s="59"/>
      <c r="F235" s="63"/>
      <c r="I235" s="66">
        <v>46265.70239583333</v>
      </c>
      <c r="J235" s="65" t="s">
        <v>1666</v>
      </c>
      <c r="K235" s="65" t="s">
        <v>117</v>
      </c>
      <c r="L235" s="65">
        <v>125</v>
      </c>
      <c r="M235" s="65">
        <v>525</v>
      </c>
      <c r="N235" s="65">
        <v>2499.9999999994789</v>
      </c>
      <c r="O235" s="65" t="s">
        <v>1577</v>
      </c>
      <c r="P235" s="65">
        <v>50.000000000000654</v>
      </c>
      <c r="Q235" s="65">
        <v>49.999999999983849</v>
      </c>
      <c r="R235" s="65"/>
      <c r="S235" s="65">
        <v>0</v>
      </c>
      <c r="T235" s="65">
        <v>520833.33333288837</v>
      </c>
      <c r="U235" s="65">
        <v>520833.33333323832</v>
      </c>
      <c r="V235" s="65">
        <v>-328124999.99993157</v>
      </c>
      <c r="W235" s="67" t="s">
        <v>1578</v>
      </c>
      <c r="Z235" s="62"/>
      <c r="AA235" s="59"/>
      <c r="AB235" s="59"/>
      <c r="AC235" s="59"/>
      <c r="AD235" s="59"/>
      <c r="AE235" s="63"/>
      <c r="AX235" s="62"/>
      <c r="AY235" s="59"/>
      <c r="AZ235" s="59"/>
      <c r="BA235" s="59"/>
      <c r="BB235" s="59"/>
      <c r="BC235" s="59"/>
      <c r="BD235" s="59"/>
      <c r="BE235" s="59"/>
    </row>
    <row r="236" spans="1:57" x14ac:dyDescent="0.25">
      <c r="A236" s="62"/>
      <c r="B236" s="59"/>
      <c r="C236" s="59"/>
      <c r="D236" s="59"/>
      <c r="E236" s="59"/>
      <c r="F236" s="63"/>
      <c r="I236" s="66">
        <v>46265.70239583333</v>
      </c>
      <c r="J236" s="65" t="s">
        <v>1667</v>
      </c>
      <c r="K236" s="65" t="s">
        <v>117</v>
      </c>
      <c r="L236" s="65">
        <v>175</v>
      </c>
      <c r="M236" s="65">
        <v>525</v>
      </c>
      <c r="N236" s="65">
        <v>2499.999999999804</v>
      </c>
      <c r="O236" s="65" t="s">
        <v>1577</v>
      </c>
      <c r="P236" s="65">
        <v>49.999999999999439</v>
      </c>
      <c r="Q236" s="65">
        <v>50.000000000004803</v>
      </c>
      <c r="R236" s="65"/>
      <c r="S236" s="65">
        <v>0</v>
      </c>
      <c r="T236" s="65">
        <v>520833.33333339269</v>
      </c>
      <c r="U236" s="65">
        <v>520833.33333328087</v>
      </c>
      <c r="V236" s="65">
        <v>-459374999.999964</v>
      </c>
      <c r="W236" s="67" t="s">
        <v>1578</v>
      </c>
      <c r="Z236" s="62"/>
      <c r="AA236" s="59"/>
      <c r="AB236" s="59"/>
      <c r="AC236" s="59"/>
      <c r="AD236" s="59"/>
      <c r="AE236" s="63"/>
      <c r="AX236" s="62"/>
      <c r="AY236" s="59"/>
      <c r="AZ236" s="59"/>
      <c r="BA236" s="59"/>
      <c r="BB236" s="59"/>
      <c r="BC236" s="59"/>
      <c r="BD236" s="59"/>
      <c r="BE236" s="59"/>
    </row>
    <row r="237" spans="1:57" x14ac:dyDescent="0.25">
      <c r="A237" s="62"/>
      <c r="B237" s="59"/>
      <c r="C237" s="59"/>
      <c r="D237" s="59"/>
      <c r="E237" s="59"/>
      <c r="F237" s="63"/>
      <c r="I237" s="66">
        <v>46265.70239583333</v>
      </c>
      <c r="J237" s="65" t="s">
        <v>1668</v>
      </c>
      <c r="K237" s="65" t="s">
        <v>117</v>
      </c>
      <c r="L237" s="65">
        <v>224.99999999999997</v>
      </c>
      <c r="M237" s="65">
        <v>525</v>
      </c>
      <c r="N237" s="65">
        <v>2499.9999999998181</v>
      </c>
      <c r="O237" s="65" t="s">
        <v>1577</v>
      </c>
      <c r="P237" s="65">
        <v>50.00000000000167</v>
      </c>
      <c r="Q237" s="65">
        <v>49.999999999995545</v>
      </c>
      <c r="R237" s="65"/>
      <c r="S237" s="65">
        <v>0</v>
      </c>
      <c r="T237" s="65">
        <v>520833.33333320264</v>
      </c>
      <c r="U237" s="65">
        <v>520833.33333333023</v>
      </c>
      <c r="V237" s="65">
        <v>-590624999.99995697</v>
      </c>
      <c r="W237" s="67" t="s">
        <v>1578</v>
      </c>
      <c r="Z237" s="62"/>
      <c r="AA237" s="59"/>
      <c r="AB237" s="59"/>
      <c r="AC237" s="59"/>
      <c r="AD237" s="59"/>
      <c r="AE237" s="63"/>
      <c r="AX237" s="62"/>
      <c r="AY237" s="59"/>
      <c r="AZ237" s="59"/>
      <c r="BA237" s="59"/>
      <c r="BB237" s="59"/>
      <c r="BC237" s="59"/>
      <c r="BD237" s="59"/>
      <c r="BE237" s="59"/>
    </row>
    <row r="238" spans="1:57" x14ac:dyDescent="0.25">
      <c r="A238" s="62"/>
      <c r="B238" s="59"/>
      <c r="C238" s="59"/>
      <c r="D238" s="59"/>
      <c r="E238" s="59"/>
      <c r="F238" s="63"/>
      <c r="I238" s="66">
        <v>46265.70239583333</v>
      </c>
      <c r="J238" s="65" t="s">
        <v>1669</v>
      </c>
      <c r="K238" s="65" t="s">
        <v>117</v>
      </c>
      <c r="L238" s="65">
        <v>25</v>
      </c>
      <c r="M238" s="65">
        <v>575</v>
      </c>
      <c r="N238" s="65">
        <v>2500.0000000000796</v>
      </c>
      <c r="O238" s="65" t="s">
        <v>1577</v>
      </c>
      <c r="P238" s="65">
        <v>50</v>
      </c>
      <c r="Q238" s="65">
        <v>50.000000000002736</v>
      </c>
      <c r="R238" s="65"/>
      <c r="S238" s="65">
        <v>0</v>
      </c>
      <c r="T238" s="65">
        <v>520833.33333340695</v>
      </c>
      <c r="U238" s="65">
        <v>520833.3333333499</v>
      </c>
      <c r="V238" s="65">
        <v>-71875000.000002295</v>
      </c>
      <c r="W238" s="67" t="s">
        <v>1578</v>
      </c>
      <c r="Z238" s="62"/>
      <c r="AA238" s="59"/>
      <c r="AB238" s="59"/>
      <c r="AC238" s="59"/>
      <c r="AD238" s="59"/>
      <c r="AE238" s="63"/>
      <c r="AX238" s="62"/>
      <c r="AY238" s="59"/>
      <c r="AZ238" s="59"/>
      <c r="BA238" s="59"/>
      <c r="BB238" s="59"/>
      <c r="BC238" s="59"/>
      <c r="BD238" s="59"/>
      <c r="BE238" s="59"/>
    </row>
    <row r="239" spans="1:57" x14ac:dyDescent="0.25">
      <c r="A239" s="62"/>
      <c r="B239" s="59"/>
      <c r="C239" s="59"/>
      <c r="D239" s="59"/>
      <c r="E239" s="59"/>
      <c r="F239" s="63"/>
      <c r="I239" s="66">
        <v>46265.70239583333</v>
      </c>
      <c r="J239" s="65" t="s">
        <v>1670</v>
      </c>
      <c r="K239" s="65" t="s">
        <v>117</v>
      </c>
      <c r="L239" s="65">
        <v>75</v>
      </c>
      <c r="M239" s="65">
        <v>575</v>
      </c>
      <c r="N239" s="65">
        <v>2500.000000000085</v>
      </c>
      <c r="O239" s="65" t="s">
        <v>1577</v>
      </c>
      <c r="P239" s="65">
        <v>50.000000000000185</v>
      </c>
      <c r="Q239" s="65">
        <v>50.000000000001911</v>
      </c>
      <c r="R239" s="65"/>
      <c r="S239" s="65">
        <v>0</v>
      </c>
      <c r="T239" s="65">
        <v>520833.33333339088</v>
      </c>
      <c r="U239" s="65">
        <v>520833.33333335479</v>
      </c>
      <c r="V239" s="65">
        <v>-215625000.00000733</v>
      </c>
      <c r="W239" s="67" t="s">
        <v>1578</v>
      </c>
      <c r="Z239" s="62"/>
      <c r="AA239" s="59"/>
      <c r="AB239" s="59"/>
      <c r="AC239" s="59"/>
      <c r="AD239" s="59"/>
      <c r="AE239" s="63"/>
      <c r="AX239" s="62"/>
      <c r="AY239" s="59"/>
      <c r="AZ239" s="59"/>
      <c r="BA239" s="59"/>
      <c r="BB239" s="59"/>
      <c r="BC239" s="59"/>
      <c r="BD239" s="59"/>
      <c r="BE239" s="59"/>
    </row>
    <row r="240" spans="1:57" x14ac:dyDescent="0.25">
      <c r="A240" s="62"/>
      <c r="B240" s="59"/>
      <c r="C240" s="59"/>
      <c r="D240" s="59"/>
      <c r="E240" s="59"/>
      <c r="F240" s="63"/>
      <c r="I240" s="66">
        <v>46265.70239583333</v>
      </c>
      <c r="J240" s="65" t="s">
        <v>1671</v>
      </c>
      <c r="K240" s="65" t="s">
        <v>117</v>
      </c>
      <c r="L240" s="65">
        <v>125</v>
      </c>
      <c r="M240" s="65">
        <v>575</v>
      </c>
      <c r="N240" s="65">
        <v>2500.0000000000141</v>
      </c>
      <c r="O240" s="65" t="s">
        <v>1577</v>
      </c>
      <c r="P240" s="65">
        <v>50.00000000000049</v>
      </c>
      <c r="Q240" s="65">
        <v>50.000000000001208</v>
      </c>
      <c r="R240" s="65"/>
      <c r="S240" s="65">
        <v>0</v>
      </c>
      <c r="T240" s="65">
        <v>520833.33333336137</v>
      </c>
      <c r="U240" s="65">
        <v>520833.33333334653</v>
      </c>
      <c r="V240" s="65">
        <v>-359375000.00000203</v>
      </c>
      <c r="W240" s="67" t="s">
        <v>1578</v>
      </c>
      <c r="Z240" s="62"/>
      <c r="AA240" s="59"/>
      <c r="AB240" s="59"/>
      <c r="AC240" s="59"/>
      <c r="AD240" s="59"/>
      <c r="AE240" s="63"/>
      <c r="AX240" s="62"/>
      <c r="AY240" s="59"/>
      <c r="AZ240" s="59"/>
      <c r="BA240" s="59"/>
      <c r="BB240" s="59"/>
      <c r="BC240" s="59"/>
      <c r="BD240" s="59"/>
      <c r="BE240" s="59"/>
    </row>
    <row r="241" spans="1:57" x14ac:dyDescent="0.25">
      <c r="A241" s="62"/>
      <c r="B241" s="59"/>
      <c r="C241" s="59"/>
      <c r="D241" s="59"/>
      <c r="E241" s="59"/>
      <c r="F241" s="63"/>
      <c r="I241" s="66">
        <v>46265.70239583333</v>
      </c>
      <c r="J241" s="65" t="s">
        <v>1672</v>
      </c>
      <c r="K241" s="65" t="s">
        <v>117</v>
      </c>
      <c r="L241" s="65">
        <v>175</v>
      </c>
      <c r="M241" s="65">
        <v>575</v>
      </c>
      <c r="N241" s="65">
        <v>2499.9999999998749</v>
      </c>
      <c r="O241" s="65" t="s">
        <v>1577</v>
      </c>
      <c r="P241" s="65">
        <v>49.999999999998877</v>
      </c>
      <c r="Q241" s="65">
        <v>49.999999999996518</v>
      </c>
      <c r="R241" s="65"/>
      <c r="S241" s="65">
        <v>0</v>
      </c>
      <c r="T241" s="65">
        <v>520833.33333323471</v>
      </c>
      <c r="U241" s="65">
        <v>520833.3333332839</v>
      </c>
      <c r="V241" s="65">
        <v>-503124999.99997485</v>
      </c>
      <c r="W241" s="67" t="s">
        <v>1578</v>
      </c>
      <c r="Z241" s="62"/>
      <c r="AA241" s="59"/>
      <c r="AB241" s="59"/>
      <c r="AC241" s="59"/>
      <c r="AD241" s="59"/>
      <c r="AE241" s="63"/>
      <c r="AX241" s="62"/>
      <c r="AY241" s="59"/>
      <c r="AZ241" s="59"/>
      <c r="BA241" s="59"/>
      <c r="BB241" s="59"/>
      <c r="BC241" s="59"/>
      <c r="BD241" s="59"/>
      <c r="BE241" s="59"/>
    </row>
    <row r="242" spans="1:57" x14ac:dyDescent="0.25">
      <c r="A242" s="62"/>
      <c r="B242" s="59"/>
      <c r="C242" s="59"/>
      <c r="D242" s="59"/>
      <c r="E242" s="59"/>
      <c r="F242" s="63"/>
      <c r="I242" s="66">
        <v>46265.70239583333</v>
      </c>
      <c r="J242" s="65" t="s">
        <v>1673</v>
      </c>
      <c r="K242" s="65" t="s">
        <v>117</v>
      </c>
      <c r="L242" s="65">
        <v>224.99999999999997</v>
      </c>
      <c r="M242" s="65">
        <v>575</v>
      </c>
      <c r="N242" s="65">
        <v>2500.0000000001678</v>
      </c>
      <c r="O242" s="65" t="s">
        <v>1577</v>
      </c>
      <c r="P242" s="65">
        <v>50.000000000000988</v>
      </c>
      <c r="Q242" s="65">
        <v>50.000000000003688</v>
      </c>
      <c r="R242" s="65"/>
      <c r="S242" s="65">
        <v>0</v>
      </c>
      <c r="T242" s="65">
        <v>520833.33333344513</v>
      </c>
      <c r="U242" s="65">
        <v>520833.33333338884</v>
      </c>
      <c r="V242" s="65">
        <v>-646875000.00004339</v>
      </c>
      <c r="W242" s="67" t="s">
        <v>1578</v>
      </c>
      <c r="Z242" s="62"/>
      <c r="AA242" s="59"/>
      <c r="AB242" s="59"/>
      <c r="AC242" s="59"/>
      <c r="AD242" s="59"/>
      <c r="AE242" s="63"/>
      <c r="AX242" s="62"/>
      <c r="AY242" s="59"/>
      <c r="AZ242" s="59"/>
      <c r="BA242" s="59"/>
      <c r="BB242" s="59"/>
      <c r="BC242" s="59"/>
      <c r="BD242" s="59"/>
      <c r="BE242" s="59"/>
    </row>
    <row r="243" spans="1:57" x14ac:dyDescent="0.25">
      <c r="A243" s="62"/>
      <c r="B243" s="59"/>
      <c r="C243" s="59"/>
      <c r="D243" s="59"/>
      <c r="E243" s="59"/>
      <c r="F243" s="63"/>
      <c r="I243" s="66">
        <v>46265.70239583333</v>
      </c>
      <c r="J243" s="65" t="s">
        <v>1674</v>
      </c>
      <c r="K243" s="65" t="s">
        <v>117</v>
      </c>
      <c r="L243" s="65">
        <v>25</v>
      </c>
      <c r="M243" s="65">
        <v>625</v>
      </c>
      <c r="N243" s="65">
        <v>2500.0000000002046</v>
      </c>
      <c r="O243" s="65" t="s">
        <v>1577</v>
      </c>
      <c r="P243" s="65">
        <v>49.999999999999993</v>
      </c>
      <c r="Q243" s="65">
        <v>50.000000000008143</v>
      </c>
      <c r="R243" s="65"/>
      <c r="S243" s="65">
        <v>0</v>
      </c>
      <c r="T243" s="65">
        <v>520833.33333354566</v>
      </c>
      <c r="U243" s="65">
        <v>520833.33333337581</v>
      </c>
      <c r="V243" s="65">
        <v>-78125000.000006393</v>
      </c>
      <c r="W243" s="67" t="s">
        <v>1578</v>
      </c>
      <c r="Z243" s="62"/>
      <c r="AA243" s="59"/>
      <c r="AB243" s="59"/>
      <c r="AC243" s="59"/>
      <c r="AD243" s="59"/>
      <c r="AE243" s="63"/>
      <c r="AX243" s="62"/>
      <c r="AY243" s="59"/>
      <c r="AZ243" s="59"/>
      <c r="BA243" s="59"/>
      <c r="BB243" s="59"/>
      <c r="BC243" s="59"/>
      <c r="BD243" s="59"/>
      <c r="BE243" s="59"/>
    </row>
    <row r="244" spans="1:57" x14ac:dyDescent="0.25">
      <c r="A244" s="62"/>
      <c r="B244" s="59"/>
      <c r="C244" s="59"/>
      <c r="D244" s="59"/>
      <c r="E244" s="59"/>
      <c r="F244" s="63"/>
      <c r="I244" s="66">
        <v>46265.70239583333</v>
      </c>
      <c r="J244" s="65" t="s">
        <v>1675</v>
      </c>
      <c r="K244" s="65" t="s">
        <v>117</v>
      </c>
      <c r="L244" s="65">
        <v>75</v>
      </c>
      <c r="M244" s="65">
        <v>625</v>
      </c>
      <c r="N244" s="65">
        <v>2500.0000000002046</v>
      </c>
      <c r="O244" s="65" t="s">
        <v>1577</v>
      </c>
      <c r="P244" s="65">
        <v>50.000000000000043</v>
      </c>
      <c r="Q244" s="65">
        <v>50.000000000008143</v>
      </c>
      <c r="R244" s="65"/>
      <c r="S244" s="65">
        <v>0</v>
      </c>
      <c r="T244" s="65">
        <v>520833.33333354566</v>
      </c>
      <c r="U244" s="65">
        <v>520833.33333337685</v>
      </c>
      <c r="V244" s="65">
        <v>-234375000.00001919</v>
      </c>
      <c r="W244" s="67" t="s">
        <v>1578</v>
      </c>
      <c r="Z244" s="62"/>
      <c r="AA244" s="59"/>
      <c r="AB244" s="59"/>
      <c r="AC244" s="59"/>
      <c r="AD244" s="59"/>
      <c r="AE244" s="63"/>
      <c r="AX244" s="62"/>
      <c r="AY244" s="59"/>
      <c r="AZ244" s="59"/>
      <c r="BA244" s="59"/>
      <c r="BB244" s="59"/>
      <c r="BC244" s="59"/>
      <c r="BD244" s="59"/>
      <c r="BE244" s="59"/>
    </row>
    <row r="245" spans="1:57" x14ac:dyDescent="0.25">
      <c r="A245" s="62"/>
      <c r="B245" s="59"/>
      <c r="C245" s="59"/>
      <c r="D245" s="59"/>
      <c r="E245" s="59"/>
      <c r="F245" s="63"/>
      <c r="I245" s="66">
        <v>46265.70239583333</v>
      </c>
      <c r="J245" s="65" t="s">
        <v>1676</v>
      </c>
      <c r="K245" s="65" t="s">
        <v>117</v>
      </c>
      <c r="L245" s="65">
        <v>125</v>
      </c>
      <c r="M245" s="65">
        <v>625</v>
      </c>
      <c r="N245" s="65">
        <v>2499.9999999999404</v>
      </c>
      <c r="O245" s="65" t="s">
        <v>1577</v>
      </c>
      <c r="P245" s="65">
        <v>50.000000000000334</v>
      </c>
      <c r="Q245" s="65">
        <v>49.999999999997954</v>
      </c>
      <c r="R245" s="65"/>
      <c r="S245" s="65">
        <v>0</v>
      </c>
      <c r="T245" s="65">
        <v>520833.33333327831</v>
      </c>
      <c r="U245" s="65">
        <v>520833.33333332784</v>
      </c>
      <c r="V245" s="65">
        <v>-390624999.9999907</v>
      </c>
      <c r="W245" s="67" t="s">
        <v>1578</v>
      </c>
      <c r="Z245" s="62"/>
      <c r="AA245" s="59"/>
      <c r="AB245" s="59"/>
      <c r="AC245" s="59"/>
      <c r="AD245" s="59"/>
      <c r="AE245" s="63"/>
      <c r="AX245" s="62"/>
      <c r="AY245" s="59"/>
      <c r="AZ245" s="59"/>
      <c r="BA245" s="59"/>
      <c r="BB245" s="59"/>
      <c r="BC245" s="59"/>
      <c r="BD245" s="59"/>
      <c r="BE245" s="59"/>
    </row>
    <row r="246" spans="1:57" x14ac:dyDescent="0.25">
      <c r="A246" s="62"/>
      <c r="B246" s="59"/>
      <c r="C246" s="59"/>
      <c r="D246" s="59"/>
      <c r="E246" s="59"/>
      <c r="F246" s="63"/>
      <c r="I246" s="66">
        <v>46265.70239583333</v>
      </c>
      <c r="J246" s="65" t="s">
        <v>1677</v>
      </c>
      <c r="K246" s="65" t="s">
        <v>117</v>
      </c>
      <c r="L246" s="65">
        <v>175</v>
      </c>
      <c r="M246" s="65">
        <v>625</v>
      </c>
      <c r="N246" s="65">
        <v>2500.0000000001364</v>
      </c>
      <c r="O246" s="65" t="s">
        <v>1577</v>
      </c>
      <c r="P246" s="65">
        <v>49.999999999999559</v>
      </c>
      <c r="Q246" s="65">
        <v>50.000000000000348</v>
      </c>
      <c r="R246" s="65"/>
      <c r="S246" s="65">
        <v>0</v>
      </c>
      <c r="T246" s="65">
        <v>520833.33333336894</v>
      </c>
      <c r="U246" s="65">
        <v>520833.33333335252</v>
      </c>
      <c r="V246" s="65">
        <v>-546875000.0000298</v>
      </c>
      <c r="W246" s="67" t="s">
        <v>1578</v>
      </c>
      <c r="Z246" s="62"/>
      <c r="AA246" s="59"/>
      <c r="AB246" s="59"/>
      <c r="AC246" s="59"/>
      <c r="AD246" s="59"/>
      <c r="AE246" s="63"/>
      <c r="AX246" s="62"/>
      <c r="AY246" s="59"/>
      <c r="AZ246" s="59"/>
      <c r="BA246" s="59"/>
      <c r="BB246" s="59"/>
      <c r="BC246" s="59"/>
      <c r="BD246" s="59"/>
      <c r="BE246" s="59"/>
    </row>
    <row r="247" spans="1:57" x14ac:dyDescent="0.25">
      <c r="A247" s="62"/>
      <c r="B247" s="59"/>
      <c r="C247" s="59"/>
      <c r="D247" s="59"/>
      <c r="E247" s="59"/>
      <c r="F247" s="63"/>
      <c r="I247" s="66">
        <v>46265.70239583333</v>
      </c>
      <c r="J247" s="65" t="s">
        <v>1678</v>
      </c>
      <c r="K247" s="65" t="s">
        <v>117</v>
      </c>
      <c r="L247" s="65">
        <v>224.99999999999997</v>
      </c>
      <c r="M247" s="65">
        <v>625</v>
      </c>
      <c r="N247" s="65">
        <v>2500.0000000000796</v>
      </c>
      <c r="O247" s="65" t="s">
        <v>1577</v>
      </c>
      <c r="P247" s="65">
        <v>50.000000000000242</v>
      </c>
      <c r="Q247" s="65">
        <v>50.000000000002423</v>
      </c>
      <c r="R247" s="65"/>
      <c r="S247" s="65">
        <v>0</v>
      </c>
      <c r="T247" s="65">
        <v>520833.33333340043</v>
      </c>
      <c r="U247" s="65">
        <v>520833.33333335491</v>
      </c>
      <c r="V247" s="65">
        <v>-703125000.00002229</v>
      </c>
      <c r="W247" s="67" t="s">
        <v>1578</v>
      </c>
      <c r="Z247" s="62"/>
      <c r="AA247" s="59"/>
      <c r="AB247" s="59"/>
      <c r="AC247" s="59"/>
      <c r="AD247" s="59"/>
      <c r="AE247" s="63"/>
      <c r="AX247" s="62"/>
      <c r="AY247" s="59"/>
      <c r="AZ247" s="59"/>
      <c r="BA247" s="59"/>
      <c r="BB247" s="59"/>
      <c r="BC247" s="59"/>
      <c r="BD247" s="59"/>
      <c r="BE247" s="59"/>
    </row>
    <row r="248" spans="1:57" x14ac:dyDescent="0.25">
      <c r="A248" s="62"/>
      <c r="B248" s="59"/>
      <c r="C248" s="59"/>
      <c r="D248" s="59"/>
      <c r="E248" s="59"/>
      <c r="F248" s="63"/>
      <c r="I248" s="66">
        <v>46265.70239583333</v>
      </c>
      <c r="J248" s="65" t="s">
        <v>1679</v>
      </c>
      <c r="K248" s="65" t="s">
        <v>117</v>
      </c>
      <c r="L248" s="65">
        <v>25</v>
      </c>
      <c r="M248" s="65">
        <v>675</v>
      </c>
      <c r="N248" s="65">
        <v>2500.0000000008072</v>
      </c>
      <c r="O248" s="65" t="s">
        <v>1577</v>
      </c>
      <c r="P248" s="65">
        <v>49.999999999999993</v>
      </c>
      <c r="Q248" s="65">
        <v>50.000000000016286</v>
      </c>
      <c r="R248" s="65"/>
      <c r="S248" s="65">
        <v>0</v>
      </c>
      <c r="T248" s="65">
        <v>520833.33333384071</v>
      </c>
      <c r="U248" s="65">
        <v>520833.33333350142</v>
      </c>
      <c r="V248" s="65">
        <v>-84375000.000027239</v>
      </c>
      <c r="W248" s="67" t="s">
        <v>1578</v>
      </c>
      <c r="Z248" s="62"/>
      <c r="AA248" s="59"/>
      <c r="AB248" s="59"/>
      <c r="AC248" s="59"/>
      <c r="AD248" s="59"/>
      <c r="AE248" s="63"/>
      <c r="AX248" s="62"/>
      <c r="AY248" s="59"/>
      <c r="AZ248" s="59"/>
      <c r="BA248" s="59"/>
      <c r="BB248" s="59"/>
      <c r="BC248" s="59"/>
      <c r="BD248" s="59"/>
      <c r="BE248" s="59"/>
    </row>
    <row r="249" spans="1:57" x14ac:dyDescent="0.25">
      <c r="A249" s="62"/>
      <c r="B249" s="59"/>
      <c r="C249" s="59"/>
      <c r="D249" s="59"/>
      <c r="E249" s="59"/>
      <c r="F249" s="63"/>
      <c r="I249" s="66">
        <v>46265.70239583333</v>
      </c>
      <c r="J249" s="65" t="s">
        <v>1680</v>
      </c>
      <c r="K249" s="65" t="s">
        <v>117</v>
      </c>
      <c r="L249" s="65">
        <v>75</v>
      </c>
      <c r="M249" s="65">
        <v>675</v>
      </c>
      <c r="N249" s="65">
        <v>2500.0000000008072</v>
      </c>
      <c r="O249" s="65" t="s">
        <v>1577</v>
      </c>
      <c r="P249" s="65">
        <v>50.000000000000043</v>
      </c>
      <c r="Q249" s="65">
        <v>50.000000000016286</v>
      </c>
      <c r="R249" s="65"/>
      <c r="S249" s="65">
        <v>0</v>
      </c>
      <c r="T249" s="65">
        <v>520833.33333384071</v>
      </c>
      <c r="U249" s="65">
        <v>520833.33333350235</v>
      </c>
      <c r="V249" s="65">
        <v>-253125000.00008172</v>
      </c>
      <c r="W249" s="67" t="s">
        <v>1578</v>
      </c>
      <c r="Z249" s="62"/>
      <c r="AA249" s="59"/>
      <c r="AB249" s="59"/>
      <c r="AC249" s="59"/>
      <c r="AD249" s="59"/>
      <c r="AE249" s="63"/>
      <c r="AX249" s="62"/>
      <c r="AY249" s="59"/>
      <c r="AZ249" s="59"/>
      <c r="BA249" s="59"/>
      <c r="BB249" s="59"/>
      <c r="BC249" s="59"/>
      <c r="BD249" s="59"/>
      <c r="BE249" s="59"/>
    </row>
    <row r="250" spans="1:57" x14ac:dyDescent="0.25">
      <c r="A250" s="62"/>
      <c r="B250" s="59"/>
      <c r="C250" s="59"/>
      <c r="D250" s="59"/>
      <c r="E250" s="59"/>
      <c r="F250" s="63"/>
      <c r="I250" s="66">
        <v>46265.70239583333</v>
      </c>
      <c r="J250" s="65" t="s">
        <v>1681</v>
      </c>
      <c r="K250" s="65" t="s">
        <v>117</v>
      </c>
      <c r="L250" s="65">
        <v>125.00000000000001</v>
      </c>
      <c r="M250" s="65">
        <v>675</v>
      </c>
      <c r="N250" s="65">
        <v>2499.9999999996094</v>
      </c>
      <c r="O250" s="65" t="s">
        <v>1577</v>
      </c>
      <c r="P250" s="65">
        <v>49.999999999999744</v>
      </c>
      <c r="Q250" s="65">
        <v>49.99999999998294</v>
      </c>
      <c r="R250" s="65"/>
      <c r="S250" s="65">
        <v>0</v>
      </c>
      <c r="T250" s="65">
        <v>520833.33333289658</v>
      </c>
      <c r="U250" s="65">
        <v>520833.33333324653</v>
      </c>
      <c r="V250" s="65">
        <v>-421874999.99993414</v>
      </c>
      <c r="W250" s="67" t="s">
        <v>1578</v>
      </c>
      <c r="Z250" s="62"/>
      <c r="AA250" s="59"/>
      <c r="AB250" s="59"/>
      <c r="AC250" s="59"/>
      <c r="AD250" s="59"/>
      <c r="AE250" s="63"/>
      <c r="AX250" s="62"/>
      <c r="AY250" s="59"/>
      <c r="AZ250" s="59"/>
      <c r="BA250" s="59"/>
      <c r="BB250" s="59"/>
      <c r="BC250" s="59"/>
      <c r="BD250" s="59"/>
      <c r="BE250" s="59"/>
    </row>
    <row r="251" spans="1:57" x14ac:dyDescent="0.25">
      <c r="A251" s="62"/>
      <c r="B251" s="59"/>
      <c r="C251" s="59"/>
      <c r="D251" s="59"/>
      <c r="E251" s="59"/>
      <c r="F251" s="63"/>
      <c r="I251" s="66">
        <v>46265.70239583333</v>
      </c>
      <c r="J251" s="65" t="s">
        <v>1682</v>
      </c>
      <c r="K251" s="65" t="s">
        <v>117</v>
      </c>
      <c r="L251" s="65">
        <v>175</v>
      </c>
      <c r="M251" s="65">
        <v>675</v>
      </c>
      <c r="N251" s="65">
        <v>2499.9999999999432</v>
      </c>
      <c r="O251" s="65" t="s">
        <v>1577</v>
      </c>
      <c r="P251" s="65">
        <v>50.000000000000206</v>
      </c>
      <c r="Q251" s="65">
        <v>49.999999999992511</v>
      </c>
      <c r="R251" s="65"/>
      <c r="S251" s="65">
        <v>0</v>
      </c>
      <c r="T251" s="65">
        <v>520833.3333331655</v>
      </c>
      <c r="U251" s="65">
        <v>520833.33333332575</v>
      </c>
      <c r="V251" s="65">
        <v>-590624999.99998653</v>
      </c>
      <c r="W251" s="67" t="s">
        <v>1578</v>
      </c>
      <c r="Z251" s="62"/>
      <c r="AA251" s="59"/>
      <c r="AB251" s="59"/>
      <c r="AC251" s="59"/>
      <c r="AD251" s="59"/>
      <c r="AE251" s="63"/>
      <c r="AX251" s="62"/>
      <c r="AY251" s="59"/>
      <c r="AZ251" s="59"/>
      <c r="BA251" s="59"/>
      <c r="BB251" s="59"/>
      <c r="BC251" s="59"/>
      <c r="BD251" s="59"/>
      <c r="BE251" s="59"/>
    </row>
    <row r="252" spans="1:57" x14ac:dyDescent="0.25">
      <c r="A252" s="62"/>
      <c r="B252" s="59"/>
      <c r="C252" s="59"/>
      <c r="D252" s="59"/>
      <c r="E252" s="59"/>
      <c r="F252" s="63"/>
      <c r="I252" s="66">
        <v>46265.70239583333</v>
      </c>
      <c r="J252" s="65" t="s">
        <v>1683</v>
      </c>
      <c r="K252" s="65" t="s">
        <v>117</v>
      </c>
      <c r="L252" s="65">
        <v>224.99999999999994</v>
      </c>
      <c r="M252" s="65">
        <v>675</v>
      </c>
      <c r="N252" s="65">
        <v>2499.9999999999886</v>
      </c>
      <c r="O252" s="65" t="s">
        <v>1577</v>
      </c>
      <c r="P252" s="65">
        <v>50.000000000002672</v>
      </c>
      <c r="Q252" s="65">
        <v>49.999999999993165</v>
      </c>
      <c r="R252" s="65"/>
      <c r="S252" s="65">
        <v>0</v>
      </c>
      <c r="T252" s="65">
        <v>520833.33333318855</v>
      </c>
      <c r="U252" s="65">
        <v>520833.33333338669</v>
      </c>
      <c r="V252" s="65">
        <v>-759374999.99999642</v>
      </c>
      <c r="W252" s="67" t="s">
        <v>1578</v>
      </c>
      <c r="Z252" s="62"/>
      <c r="AA252" s="59"/>
      <c r="AB252" s="59"/>
      <c r="AC252" s="59"/>
      <c r="AD252" s="59"/>
      <c r="AE252" s="63"/>
      <c r="AX252" s="62"/>
      <c r="AY252" s="59"/>
      <c r="AZ252" s="59"/>
      <c r="BA252" s="59"/>
      <c r="BB252" s="59"/>
      <c r="BC252" s="59"/>
      <c r="BD252" s="59"/>
      <c r="BE252" s="59"/>
    </row>
    <row r="253" spans="1:57" x14ac:dyDescent="0.25">
      <c r="A253" s="62"/>
      <c r="B253" s="59"/>
      <c r="C253" s="59"/>
      <c r="D253" s="59"/>
      <c r="E253" s="59"/>
      <c r="F253" s="63"/>
      <c r="I253" s="66">
        <v>46265.70239583333</v>
      </c>
      <c r="J253" s="65" t="s">
        <v>1684</v>
      </c>
      <c r="K253" s="65" t="s">
        <v>117</v>
      </c>
      <c r="L253" s="65">
        <v>25</v>
      </c>
      <c r="M253" s="65">
        <v>725</v>
      </c>
      <c r="N253" s="65">
        <v>2499.9999999998977</v>
      </c>
      <c r="O253" s="65" t="s">
        <v>1577</v>
      </c>
      <c r="P253" s="65">
        <v>49.999999999999986</v>
      </c>
      <c r="Q253" s="65">
        <v>49.999999999992326</v>
      </c>
      <c r="R253" s="65"/>
      <c r="S253" s="65">
        <v>0</v>
      </c>
      <c r="T253" s="65">
        <v>520833.33333315223</v>
      </c>
      <c r="U253" s="65">
        <v>520833.33333331178</v>
      </c>
      <c r="V253" s="65">
        <v>-90624999.99999629</v>
      </c>
      <c r="W253" s="67" t="s">
        <v>1578</v>
      </c>
      <c r="Z253" s="62"/>
      <c r="AA253" s="59"/>
      <c r="AB253" s="59"/>
      <c r="AC253" s="59"/>
      <c r="AD253" s="59"/>
      <c r="AE253" s="63"/>
      <c r="AX253" s="62"/>
      <c r="AY253" s="59"/>
      <c r="AZ253" s="59"/>
      <c r="BA253" s="59"/>
      <c r="BB253" s="59"/>
      <c r="BC253" s="59"/>
      <c r="BD253" s="59"/>
      <c r="BE253" s="59"/>
    </row>
    <row r="254" spans="1:57" x14ac:dyDescent="0.25">
      <c r="A254" s="62"/>
      <c r="B254" s="59"/>
      <c r="C254" s="59"/>
      <c r="D254" s="59"/>
      <c r="E254" s="59"/>
      <c r="F254" s="63"/>
      <c r="I254" s="66">
        <v>46265.70239583333</v>
      </c>
      <c r="J254" s="65" t="s">
        <v>1685</v>
      </c>
      <c r="K254" s="65" t="s">
        <v>117</v>
      </c>
      <c r="L254" s="65">
        <v>75</v>
      </c>
      <c r="M254" s="65">
        <v>725</v>
      </c>
      <c r="N254" s="65">
        <v>2499.9999999998849</v>
      </c>
      <c r="O254" s="65" t="s">
        <v>1577</v>
      </c>
      <c r="P254" s="65">
        <v>50.000000000000234</v>
      </c>
      <c r="Q254" s="65">
        <v>49.999999999993271</v>
      </c>
      <c r="R254" s="65"/>
      <c r="S254" s="65">
        <v>0</v>
      </c>
      <c r="T254" s="65">
        <v>520833.33333316923</v>
      </c>
      <c r="U254" s="65">
        <v>520833.33333331428</v>
      </c>
      <c r="V254" s="65">
        <v>-271874999.99998748</v>
      </c>
      <c r="W254" s="67" t="s">
        <v>1578</v>
      </c>
      <c r="Z254" s="62"/>
      <c r="AA254" s="59"/>
      <c r="AB254" s="59"/>
      <c r="AC254" s="59"/>
      <c r="AD254" s="59"/>
      <c r="AE254" s="63"/>
      <c r="AX254" s="62"/>
      <c r="AY254" s="59"/>
      <c r="AZ254" s="59"/>
      <c r="BA254" s="59"/>
      <c r="BB254" s="59"/>
      <c r="BC254" s="59"/>
      <c r="BD254" s="59"/>
      <c r="BE254" s="59"/>
    </row>
    <row r="255" spans="1:57" x14ac:dyDescent="0.25">
      <c r="A255" s="62"/>
      <c r="B255" s="59"/>
      <c r="C255" s="59"/>
      <c r="D255" s="59"/>
      <c r="E255" s="59"/>
      <c r="F255" s="63"/>
      <c r="I255" s="66">
        <v>46265.70239583333</v>
      </c>
      <c r="J255" s="65" t="s">
        <v>1686</v>
      </c>
      <c r="K255" s="65" t="s">
        <v>117</v>
      </c>
      <c r="L255" s="65">
        <v>125.00000000000004</v>
      </c>
      <c r="M255" s="65">
        <v>725</v>
      </c>
      <c r="N255" s="65">
        <v>2500.0000000005371</v>
      </c>
      <c r="O255" s="65" t="s">
        <v>1577</v>
      </c>
      <c r="P255" s="65">
        <v>49.999999999999446</v>
      </c>
      <c r="Q255" s="65">
        <v>50.000000000013571</v>
      </c>
      <c r="R255" s="65"/>
      <c r="S255" s="65">
        <v>0</v>
      </c>
      <c r="T255" s="65">
        <v>520833.3333337279</v>
      </c>
      <c r="U255" s="65">
        <v>520833.33333343366</v>
      </c>
      <c r="V255" s="65">
        <v>-453125000.00009745</v>
      </c>
      <c r="W255" s="67" t="s">
        <v>1578</v>
      </c>
      <c r="Z255" s="62"/>
      <c r="AA255" s="59"/>
      <c r="AB255" s="59"/>
      <c r="AC255" s="59"/>
      <c r="AD255" s="59"/>
      <c r="AE255" s="63"/>
      <c r="AX255" s="62"/>
      <c r="AY255" s="59"/>
      <c r="AZ255" s="59"/>
      <c r="BA255" s="59"/>
      <c r="BB255" s="59"/>
      <c r="BC255" s="59"/>
      <c r="BD255" s="59"/>
      <c r="BE255" s="59"/>
    </row>
    <row r="256" spans="1:57" x14ac:dyDescent="0.25">
      <c r="A256" s="62"/>
      <c r="B256" s="59"/>
      <c r="C256" s="59"/>
      <c r="D256" s="59"/>
      <c r="E256" s="59"/>
      <c r="F256" s="63"/>
      <c r="I256" s="66">
        <v>46265.70239583333</v>
      </c>
      <c r="J256" s="65" t="s">
        <v>1687</v>
      </c>
      <c r="K256" s="65" t="s">
        <v>117</v>
      </c>
      <c r="L256" s="65">
        <v>175</v>
      </c>
      <c r="M256" s="65">
        <v>725</v>
      </c>
      <c r="N256" s="65">
        <v>2499.9999999996194</v>
      </c>
      <c r="O256" s="65" t="s">
        <v>1577</v>
      </c>
      <c r="P256" s="65">
        <v>49.99999999999946</v>
      </c>
      <c r="Q256" s="65">
        <v>49.999999999990081</v>
      </c>
      <c r="R256" s="65"/>
      <c r="S256" s="65">
        <v>0</v>
      </c>
      <c r="T256" s="65">
        <v>520833.33333304746</v>
      </c>
      <c r="U256" s="65">
        <v>520833.33333324286</v>
      </c>
      <c r="V256" s="65">
        <v>-634374999.99990344</v>
      </c>
      <c r="W256" s="67" t="s">
        <v>1578</v>
      </c>
      <c r="Z256" s="62"/>
      <c r="AA256" s="59"/>
      <c r="AB256" s="59"/>
      <c r="AC256" s="59"/>
      <c r="AD256" s="59"/>
      <c r="AE256" s="63"/>
      <c r="AX256" s="62"/>
      <c r="AY256" s="59"/>
      <c r="AZ256" s="59"/>
      <c r="BA256" s="59"/>
      <c r="BB256" s="59"/>
      <c r="BC256" s="59"/>
      <c r="BD256" s="59"/>
      <c r="BE256" s="59"/>
    </row>
    <row r="257" spans="1:57" x14ac:dyDescent="0.25">
      <c r="A257" s="62"/>
      <c r="B257" s="59"/>
      <c r="C257" s="59"/>
      <c r="D257" s="59"/>
      <c r="E257" s="59"/>
      <c r="F257" s="63"/>
      <c r="I257" s="66">
        <v>46265.70239583333</v>
      </c>
      <c r="J257" s="65" t="s">
        <v>1688</v>
      </c>
      <c r="K257" s="65" t="s">
        <v>117</v>
      </c>
      <c r="L257" s="65">
        <v>224.99999999999994</v>
      </c>
      <c r="M257" s="65">
        <v>725</v>
      </c>
      <c r="N257" s="65">
        <v>2499.9999999993915</v>
      </c>
      <c r="O257" s="65" t="s">
        <v>1577</v>
      </c>
      <c r="P257" s="65">
        <v>50.000000000001869</v>
      </c>
      <c r="Q257" s="65">
        <v>49.999999999995545</v>
      </c>
      <c r="R257" s="65"/>
      <c r="S257" s="65">
        <v>0</v>
      </c>
      <c r="T257" s="65">
        <v>520833.3333331137</v>
      </c>
      <c r="U257" s="65">
        <v>520833.33333324548</v>
      </c>
      <c r="V257" s="65">
        <v>-815624999.9998014</v>
      </c>
      <c r="W257" s="67" t="s">
        <v>1578</v>
      </c>
      <c r="Z257" s="62"/>
      <c r="AA257" s="59"/>
      <c r="AB257" s="59"/>
      <c r="AC257" s="59"/>
      <c r="AD257" s="59"/>
      <c r="AE257" s="63"/>
      <c r="AX257" s="62"/>
      <c r="AY257" s="59"/>
      <c r="AZ257" s="59"/>
      <c r="BA257" s="59"/>
      <c r="BB257" s="59"/>
      <c r="BC257" s="59"/>
      <c r="BD257" s="59"/>
      <c r="BE257" s="59"/>
    </row>
    <row r="258" spans="1:57" x14ac:dyDescent="0.25">
      <c r="A258" s="62"/>
      <c r="B258" s="59"/>
      <c r="C258" s="59"/>
      <c r="D258" s="59"/>
      <c r="E258" s="59"/>
      <c r="F258" s="63"/>
      <c r="I258" s="66">
        <v>46265.70239583333</v>
      </c>
      <c r="J258" s="65" t="s">
        <v>1689</v>
      </c>
      <c r="K258" s="65" t="s">
        <v>117</v>
      </c>
      <c r="L258" s="65">
        <v>25</v>
      </c>
      <c r="M258" s="65">
        <v>775</v>
      </c>
      <c r="N258" s="65">
        <v>2499.999999999693</v>
      </c>
      <c r="O258" s="65" t="s">
        <v>1577</v>
      </c>
      <c r="P258" s="65">
        <v>49.999999999999993</v>
      </c>
      <c r="Q258" s="65">
        <v>50.000000000002473</v>
      </c>
      <c r="R258" s="65"/>
      <c r="S258" s="65">
        <v>0</v>
      </c>
      <c r="T258" s="65">
        <v>520833.3333333208</v>
      </c>
      <c r="U258" s="65">
        <v>520833.33333326923</v>
      </c>
      <c r="V258" s="65">
        <v>-96874999.999988109</v>
      </c>
      <c r="W258" s="67" t="s">
        <v>1578</v>
      </c>
      <c r="Z258" s="62"/>
      <c r="AA258" s="59"/>
      <c r="AB258" s="59"/>
      <c r="AC258" s="59"/>
      <c r="AD258" s="59"/>
      <c r="AE258" s="63"/>
      <c r="AX258" s="62"/>
      <c r="AY258" s="59"/>
      <c r="AZ258" s="59"/>
      <c r="BA258" s="59"/>
      <c r="BB258" s="59"/>
      <c r="BC258" s="59"/>
      <c r="BD258" s="59"/>
      <c r="BE258" s="59"/>
    </row>
    <row r="259" spans="1:57" x14ac:dyDescent="0.25">
      <c r="A259" s="62"/>
      <c r="B259" s="59"/>
      <c r="C259" s="59"/>
      <c r="D259" s="59"/>
      <c r="E259" s="59"/>
      <c r="F259" s="63"/>
      <c r="I259" s="66">
        <v>46265.70239583333</v>
      </c>
      <c r="J259" s="65" t="s">
        <v>1690</v>
      </c>
      <c r="K259" s="65" t="s">
        <v>117</v>
      </c>
      <c r="L259" s="65">
        <v>75</v>
      </c>
      <c r="M259" s="65">
        <v>775</v>
      </c>
      <c r="N259" s="65">
        <v>2499.999999999693</v>
      </c>
      <c r="O259" s="65" t="s">
        <v>1577</v>
      </c>
      <c r="P259" s="65">
        <v>49.999999999999972</v>
      </c>
      <c r="Q259" s="65">
        <v>50.000000000002473</v>
      </c>
      <c r="R259" s="65"/>
      <c r="S259" s="65">
        <v>0</v>
      </c>
      <c r="T259" s="65">
        <v>520833.3333333208</v>
      </c>
      <c r="U259" s="65">
        <v>520833.3333332687</v>
      </c>
      <c r="V259" s="65">
        <v>-290624999.9999643</v>
      </c>
      <c r="W259" s="67" t="s">
        <v>1578</v>
      </c>
      <c r="Z259" s="62"/>
      <c r="AA259" s="59"/>
      <c r="AB259" s="59"/>
      <c r="AC259" s="59"/>
      <c r="AD259" s="59"/>
      <c r="AE259" s="63"/>
      <c r="AX259" s="62"/>
      <c r="AY259" s="59"/>
      <c r="AZ259" s="59"/>
      <c r="BA259" s="59"/>
      <c r="BB259" s="59"/>
      <c r="BC259" s="59"/>
      <c r="BD259" s="59"/>
      <c r="BE259" s="59"/>
    </row>
    <row r="260" spans="1:57" x14ac:dyDescent="0.25">
      <c r="A260" s="62"/>
      <c r="B260" s="59"/>
      <c r="C260" s="59"/>
      <c r="D260" s="59"/>
      <c r="E260" s="59"/>
      <c r="F260" s="63"/>
      <c r="I260" s="66">
        <v>46265.70239583333</v>
      </c>
      <c r="J260" s="65" t="s">
        <v>1691</v>
      </c>
      <c r="K260" s="65" t="s">
        <v>117</v>
      </c>
      <c r="L260" s="65">
        <v>125.00000000000001</v>
      </c>
      <c r="M260" s="65">
        <v>775</v>
      </c>
      <c r="N260" s="65">
        <v>2499.9999999997199</v>
      </c>
      <c r="O260" s="65" t="s">
        <v>1577</v>
      </c>
      <c r="P260" s="65">
        <v>50.000000000000156</v>
      </c>
      <c r="Q260" s="65">
        <v>49.999999999995445</v>
      </c>
      <c r="R260" s="65"/>
      <c r="S260" s="65">
        <v>0</v>
      </c>
      <c r="T260" s="65">
        <v>520833.33333318005</v>
      </c>
      <c r="U260" s="65">
        <v>520833.33333327825</v>
      </c>
      <c r="V260" s="65">
        <v>-484374999.99994582</v>
      </c>
      <c r="W260" s="67" t="s">
        <v>1578</v>
      </c>
      <c r="Z260" s="62"/>
      <c r="AA260" s="59"/>
      <c r="AB260" s="59"/>
      <c r="AC260" s="59"/>
      <c r="AD260" s="59"/>
      <c r="AE260" s="63"/>
      <c r="AX260" s="62"/>
      <c r="AY260" s="59"/>
      <c r="AZ260" s="59"/>
      <c r="BA260" s="59"/>
      <c r="BB260" s="59"/>
      <c r="BC260" s="59"/>
      <c r="BD260" s="59"/>
      <c r="BE260" s="59"/>
    </row>
    <row r="261" spans="1:57" x14ac:dyDescent="0.25">
      <c r="A261" s="62"/>
      <c r="B261" s="59"/>
      <c r="C261" s="59"/>
      <c r="D261" s="59"/>
      <c r="E261" s="59"/>
      <c r="F261" s="63"/>
      <c r="I261" s="66">
        <v>46265.70239583333</v>
      </c>
      <c r="J261" s="65" t="s">
        <v>1692</v>
      </c>
      <c r="K261" s="65" t="s">
        <v>117</v>
      </c>
      <c r="L261" s="65">
        <v>175</v>
      </c>
      <c r="M261" s="65">
        <v>775</v>
      </c>
      <c r="N261" s="65">
        <v>2499.999999998829</v>
      </c>
      <c r="O261" s="65" t="s">
        <v>1577</v>
      </c>
      <c r="P261" s="65">
        <v>49.999999999999019</v>
      </c>
      <c r="Q261" s="65">
        <v>49.999999999972687</v>
      </c>
      <c r="R261" s="65"/>
      <c r="S261" s="65">
        <v>0</v>
      </c>
      <c r="T261" s="65">
        <v>520833.33333252033</v>
      </c>
      <c r="U261" s="65">
        <v>520833.33333306905</v>
      </c>
      <c r="V261" s="65">
        <v>-678124999.99968243</v>
      </c>
      <c r="W261" s="67" t="s">
        <v>1578</v>
      </c>
      <c r="Z261" s="62"/>
      <c r="AA261" s="59"/>
      <c r="AB261" s="59"/>
      <c r="AC261" s="59"/>
      <c r="AD261" s="59"/>
      <c r="AE261" s="63"/>
      <c r="AX261" s="62"/>
      <c r="AY261" s="59"/>
      <c r="AZ261" s="59"/>
      <c r="BA261" s="59"/>
      <c r="BB261" s="59"/>
      <c r="BC261" s="59"/>
      <c r="BD261" s="59"/>
      <c r="BE261" s="59"/>
    </row>
    <row r="262" spans="1:57" x14ac:dyDescent="0.25">
      <c r="A262" s="62"/>
      <c r="B262" s="59"/>
      <c r="C262" s="59"/>
      <c r="D262" s="59"/>
      <c r="E262" s="59"/>
      <c r="F262" s="63"/>
      <c r="I262" s="66">
        <v>46265.70239583333</v>
      </c>
      <c r="J262" s="65" t="s">
        <v>1693</v>
      </c>
      <c r="K262" s="65" t="s">
        <v>117</v>
      </c>
      <c r="L262" s="65">
        <v>277.15773974439071</v>
      </c>
      <c r="M262" s="65">
        <v>847.95839412061116</v>
      </c>
      <c r="N262" s="65">
        <v>3045.4801991917743</v>
      </c>
      <c r="O262" s="65" t="s">
        <v>1577</v>
      </c>
      <c r="P262" s="65">
        <v>26.304545977998441</v>
      </c>
      <c r="Q262" s="65">
        <v>115.77771392591582</v>
      </c>
      <c r="R262" s="65"/>
      <c r="S262" s="65">
        <v>0</v>
      </c>
      <c r="T262" s="65">
        <v>3401922.9585518073</v>
      </c>
      <c r="U262" s="65">
        <v>175604.70769992963</v>
      </c>
      <c r="V262" s="65">
        <v>-1431486743.4726012</v>
      </c>
      <c r="W262" s="67" t="s">
        <v>1578</v>
      </c>
      <c r="Z262" s="62"/>
      <c r="AA262" s="59"/>
      <c r="AB262" s="59"/>
      <c r="AC262" s="59"/>
      <c r="AD262" s="59"/>
      <c r="AE262" s="63"/>
      <c r="AX262" s="62"/>
      <c r="AY262" s="59"/>
      <c r="AZ262" s="59"/>
      <c r="BA262" s="59"/>
      <c r="BB262" s="59"/>
      <c r="BC262" s="59"/>
      <c r="BD262" s="59"/>
      <c r="BE262" s="59"/>
    </row>
    <row r="263" spans="1:57" x14ac:dyDescent="0.25">
      <c r="A263" s="62"/>
      <c r="B263" s="59"/>
      <c r="C263" s="59"/>
      <c r="D263" s="59"/>
      <c r="E263" s="59"/>
      <c r="F263" s="63"/>
      <c r="I263" s="66">
        <v>46265.70239583333</v>
      </c>
      <c r="J263" s="65" t="s">
        <v>1477</v>
      </c>
      <c r="K263" s="65" t="s">
        <v>1478</v>
      </c>
      <c r="L263" s="65">
        <v>40</v>
      </c>
      <c r="M263" s="65">
        <v>525</v>
      </c>
      <c r="N263" s="65">
        <v>804.24771931898704</v>
      </c>
      <c r="O263" s="65" t="s">
        <v>417</v>
      </c>
      <c r="P263" s="65"/>
      <c r="Q263" s="65"/>
      <c r="R263" s="65">
        <v>32</v>
      </c>
      <c r="S263" s="65">
        <v>0</v>
      </c>
      <c r="T263" s="65">
        <v>0</v>
      </c>
      <c r="U263" s="65">
        <v>0</v>
      </c>
      <c r="V263" s="65">
        <v>0</v>
      </c>
      <c r="W263" s="67" t="s">
        <v>1694</v>
      </c>
      <c r="Z263" s="62"/>
      <c r="AA263" s="59"/>
      <c r="AB263" s="59"/>
      <c r="AC263" s="59"/>
      <c r="AD263" s="59"/>
      <c r="AE263" s="63"/>
      <c r="AX263" s="62"/>
      <c r="AY263" s="59"/>
      <c r="AZ263" s="59"/>
      <c r="BA263" s="59"/>
      <c r="BB263" s="59"/>
      <c r="BC263" s="59"/>
      <c r="BD263" s="59"/>
      <c r="BE263" s="59"/>
    </row>
    <row r="264" spans="1:57" x14ac:dyDescent="0.25">
      <c r="A264" s="62"/>
      <c r="B264" s="59"/>
      <c r="C264" s="59"/>
      <c r="D264" s="59"/>
      <c r="E264" s="59"/>
      <c r="F264" s="63"/>
      <c r="I264" s="66">
        <v>46265.70239583333</v>
      </c>
      <c r="J264" s="65" t="s">
        <v>1479</v>
      </c>
      <c r="K264" s="65" t="s">
        <v>1478</v>
      </c>
      <c r="L264" s="65">
        <v>40</v>
      </c>
      <c r="M264" s="65">
        <v>427.5</v>
      </c>
      <c r="N264" s="65">
        <v>804.24771931898704</v>
      </c>
      <c r="O264" s="65" t="s">
        <v>417</v>
      </c>
      <c r="P264" s="65"/>
      <c r="Q264" s="65"/>
      <c r="R264" s="65">
        <v>32</v>
      </c>
      <c r="S264" s="65">
        <v>0</v>
      </c>
      <c r="T264" s="65">
        <v>0</v>
      </c>
      <c r="U264" s="65">
        <v>0</v>
      </c>
      <c r="V264" s="65">
        <v>0</v>
      </c>
      <c r="W264" s="67" t="s">
        <v>1694</v>
      </c>
      <c r="Z264" s="62"/>
      <c r="AA264" s="59"/>
      <c r="AB264" s="59"/>
      <c r="AC264" s="59"/>
      <c r="AD264" s="59"/>
      <c r="AE264" s="63"/>
      <c r="AX264" s="62"/>
      <c r="AY264" s="59"/>
      <c r="AZ264" s="59"/>
      <c r="BA264" s="59"/>
      <c r="BB264" s="59"/>
      <c r="BC264" s="59"/>
      <c r="BD264" s="59"/>
      <c r="BE264" s="59"/>
    </row>
    <row r="265" spans="1:57" x14ac:dyDescent="0.25">
      <c r="A265" s="62"/>
      <c r="B265" s="59"/>
      <c r="C265" s="59"/>
      <c r="D265" s="59"/>
      <c r="E265" s="59"/>
      <c r="F265" s="63"/>
      <c r="I265" s="66">
        <v>46265.70239583333</v>
      </c>
      <c r="J265" s="65" t="s">
        <v>1480</v>
      </c>
      <c r="K265" s="65" t="s">
        <v>1478</v>
      </c>
      <c r="L265" s="65">
        <v>40</v>
      </c>
      <c r="M265" s="65">
        <v>622.5</v>
      </c>
      <c r="N265" s="65">
        <v>804.24771931898704</v>
      </c>
      <c r="O265" s="65" t="s">
        <v>417</v>
      </c>
      <c r="P265" s="65"/>
      <c r="Q265" s="65"/>
      <c r="R265" s="65">
        <v>32</v>
      </c>
      <c r="S265" s="65">
        <v>0</v>
      </c>
      <c r="T265" s="65">
        <v>0</v>
      </c>
      <c r="U265" s="65">
        <v>0</v>
      </c>
      <c r="V265" s="65">
        <v>0</v>
      </c>
      <c r="W265" s="67" t="s">
        <v>1694</v>
      </c>
      <c r="Z265" s="62"/>
      <c r="AA265" s="59"/>
      <c r="AB265" s="59"/>
      <c r="AC265" s="59"/>
      <c r="AD265" s="59"/>
      <c r="AE265" s="63"/>
      <c r="AX265" s="62"/>
      <c r="AY265" s="59"/>
      <c r="AZ265" s="59"/>
      <c r="BA265" s="59"/>
      <c r="BB265" s="59"/>
      <c r="BC265" s="59"/>
      <c r="BD265" s="59"/>
      <c r="BE265" s="59"/>
    </row>
    <row r="266" spans="1:57" x14ac:dyDescent="0.25">
      <c r="A266" s="62"/>
      <c r="B266" s="59"/>
      <c r="C266" s="59"/>
      <c r="D266" s="59"/>
      <c r="E266" s="59"/>
      <c r="F266" s="63"/>
      <c r="I266" s="66">
        <v>46265.70239583333</v>
      </c>
      <c r="J266" s="65" t="s">
        <v>1481</v>
      </c>
      <c r="K266" s="65" t="s">
        <v>1478</v>
      </c>
      <c r="L266" s="65">
        <v>40</v>
      </c>
      <c r="M266" s="65">
        <v>329.99999999999994</v>
      </c>
      <c r="N266" s="65">
        <v>804.24771931898704</v>
      </c>
      <c r="O266" s="65" t="s">
        <v>417</v>
      </c>
      <c r="P266" s="65"/>
      <c r="Q266" s="65"/>
      <c r="R266" s="65">
        <v>32</v>
      </c>
      <c r="S266" s="65">
        <v>0</v>
      </c>
      <c r="T266" s="65">
        <v>0</v>
      </c>
      <c r="U266" s="65">
        <v>0</v>
      </c>
      <c r="V266" s="65">
        <v>0</v>
      </c>
      <c r="W266" s="67" t="s">
        <v>1694</v>
      </c>
      <c r="Z266" s="62"/>
      <c r="AA266" s="59"/>
      <c r="AB266" s="59"/>
      <c r="AC266" s="59"/>
      <c r="AD266" s="59"/>
      <c r="AE266" s="63"/>
      <c r="AX266" s="62"/>
      <c r="AY266" s="59"/>
      <c r="AZ266" s="59"/>
      <c r="BA266" s="59"/>
      <c r="BB266" s="59"/>
      <c r="BC266" s="59"/>
      <c r="BD266" s="59"/>
      <c r="BE266" s="59"/>
    </row>
    <row r="267" spans="1:57" x14ac:dyDescent="0.25">
      <c r="A267" s="62"/>
      <c r="B267" s="59"/>
      <c r="C267" s="59"/>
      <c r="D267" s="59"/>
      <c r="E267" s="59"/>
      <c r="F267" s="63"/>
      <c r="I267" s="66">
        <v>46265.70239583333</v>
      </c>
      <c r="J267" s="65" t="s">
        <v>1482</v>
      </c>
      <c r="K267" s="65" t="s">
        <v>1478</v>
      </c>
      <c r="L267" s="65">
        <v>40</v>
      </c>
      <c r="M267" s="65">
        <v>720</v>
      </c>
      <c r="N267" s="65">
        <v>804.24771931898704</v>
      </c>
      <c r="O267" s="65" t="s">
        <v>417</v>
      </c>
      <c r="P267" s="65"/>
      <c r="Q267" s="65"/>
      <c r="R267" s="65">
        <v>32</v>
      </c>
      <c r="S267" s="65">
        <v>0</v>
      </c>
      <c r="T267" s="65">
        <v>0</v>
      </c>
      <c r="U267" s="65">
        <v>0</v>
      </c>
      <c r="V267" s="65">
        <v>0</v>
      </c>
      <c r="W267" s="67" t="s">
        <v>1694</v>
      </c>
      <c r="Z267" s="62"/>
      <c r="AA267" s="59"/>
      <c r="AB267" s="59"/>
      <c r="AC267" s="59"/>
      <c r="AD267" s="59"/>
      <c r="AE267" s="63"/>
      <c r="AX267" s="62"/>
      <c r="AY267" s="59"/>
      <c r="AZ267" s="59"/>
      <c r="BA267" s="59"/>
      <c r="BB267" s="59"/>
      <c r="BC267" s="59"/>
      <c r="BD267" s="59"/>
      <c r="BE267" s="59"/>
    </row>
    <row r="268" spans="1:57" x14ac:dyDescent="0.25">
      <c r="A268" s="62"/>
      <c r="B268" s="59"/>
      <c r="C268" s="59"/>
      <c r="D268" s="59"/>
      <c r="E268" s="59"/>
      <c r="F268" s="63"/>
      <c r="I268" s="66">
        <v>46265.70239583333</v>
      </c>
      <c r="J268" s="65" t="s">
        <v>1483</v>
      </c>
      <c r="K268" s="65" t="s">
        <v>1478</v>
      </c>
      <c r="L268" s="65">
        <v>210</v>
      </c>
      <c r="M268" s="65">
        <v>525</v>
      </c>
      <c r="N268" s="65">
        <v>804.24771931898704</v>
      </c>
      <c r="O268" s="65" t="s">
        <v>417</v>
      </c>
      <c r="P268" s="65"/>
      <c r="Q268" s="65"/>
      <c r="R268" s="65">
        <v>32</v>
      </c>
      <c r="S268" s="65">
        <v>0</v>
      </c>
      <c r="T268" s="65">
        <v>0</v>
      </c>
      <c r="U268" s="65">
        <v>0</v>
      </c>
      <c r="V268" s="65">
        <v>0</v>
      </c>
      <c r="W268" s="67" t="s">
        <v>1694</v>
      </c>
      <c r="Z268" s="62"/>
      <c r="AA268" s="59"/>
      <c r="AB268" s="59"/>
      <c r="AC268" s="59"/>
      <c r="AD268" s="59"/>
      <c r="AE268" s="63"/>
      <c r="AX268" s="62"/>
      <c r="AY268" s="59"/>
      <c r="AZ268" s="59"/>
      <c r="BA268" s="59"/>
      <c r="BB268" s="59"/>
      <c r="BC268" s="59"/>
      <c r="BD268" s="59"/>
      <c r="BE268" s="59"/>
    </row>
    <row r="269" spans="1:57" x14ac:dyDescent="0.25">
      <c r="A269" s="62"/>
      <c r="B269" s="59"/>
      <c r="C269" s="59"/>
      <c r="D269" s="59"/>
      <c r="E269" s="59"/>
      <c r="F269" s="63"/>
      <c r="I269" s="66">
        <v>46265.70239583333</v>
      </c>
      <c r="J269" s="65" t="s">
        <v>1484</v>
      </c>
      <c r="K269" s="65" t="s">
        <v>1478</v>
      </c>
      <c r="L269" s="65">
        <v>210</v>
      </c>
      <c r="M269" s="65">
        <v>622.5</v>
      </c>
      <c r="N269" s="65">
        <v>804.24771931898704</v>
      </c>
      <c r="O269" s="65" t="s">
        <v>417</v>
      </c>
      <c r="P269" s="65"/>
      <c r="Q269" s="65"/>
      <c r="R269" s="65">
        <v>32</v>
      </c>
      <c r="S269" s="65">
        <v>0</v>
      </c>
      <c r="T269" s="65">
        <v>0</v>
      </c>
      <c r="U269" s="65">
        <v>0</v>
      </c>
      <c r="V269" s="65">
        <v>0</v>
      </c>
      <c r="W269" s="67" t="s">
        <v>1694</v>
      </c>
      <c r="Z269" s="62"/>
      <c r="AA269" s="59"/>
      <c r="AB269" s="59"/>
      <c r="AC269" s="59"/>
      <c r="AD269" s="59"/>
      <c r="AE269" s="63"/>
      <c r="AX269" s="62"/>
      <c r="AY269" s="59"/>
      <c r="AZ269" s="59"/>
      <c r="BA269" s="59"/>
      <c r="BB269" s="59"/>
      <c r="BC269" s="59"/>
      <c r="BD269" s="59"/>
      <c r="BE269" s="59"/>
    </row>
    <row r="270" spans="1:57" x14ac:dyDescent="0.25">
      <c r="A270" s="62"/>
      <c r="B270" s="59"/>
      <c r="C270" s="59"/>
      <c r="D270" s="59"/>
      <c r="E270" s="59"/>
      <c r="F270" s="63"/>
      <c r="I270" s="66">
        <v>46265.70239583333</v>
      </c>
      <c r="J270" s="65" t="s">
        <v>1485</v>
      </c>
      <c r="K270" s="65" t="s">
        <v>1478</v>
      </c>
      <c r="L270" s="65">
        <v>210</v>
      </c>
      <c r="M270" s="65">
        <v>427.5</v>
      </c>
      <c r="N270" s="65">
        <v>804.24771931898704</v>
      </c>
      <c r="O270" s="65" t="s">
        <v>417</v>
      </c>
      <c r="P270" s="65"/>
      <c r="Q270" s="65"/>
      <c r="R270" s="65">
        <v>32</v>
      </c>
      <c r="S270" s="65">
        <v>0</v>
      </c>
      <c r="T270" s="65">
        <v>0</v>
      </c>
      <c r="U270" s="65">
        <v>0</v>
      </c>
      <c r="V270" s="65">
        <v>0</v>
      </c>
      <c r="W270" s="67" t="s">
        <v>1694</v>
      </c>
      <c r="Z270" s="62"/>
      <c r="AA270" s="59"/>
      <c r="AB270" s="59"/>
      <c r="AC270" s="59"/>
      <c r="AD270" s="59"/>
      <c r="AE270" s="63"/>
      <c r="AX270" s="62"/>
      <c r="AY270" s="59"/>
      <c r="AZ270" s="59"/>
      <c r="BA270" s="59"/>
      <c r="BB270" s="59"/>
      <c r="BC270" s="59"/>
      <c r="BD270" s="59"/>
      <c r="BE270" s="59"/>
    </row>
    <row r="271" spans="1:57" x14ac:dyDescent="0.25">
      <c r="A271" s="62"/>
      <c r="B271" s="59"/>
      <c r="C271" s="59"/>
      <c r="D271" s="59"/>
      <c r="E271" s="59"/>
      <c r="F271" s="63"/>
      <c r="I271" s="66">
        <v>46265.70239583333</v>
      </c>
      <c r="J271" s="65" t="s">
        <v>1486</v>
      </c>
      <c r="K271" s="65" t="s">
        <v>1478</v>
      </c>
      <c r="L271" s="65">
        <v>210</v>
      </c>
      <c r="M271" s="65">
        <v>720</v>
      </c>
      <c r="N271" s="65">
        <v>804.24771931898704</v>
      </c>
      <c r="O271" s="65" t="s">
        <v>417</v>
      </c>
      <c r="P271" s="65"/>
      <c r="Q271" s="65"/>
      <c r="R271" s="65">
        <v>32</v>
      </c>
      <c r="S271" s="65">
        <v>0</v>
      </c>
      <c r="T271" s="65">
        <v>0</v>
      </c>
      <c r="U271" s="65">
        <v>0</v>
      </c>
      <c r="V271" s="65">
        <v>0</v>
      </c>
      <c r="W271" s="67" t="s">
        <v>1694</v>
      </c>
      <c r="Z271" s="62"/>
      <c r="AA271" s="59"/>
      <c r="AB271" s="59"/>
      <c r="AC271" s="59"/>
      <c r="AD271" s="59"/>
      <c r="AE271" s="63"/>
      <c r="AX271" s="62"/>
      <c r="AY271" s="59"/>
      <c r="AZ271" s="59"/>
      <c r="BA271" s="59"/>
      <c r="BB271" s="59"/>
      <c r="BC271" s="59"/>
      <c r="BD271" s="59"/>
      <c r="BE271" s="59"/>
    </row>
    <row r="272" spans="1:57" x14ac:dyDescent="0.25">
      <c r="A272" s="62"/>
      <c r="B272" s="59"/>
      <c r="C272" s="59"/>
      <c r="D272" s="59"/>
      <c r="E272" s="59"/>
      <c r="F272" s="63"/>
      <c r="I272" s="66">
        <v>46265.70239583333</v>
      </c>
      <c r="J272" s="65" t="s">
        <v>1487</v>
      </c>
      <c r="K272" s="65" t="s">
        <v>1478</v>
      </c>
      <c r="L272" s="65">
        <v>210</v>
      </c>
      <c r="M272" s="65">
        <v>329.99999999999994</v>
      </c>
      <c r="N272" s="65">
        <v>804.24771931898704</v>
      </c>
      <c r="O272" s="65" t="s">
        <v>417</v>
      </c>
      <c r="P272" s="65"/>
      <c r="Q272" s="65"/>
      <c r="R272" s="65">
        <v>32</v>
      </c>
      <c r="S272" s="65">
        <v>0</v>
      </c>
      <c r="T272" s="65">
        <v>0</v>
      </c>
      <c r="U272" s="65">
        <v>0</v>
      </c>
      <c r="V272" s="65">
        <v>0</v>
      </c>
      <c r="W272" s="67" t="s">
        <v>1694</v>
      </c>
      <c r="Z272" s="62"/>
      <c r="AA272" s="59"/>
      <c r="AB272" s="59"/>
      <c r="AC272" s="59"/>
      <c r="AD272" s="59"/>
      <c r="AE272" s="63"/>
      <c r="AX272" s="62"/>
      <c r="AY272" s="59"/>
      <c r="AZ272" s="59"/>
      <c r="BA272" s="59"/>
      <c r="BB272" s="59"/>
      <c r="BC272" s="59"/>
      <c r="BD272" s="59"/>
      <c r="BE272" s="59"/>
    </row>
    <row r="273" spans="1:57" x14ac:dyDescent="0.25">
      <c r="A273" s="62"/>
      <c r="B273" s="59"/>
      <c r="C273" s="59"/>
      <c r="D273" s="59"/>
      <c r="E273" s="59"/>
      <c r="F273" s="63"/>
      <c r="I273" s="66">
        <v>46265.70239583333</v>
      </c>
      <c r="J273" s="65" t="s">
        <v>1488</v>
      </c>
      <c r="K273" s="65" t="s">
        <v>1478</v>
      </c>
      <c r="L273" s="65">
        <v>80</v>
      </c>
      <c r="M273" s="65">
        <v>760</v>
      </c>
      <c r="N273" s="65">
        <v>804.24771931898704</v>
      </c>
      <c r="O273" s="65" t="s">
        <v>417</v>
      </c>
      <c r="P273" s="65"/>
      <c r="Q273" s="65"/>
      <c r="R273" s="65">
        <v>32</v>
      </c>
      <c r="S273" s="65">
        <v>0</v>
      </c>
      <c r="T273" s="65">
        <v>0</v>
      </c>
      <c r="U273" s="65">
        <v>0</v>
      </c>
      <c r="V273" s="65">
        <v>0</v>
      </c>
      <c r="W273" s="67" t="s">
        <v>1694</v>
      </c>
      <c r="Z273" s="62"/>
      <c r="AA273" s="59"/>
      <c r="AB273" s="59"/>
      <c r="AC273" s="59"/>
      <c r="AD273" s="59"/>
      <c r="AE273" s="63"/>
      <c r="AX273" s="62"/>
      <c r="AY273" s="59"/>
      <c r="AZ273" s="59"/>
      <c r="BA273" s="59"/>
      <c r="BB273" s="59"/>
      <c r="BC273" s="59"/>
      <c r="BD273" s="59"/>
      <c r="BE273" s="59"/>
    </row>
    <row r="274" spans="1:57" x14ac:dyDescent="0.25">
      <c r="A274" s="62"/>
      <c r="B274" s="59"/>
      <c r="C274" s="59"/>
      <c r="D274" s="59"/>
      <c r="E274" s="59"/>
      <c r="F274" s="63"/>
      <c r="I274" s="66">
        <v>46265.70239583333</v>
      </c>
      <c r="J274" s="65" t="s">
        <v>1489</v>
      </c>
      <c r="K274" s="65" t="s">
        <v>1478</v>
      </c>
      <c r="L274" s="65">
        <v>170</v>
      </c>
      <c r="M274" s="65">
        <v>760</v>
      </c>
      <c r="N274" s="65">
        <v>804.24771931898704</v>
      </c>
      <c r="O274" s="65" t="s">
        <v>417</v>
      </c>
      <c r="P274" s="65"/>
      <c r="Q274" s="65"/>
      <c r="R274" s="65">
        <v>32</v>
      </c>
      <c r="S274" s="65">
        <v>0</v>
      </c>
      <c r="T274" s="65">
        <v>0</v>
      </c>
      <c r="U274" s="65">
        <v>0</v>
      </c>
      <c r="V274" s="65">
        <v>0</v>
      </c>
      <c r="W274" s="67" t="s">
        <v>1694</v>
      </c>
      <c r="Z274" s="62"/>
      <c r="AA274" s="59"/>
      <c r="AB274" s="59"/>
      <c r="AC274" s="59"/>
      <c r="AD274" s="59"/>
      <c r="AE274" s="63"/>
      <c r="AX274" s="62"/>
      <c r="AY274" s="59"/>
      <c r="AZ274" s="59"/>
      <c r="BA274" s="59"/>
      <c r="BB274" s="59"/>
      <c r="BC274" s="59"/>
      <c r="BD274" s="59"/>
      <c r="BE274" s="59"/>
    </row>
    <row r="275" spans="1:57" x14ac:dyDescent="0.25">
      <c r="A275" s="62"/>
      <c r="B275" s="59"/>
      <c r="C275" s="59"/>
      <c r="D275" s="59"/>
      <c r="E275" s="59"/>
      <c r="F275" s="63"/>
      <c r="I275" s="66">
        <v>46265.70239583333</v>
      </c>
      <c r="J275" s="65" t="s">
        <v>1490</v>
      </c>
      <c r="K275" s="65" t="s">
        <v>1478</v>
      </c>
      <c r="L275" s="65">
        <v>170</v>
      </c>
      <c r="M275" s="65">
        <v>290</v>
      </c>
      <c r="N275" s="65">
        <v>804.24771931898704</v>
      </c>
      <c r="O275" s="65" t="s">
        <v>417</v>
      </c>
      <c r="P275" s="65"/>
      <c r="Q275" s="65"/>
      <c r="R275" s="65">
        <v>32</v>
      </c>
      <c r="S275" s="65">
        <v>0</v>
      </c>
      <c r="T275" s="65">
        <v>0</v>
      </c>
      <c r="U275" s="65">
        <v>0</v>
      </c>
      <c r="V275" s="65">
        <v>0</v>
      </c>
      <c r="W275" s="67" t="s">
        <v>1694</v>
      </c>
      <c r="Z275" s="62"/>
      <c r="AA275" s="59"/>
      <c r="AB275" s="59"/>
      <c r="AC275" s="59"/>
      <c r="AD275" s="59"/>
      <c r="AE275" s="63"/>
      <c r="AX275" s="62"/>
      <c r="AY275" s="59"/>
      <c r="AZ275" s="59"/>
      <c r="BA275" s="59"/>
      <c r="BB275" s="59"/>
      <c r="BC275" s="59"/>
      <c r="BD275" s="59"/>
      <c r="BE275" s="59"/>
    </row>
    <row r="276" spans="1:57" x14ac:dyDescent="0.25">
      <c r="A276" s="62"/>
      <c r="B276" s="59"/>
      <c r="C276" s="59"/>
      <c r="D276" s="59"/>
      <c r="E276" s="59"/>
      <c r="F276" s="63"/>
      <c r="I276" s="66">
        <v>46265.70239583333</v>
      </c>
      <c r="J276" s="65" t="s">
        <v>1491</v>
      </c>
      <c r="K276" s="65" t="s">
        <v>1478</v>
      </c>
      <c r="L276" s="65">
        <v>79.999999999999986</v>
      </c>
      <c r="M276" s="65">
        <v>290</v>
      </c>
      <c r="N276" s="65">
        <v>804.24771931898704</v>
      </c>
      <c r="O276" s="65" t="s">
        <v>417</v>
      </c>
      <c r="P276" s="65"/>
      <c r="Q276" s="65"/>
      <c r="R276" s="65">
        <v>32</v>
      </c>
      <c r="S276" s="65">
        <v>0</v>
      </c>
      <c r="T276" s="65">
        <v>0</v>
      </c>
      <c r="U276" s="65">
        <v>0</v>
      </c>
      <c r="V276" s="65">
        <v>0</v>
      </c>
      <c r="W276" s="67" t="s">
        <v>1694</v>
      </c>
      <c r="Z276" s="62"/>
      <c r="AA276" s="59"/>
      <c r="AB276" s="59"/>
      <c r="AC276" s="59"/>
      <c r="AD276" s="59"/>
      <c r="AE276" s="63"/>
      <c r="AX276" s="62"/>
      <c r="AY276" s="59"/>
      <c r="AZ276" s="59"/>
      <c r="BA276" s="59"/>
      <c r="BB276" s="59"/>
      <c r="BC276" s="59"/>
      <c r="BD276" s="59"/>
      <c r="BE276" s="59"/>
    </row>
    <row r="277" spans="1:57" x14ac:dyDescent="0.25">
      <c r="A277" s="62"/>
      <c r="B277" s="59"/>
      <c r="C277" s="59"/>
      <c r="D277" s="59"/>
      <c r="E277" s="59"/>
      <c r="F277" s="63"/>
      <c r="I277" s="66">
        <v>46265.70239583333</v>
      </c>
      <c r="J277" s="65" t="s">
        <v>1492</v>
      </c>
      <c r="K277" s="65" t="s">
        <v>1478</v>
      </c>
      <c r="L277" s="65">
        <v>40</v>
      </c>
      <c r="M277" s="65">
        <v>80</v>
      </c>
      <c r="N277" s="65">
        <v>804.24771931898704</v>
      </c>
      <c r="O277" s="65" t="s">
        <v>417</v>
      </c>
      <c r="P277" s="65"/>
      <c r="Q277" s="65"/>
      <c r="R277" s="65">
        <v>32</v>
      </c>
      <c r="S277" s="65">
        <v>0</v>
      </c>
      <c r="T277" s="65">
        <v>0</v>
      </c>
      <c r="U277" s="65">
        <v>0</v>
      </c>
      <c r="V277" s="65">
        <v>0</v>
      </c>
      <c r="W277" s="67" t="s">
        <v>1694</v>
      </c>
      <c r="Z277" s="62"/>
      <c r="AA277" s="59"/>
      <c r="AB277" s="59"/>
      <c r="AC277" s="59"/>
      <c r="AD277" s="59"/>
      <c r="AE277" s="63"/>
      <c r="AX277" s="62"/>
      <c r="AY277" s="59"/>
      <c r="AZ277" s="59"/>
      <c r="BA277" s="59"/>
      <c r="BB277" s="59"/>
      <c r="BC277" s="59"/>
      <c r="BD277" s="59"/>
      <c r="BE277" s="59"/>
    </row>
    <row r="278" spans="1:57" x14ac:dyDescent="0.25">
      <c r="A278" s="62"/>
      <c r="B278" s="59"/>
      <c r="C278" s="59"/>
      <c r="D278" s="59"/>
      <c r="E278" s="59"/>
      <c r="F278" s="63"/>
      <c r="I278" s="66">
        <v>46265.70239583333</v>
      </c>
      <c r="J278" s="65" t="s">
        <v>1493</v>
      </c>
      <c r="K278" s="65" t="s">
        <v>1478</v>
      </c>
      <c r="L278" s="65">
        <v>40</v>
      </c>
      <c r="M278" s="65">
        <v>170</v>
      </c>
      <c r="N278" s="65">
        <v>804.24771931898704</v>
      </c>
      <c r="O278" s="65" t="s">
        <v>417</v>
      </c>
      <c r="P278" s="65"/>
      <c r="Q278" s="65"/>
      <c r="R278" s="65">
        <v>32</v>
      </c>
      <c r="S278" s="65">
        <v>0</v>
      </c>
      <c r="T278" s="65">
        <v>0</v>
      </c>
      <c r="U278" s="65">
        <v>0</v>
      </c>
      <c r="V278" s="65">
        <v>0</v>
      </c>
      <c r="W278" s="67" t="s">
        <v>1694</v>
      </c>
      <c r="Z278" s="62"/>
      <c r="AA278" s="59"/>
      <c r="AB278" s="59"/>
      <c r="AC278" s="59"/>
      <c r="AD278" s="59"/>
      <c r="AE278" s="63"/>
      <c r="AX278" s="62"/>
      <c r="AY278" s="59"/>
      <c r="AZ278" s="59"/>
      <c r="BA278" s="59"/>
      <c r="BB278" s="59"/>
      <c r="BC278" s="59"/>
      <c r="BD278" s="59"/>
      <c r="BE278" s="59"/>
    </row>
    <row r="279" spans="1:57" x14ac:dyDescent="0.25">
      <c r="A279" s="62"/>
      <c r="B279" s="59"/>
      <c r="C279" s="59"/>
      <c r="D279" s="59"/>
      <c r="E279" s="59"/>
      <c r="F279" s="63"/>
      <c r="I279" s="66">
        <v>46265.70239583333</v>
      </c>
      <c r="J279" s="65" t="s">
        <v>1494</v>
      </c>
      <c r="K279" s="65" t="s">
        <v>1478</v>
      </c>
      <c r="L279" s="65">
        <v>560</v>
      </c>
      <c r="M279" s="65">
        <v>170</v>
      </c>
      <c r="N279" s="65">
        <v>804.24771931898704</v>
      </c>
      <c r="O279" s="65" t="s">
        <v>417</v>
      </c>
      <c r="P279" s="65"/>
      <c r="Q279" s="65"/>
      <c r="R279" s="65">
        <v>32</v>
      </c>
      <c r="S279" s="65">
        <v>0</v>
      </c>
      <c r="T279" s="65">
        <v>0</v>
      </c>
      <c r="U279" s="65">
        <v>0</v>
      </c>
      <c r="V279" s="65">
        <v>0</v>
      </c>
      <c r="W279" s="67" t="s">
        <v>1694</v>
      </c>
      <c r="Z279" s="62"/>
      <c r="AA279" s="59"/>
      <c r="AB279" s="59"/>
      <c r="AC279" s="59"/>
      <c r="AD279" s="59"/>
      <c r="AE279" s="63"/>
      <c r="AX279" s="62"/>
      <c r="AY279" s="59"/>
      <c r="AZ279" s="59"/>
      <c r="BA279" s="59"/>
      <c r="BB279" s="59"/>
      <c r="BC279" s="59"/>
      <c r="BD279" s="59"/>
      <c r="BE279" s="59"/>
    </row>
    <row r="280" spans="1:57" x14ac:dyDescent="0.25">
      <c r="A280" s="62"/>
      <c r="B280" s="59"/>
      <c r="C280" s="59"/>
      <c r="D280" s="59"/>
      <c r="E280" s="59"/>
      <c r="F280" s="63"/>
      <c r="I280" s="66">
        <v>46265.70239583333</v>
      </c>
      <c r="J280" s="65" t="s">
        <v>1495</v>
      </c>
      <c r="K280" s="65" t="s">
        <v>1478</v>
      </c>
      <c r="L280" s="65">
        <v>560</v>
      </c>
      <c r="M280" s="65">
        <v>79.999999999999986</v>
      </c>
      <c r="N280" s="65">
        <v>804.24771931898704</v>
      </c>
      <c r="O280" s="65" t="s">
        <v>417</v>
      </c>
      <c r="P280" s="65"/>
      <c r="Q280" s="65"/>
      <c r="R280" s="65">
        <v>32</v>
      </c>
      <c r="S280" s="65">
        <v>0</v>
      </c>
      <c r="T280" s="65">
        <v>0</v>
      </c>
      <c r="U280" s="65">
        <v>0</v>
      </c>
      <c r="V280" s="65">
        <v>0</v>
      </c>
      <c r="W280" s="67" t="s">
        <v>1694</v>
      </c>
      <c r="Z280" s="62"/>
      <c r="AA280" s="59"/>
      <c r="AB280" s="59"/>
      <c r="AC280" s="59"/>
      <c r="AD280" s="59"/>
      <c r="AE280" s="63"/>
      <c r="AX280" s="62"/>
      <c r="AY280" s="59"/>
      <c r="AZ280" s="59"/>
      <c r="BA280" s="59"/>
      <c r="BB280" s="59"/>
      <c r="BC280" s="59"/>
      <c r="BD280" s="59"/>
      <c r="BE280" s="59"/>
    </row>
    <row r="281" spans="1:57" x14ac:dyDescent="0.25">
      <c r="A281" s="62"/>
      <c r="B281" s="59"/>
      <c r="C281" s="59"/>
      <c r="D281" s="59"/>
      <c r="E281" s="59"/>
      <c r="F281" s="63"/>
      <c r="I281" s="66">
        <v>46265.70239583333</v>
      </c>
      <c r="J281" s="65" t="s">
        <v>1496</v>
      </c>
      <c r="K281" s="65" t="s">
        <v>1478</v>
      </c>
      <c r="L281" s="65">
        <v>300</v>
      </c>
      <c r="M281" s="65">
        <v>210</v>
      </c>
      <c r="N281" s="65">
        <v>804.24771931898704</v>
      </c>
      <c r="O281" s="65" t="s">
        <v>417</v>
      </c>
      <c r="P281" s="65"/>
      <c r="Q281" s="65"/>
      <c r="R281" s="65">
        <v>32</v>
      </c>
      <c r="S281" s="65">
        <v>0</v>
      </c>
      <c r="T281" s="65">
        <v>0</v>
      </c>
      <c r="U281" s="65">
        <v>0</v>
      </c>
      <c r="V281" s="65">
        <v>0</v>
      </c>
      <c r="W281" s="67" t="s">
        <v>1694</v>
      </c>
      <c r="Z281" s="62"/>
      <c r="AA281" s="59"/>
      <c r="AB281" s="59"/>
      <c r="AC281" s="59"/>
      <c r="AD281" s="59"/>
      <c r="AE281" s="63"/>
      <c r="AX281" s="62"/>
      <c r="AY281" s="59"/>
      <c r="AZ281" s="59"/>
      <c r="BA281" s="59"/>
      <c r="BB281" s="59"/>
      <c r="BC281" s="59"/>
      <c r="BD281" s="59"/>
      <c r="BE281" s="59"/>
    </row>
    <row r="282" spans="1:57" x14ac:dyDescent="0.25">
      <c r="A282" s="62"/>
      <c r="B282" s="59"/>
      <c r="C282" s="59"/>
      <c r="D282" s="59"/>
      <c r="E282" s="59"/>
      <c r="F282" s="63"/>
      <c r="I282" s="66">
        <v>46265.70239583333</v>
      </c>
      <c r="J282" s="65" t="s">
        <v>1497</v>
      </c>
      <c r="K282" s="65" t="s">
        <v>1478</v>
      </c>
      <c r="L282" s="65">
        <v>190</v>
      </c>
      <c r="M282" s="65">
        <v>210</v>
      </c>
      <c r="N282" s="65">
        <v>804.24771931898704</v>
      </c>
      <c r="O282" s="65" t="s">
        <v>417</v>
      </c>
      <c r="P282" s="65"/>
      <c r="Q282" s="65"/>
      <c r="R282" s="65">
        <v>32</v>
      </c>
      <c r="S282" s="65">
        <v>0</v>
      </c>
      <c r="T282" s="65">
        <v>0</v>
      </c>
      <c r="U282" s="65">
        <v>0</v>
      </c>
      <c r="V282" s="65">
        <v>0</v>
      </c>
      <c r="W282" s="67" t="s">
        <v>1694</v>
      </c>
      <c r="Z282" s="62"/>
      <c r="AA282" s="59"/>
      <c r="AB282" s="59"/>
      <c r="AC282" s="59"/>
      <c r="AD282" s="59"/>
      <c r="AE282" s="63"/>
      <c r="AX282" s="62"/>
      <c r="AY282" s="59"/>
      <c r="AZ282" s="59"/>
      <c r="BA282" s="59"/>
      <c r="BB282" s="59"/>
      <c r="BC282" s="59"/>
      <c r="BD282" s="59"/>
      <c r="BE282" s="59"/>
    </row>
    <row r="283" spans="1:57" x14ac:dyDescent="0.25">
      <c r="A283" s="62"/>
      <c r="B283" s="59"/>
      <c r="C283" s="59"/>
      <c r="D283" s="59"/>
      <c r="E283" s="59"/>
      <c r="F283" s="63"/>
      <c r="I283" s="66">
        <v>46265.70239583333</v>
      </c>
      <c r="J283" s="65" t="s">
        <v>1498</v>
      </c>
      <c r="K283" s="65" t="s">
        <v>1478</v>
      </c>
      <c r="L283" s="65">
        <v>410</v>
      </c>
      <c r="M283" s="65">
        <v>210</v>
      </c>
      <c r="N283" s="65">
        <v>804.24771931898704</v>
      </c>
      <c r="O283" s="65" t="s">
        <v>417</v>
      </c>
      <c r="P283" s="65"/>
      <c r="Q283" s="65"/>
      <c r="R283" s="65">
        <v>32</v>
      </c>
      <c r="S283" s="65">
        <v>0</v>
      </c>
      <c r="T283" s="65">
        <v>0</v>
      </c>
      <c r="U283" s="65">
        <v>0</v>
      </c>
      <c r="V283" s="65">
        <v>0</v>
      </c>
      <c r="W283" s="67" t="s">
        <v>1694</v>
      </c>
      <c r="Z283" s="62"/>
      <c r="AA283" s="59"/>
      <c r="AB283" s="59"/>
      <c r="AC283" s="59"/>
      <c r="AD283" s="59"/>
      <c r="AE283" s="63"/>
      <c r="AX283" s="62"/>
      <c r="AY283" s="59"/>
      <c r="AZ283" s="59"/>
      <c r="BA283" s="59"/>
      <c r="BB283" s="59"/>
      <c r="BC283" s="59"/>
      <c r="BD283" s="59"/>
      <c r="BE283" s="59"/>
    </row>
    <row r="284" spans="1:57" x14ac:dyDescent="0.25">
      <c r="A284" s="62"/>
      <c r="B284" s="59"/>
      <c r="C284" s="59"/>
      <c r="D284" s="59"/>
      <c r="E284" s="59"/>
      <c r="F284" s="63"/>
      <c r="I284" s="66">
        <v>46265.70239583333</v>
      </c>
      <c r="J284" s="65" t="s">
        <v>1499</v>
      </c>
      <c r="K284" s="65" t="s">
        <v>1478</v>
      </c>
      <c r="L284" s="65">
        <v>80</v>
      </c>
      <c r="M284" s="65">
        <v>210</v>
      </c>
      <c r="N284" s="65">
        <v>804.24771931898704</v>
      </c>
      <c r="O284" s="65" t="s">
        <v>417</v>
      </c>
      <c r="P284" s="65"/>
      <c r="Q284" s="65"/>
      <c r="R284" s="65">
        <v>32</v>
      </c>
      <c r="S284" s="65">
        <v>0</v>
      </c>
      <c r="T284" s="65">
        <v>0</v>
      </c>
      <c r="U284" s="65">
        <v>0</v>
      </c>
      <c r="V284" s="65">
        <v>0</v>
      </c>
      <c r="W284" s="67" t="s">
        <v>1694</v>
      </c>
      <c r="Z284" s="62"/>
      <c r="AA284" s="59"/>
      <c r="AB284" s="59"/>
      <c r="AC284" s="59"/>
      <c r="AD284" s="59"/>
      <c r="AE284" s="63"/>
      <c r="AX284" s="62"/>
      <c r="AY284" s="59"/>
      <c r="AZ284" s="59"/>
      <c r="BA284" s="59"/>
      <c r="BB284" s="59"/>
      <c r="BC284" s="59"/>
      <c r="BD284" s="59"/>
      <c r="BE284" s="59"/>
    </row>
    <row r="285" spans="1:57" x14ac:dyDescent="0.25">
      <c r="A285" s="62"/>
      <c r="B285" s="59"/>
      <c r="C285" s="59"/>
      <c r="D285" s="59"/>
      <c r="E285" s="59"/>
      <c r="F285" s="63"/>
      <c r="I285" s="66">
        <v>46265.70239583333</v>
      </c>
      <c r="J285" s="65" t="s">
        <v>1500</v>
      </c>
      <c r="K285" s="65" t="s">
        <v>1478</v>
      </c>
      <c r="L285" s="65">
        <v>520</v>
      </c>
      <c r="M285" s="65">
        <v>210</v>
      </c>
      <c r="N285" s="65">
        <v>804.24771931898704</v>
      </c>
      <c r="O285" s="65" t="s">
        <v>417</v>
      </c>
      <c r="P285" s="65"/>
      <c r="Q285" s="65"/>
      <c r="R285" s="65">
        <v>32</v>
      </c>
      <c r="S285" s="65">
        <v>0</v>
      </c>
      <c r="T285" s="65">
        <v>0</v>
      </c>
      <c r="U285" s="65">
        <v>0</v>
      </c>
      <c r="V285" s="65">
        <v>0</v>
      </c>
      <c r="W285" s="67" t="s">
        <v>1694</v>
      </c>
      <c r="Z285" s="62"/>
      <c r="AA285" s="59"/>
      <c r="AB285" s="59"/>
      <c r="AC285" s="59"/>
      <c r="AD285" s="59"/>
      <c r="AE285" s="63"/>
      <c r="AX285" s="62"/>
      <c r="AY285" s="59"/>
      <c r="AZ285" s="59"/>
      <c r="BA285" s="59"/>
      <c r="BB285" s="59"/>
      <c r="BC285" s="59"/>
      <c r="BD285" s="59"/>
      <c r="BE285" s="59"/>
    </row>
    <row r="286" spans="1:57" x14ac:dyDescent="0.25">
      <c r="A286" s="62"/>
      <c r="B286" s="59"/>
      <c r="C286" s="59"/>
      <c r="D286" s="59"/>
      <c r="E286" s="59"/>
      <c r="F286" s="63"/>
      <c r="I286" s="66">
        <v>46265.70239583333</v>
      </c>
      <c r="J286" s="65" t="s">
        <v>1501</v>
      </c>
      <c r="K286" s="65" t="s">
        <v>1478</v>
      </c>
      <c r="L286" s="65">
        <v>300</v>
      </c>
      <c r="M286" s="65">
        <v>40</v>
      </c>
      <c r="N286" s="65">
        <v>804.24771931898704</v>
      </c>
      <c r="O286" s="65" t="s">
        <v>417</v>
      </c>
      <c r="P286" s="65"/>
      <c r="Q286" s="65"/>
      <c r="R286" s="65">
        <v>32</v>
      </c>
      <c r="S286" s="65">
        <v>0</v>
      </c>
      <c r="T286" s="65">
        <v>0</v>
      </c>
      <c r="U286" s="65">
        <v>0</v>
      </c>
      <c r="V286" s="65">
        <v>0</v>
      </c>
      <c r="W286" s="67" t="s">
        <v>1694</v>
      </c>
      <c r="Z286" s="62"/>
      <c r="AA286" s="59"/>
      <c r="AB286" s="59"/>
      <c r="AC286" s="59"/>
      <c r="AD286" s="59"/>
      <c r="AE286" s="63"/>
      <c r="AX286" s="62"/>
      <c r="AY286" s="59"/>
      <c r="AZ286" s="59"/>
      <c r="BA286" s="59"/>
      <c r="BB286" s="59"/>
      <c r="BC286" s="59"/>
      <c r="BD286" s="59"/>
      <c r="BE286" s="59"/>
    </row>
    <row r="287" spans="1:57" x14ac:dyDescent="0.25">
      <c r="A287" s="62"/>
      <c r="B287" s="59"/>
      <c r="C287" s="59"/>
      <c r="D287" s="59"/>
      <c r="E287" s="59"/>
      <c r="F287" s="63"/>
      <c r="I287" s="66">
        <v>46265.70239583333</v>
      </c>
      <c r="J287" s="65" t="s">
        <v>1502</v>
      </c>
      <c r="K287" s="65" t="s">
        <v>1478</v>
      </c>
      <c r="L287" s="65">
        <v>410</v>
      </c>
      <c r="M287" s="65">
        <v>40</v>
      </c>
      <c r="N287" s="65">
        <v>804.24771931898704</v>
      </c>
      <c r="O287" s="65" t="s">
        <v>417</v>
      </c>
      <c r="P287" s="65"/>
      <c r="Q287" s="65"/>
      <c r="R287" s="65">
        <v>32</v>
      </c>
      <c r="S287" s="65">
        <v>0</v>
      </c>
      <c r="T287" s="65">
        <v>0</v>
      </c>
      <c r="U287" s="65">
        <v>0</v>
      </c>
      <c r="V287" s="65">
        <v>0</v>
      </c>
      <c r="W287" s="67" t="s">
        <v>1694</v>
      </c>
      <c r="Z287" s="62"/>
      <c r="AA287" s="59"/>
      <c r="AB287" s="59"/>
      <c r="AC287" s="59"/>
      <c r="AD287" s="59"/>
      <c r="AE287" s="63"/>
      <c r="AX287" s="62"/>
      <c r="AY287" s="59"/>
      <c r="AZ287" s="59"/>
      <c r="BA287" s="59"/>
      <c r="BB287" s="59"/>
      <c r="BC287" s="59"/>
      <c r="BD287" s="59"/>
      <c r="BE287" s="59"/>
    </row>
    <row r="288" spans="1:57" x14ac:dyDescent="0.25">
      <c r="A288" s="62"/>
      <c r="B288" s="59"/>
      <c r="C288" s="59"/>
      <c r="D288" s="59"/>
      <c r="E288" s="59"/>
      <c r="F288" s="63"/>
      <c r="I288" s="66">
        <v>46265.70239583333</v>
      </c>
      <c r="J288" s="65" t="s">
        <v>1503</v>
      </c>
      <c r="K288" s="65" t="s">
        <v>1478</v>
      </c>
      <c r="L288" s="65">
        <v>190</v>
      </c>
      <c r="M288" s="65">
        <v>40</v>
      </c>
      <c r="N288" s="65">
        <v>804.24771931898704</v>
      </c>
      <c r="O288" s="65" t="s">
        <v>417</v>
      </c>
      <c r="P288" s="65"/>
      <c r="Q288" s="65"/>
      <c r="R288" s="65">
        <v>32</v>
      </c>
      <c r="S288" s="65">
        <v>0</v>
      </c>
      <c r="T288" s="65">
        <v>0</v>
      </c>
      <c r="U288" s="65">
        <v>0</v>
      </c>
      <c r="V288" s="65">
        <v>0</v>
      </c>
      <c r="W288" s="67" t="s">
        <v>1694</v>
      </c>
      <c r="Z288" s="62"/>
      <c r="AA288" s="59"/>
      <c r="AB288" s="59"/>
      <c r="AC288" s="59"/>
      <c r="AD288" s="59"/>
      <c r="AE288" s="63"/>
      <c r="AX288" s="62"/>
      <c r="AY288" s="59"/>
      <c r="AZ288" s="59"/>
      <c r="BA288" s="59"/>
      <c r="BB288" s="59"/>
      <c r="BC288" s="59"/>
      <c r="BD288" s="59"/>
      <c r="BE288" s="59"/>
    </row>
    <row r="289" spans="1:57" x14ac:dyDescent="0.25">
      <c r="A289" s="62"/>
      <c r="B289" s="59"/>
      <c r="C289" s="59"/>
      <c r="D289" s="59"/>
      <c r="E289" s="59"/>
      <c r="F289" s="63"/>
      <c r="I289" s="66">
        <v>46265.70239583333</v>
      </c>
      <c r="J289" s="65" t="s">
        <v>1504</v>
      </c>
      <c r="K289" s="65" t="s">
        <v>1478</v>
      </c>
      <c r="L289" s="65">
        <v>520</v>
      </c>
      <c r="M289" s="65">
        <v>40</v>
      </c>
      <c r="N289" s="65">
        <v>804.24771931898704</v>
      </c>
      <c r="O289" s="65" t="s">
        <v>417</v>
      </c>
      <c r="P289" s="65"/>
      <c r="Q289" s="65"/>
      <c r="R289" s="65">
        <v>32</v>
      </c>
      <c r="S289" s="65">
        <v>0</v>
      </c>
      <c r="T289" s="65">
        <v>0</v>
      </c>
      <c r="U289" s="65">
        <v>0</v>
      </c>
      <c r="V289" s="65">
        <v>0</v>
      </c>
      <c r="W289" s="67" t="s">
        <v>1694</v>
      </c>
      <c r="Z289" s="62"/>
      <c r="AA289" s="59"/>
      <c r="AB289" s="59"/>
      <c r="AC289" s="59"/>
      <c r="AD289" s="59"/>
      <c r="AE289" s="63"/>
      <c r="AX289" s="62"/>
      <c r="AY289" s="59"/>
      <c r="AZ289" s="59"/>
      <c r="BA289" s="59"/>
      <c r="BB289" s="59"/>
      <c r="BC289" s="59"/>
      <c r="BD289" s="59"/>
      <c r="BE289" s="59"/>
    </row>
    <row r="290" spans="1:57" x14ac:dyDescent="0.25">
      <c r="A290" s="62"/>
      <c r="B290" s="59"/>
      <c r="C290" s="59"/>
      <c r="D290" s="59"/>
      <c r="E290" s="59"/>
      <c r="F290" s="63"/>
      <c r="I290" s="66">
        <v>46265.70239583333</v>
      </c>
      <c r="J290" s="65" t="s">
        <v>1505</v>
      </c>
      <c r="K290" s="65" t="s">
        <v>1478</v>
      </c>
      <c r="L290" s="65">
        <v>79.999999999999986</v>
      </c>
      <c r="M290" s="65">
        <v>40</v>
      </c>
      <c r="N290" s="65">
        <v>804.24771931898704</v>
      </c>
      <c r="O290" s="65" t="s">
        <v>417</v>
      </c>
      <c r="P290" s="65"/>
      <c r="Q290" s="65"/>
      <c r="R290" s="65">
        <v>32</v>
      </c>
      <c r="S290" s="65">
        <v>0</v>
      </c>
      <c r="T290" s="65">
        <v>0</v>
      </c>
      <c r="U290" s="65">
        <v>0</v>
      </c>
      <c r="V290" s="65">
        <v>0</v>
      </c>
      <c r="W290" s="67" t="s">
        <v>1694</v>
      </c>
      <c r="Z290" s="62"/>
      <c r="AA290" s="59"/>
      <c r="AB290" s="59"/>
      <c r="AC290" s="59"/>
      <c r="AD290" s="59"/>
      <c r="AE290" s="63"/>
      <c r="AX290" s="62"/>
      <c r="AY290" s="59"/>
      <c r="AZ290" s="59"/>
      <c r="BA290" s="59"/>
      <c r="BB290" s="59"/>
      <c r="BC290" s="59"/>
      <c r="BD290" s="59"/>
      <c r="BE290" s="59"/>
    </row>
    <row r="291" spans="1:57" x14ac:dyDescent="0.25">
      <c r="A291" s="62"/>
      <c r="B291" s="59"/>
      <c r="C291" s="59"/>
      <c r="D291" s="59"/>
      <c r="E291" s="59"/>
      <c r="F291" s="63"/>
      <c r="I291" s="66">
        <v>46265.70239583333</v>
      </c>
      <c r="J291" s="65" t="s">
        <v>1695</v>
      </c>
      <c r="K291" s="65" t="s">
        <v>1478</v>
      </c>
      <c r="L291" s="65">
        <v>40</v>
      </c>
      <c r="M291" s="65">
        <v>525</v>
      </c>
      <c r="N291" s="65">
        <v>804.24771931898704</v>
      </c>
      <c r="O291" s="65" t="s">
        <v>417</v>
      </c>
      <c r="P291" s="65"/>
      <c r="Q291" s="65"/>
      <c r="R291" s="65">
        <v>32</v>
      </c>
      <c r="S291" s="65">
        <v>0</v>
      </c>
      <c r="T291" s="65">
        <v>0</v>
      </c>
      <c r="U291" s="65">
        <v>0</v>
      </c>
      <c r="V291" s="65">
        <v>0</v>
      </c>
      <c r="W291" s="67" t="s">
        <v>1694</v>
      </c>
      <c r="Z291" s="62"/>
      <c r="AA291" s="59"/>
      <c r="AB291" s="59"/>
      <c r="AC291" s="59"/>
      <c r="AD291" s="59"/>
      <c r="AE291" s="63"/>
      <c r="AX291" s="62"/>
      <c r="AY291" s="59"/>
      <c r="AZ291" s="59"/>
      <c r="BA291" s="59"/>
      <c r="BB291" s="59"/>
      <c r="BC291" s="59"/>
      <c r="BD291" s="59"/>
      <c r="BE291" s="59"/>
    </row>
    <row r="292" spans="1:57" x14ac:dyDescent="0.25">
      <c r="A292" s="62"/>
      <c r="B292" s="59"/>
      <c r="C292" s="59"/>
      <c r="D292" s="59"/>
      <c r="E292" s="59"/>
      <c r="F292" s="63"/>
      <c r="I292" s="66">
        <v>46265.70239583333</v>
      </c>
      <c r="J292" s="65" t="s">
        <v>1696</v>
      </c>
      <c r="K292" s="65" t="s">
        <v>1478</v>
      </c>
      <c r="L292" s="65">
        <v>40</v>
      </c>
      <c r="M292" s="65">
        <v>427.5</v>
      </c>
      <c r="N292" s="65">
        <v>804.24771931898704</v>
      </c>
      <c r="O292" s="65" t="s">
        <v>417</v>
      </c>
      <c r="P292" s="65"/>
      <c r="Q292" s="65"/>
      <c r="R292" s="65">
        <v>32</v>
      </c>
      <c r="S292" s="65">
        <v>0</v>
      </c>
      <c r="T292" s="65">
        <v>0</v>
      </c>
      <c r="U292" s="65">
        <v>0</v>
      </c>
      <c r="V292" s="65">
        <v>0</v>
      </c>
      <c r="W292" s="67" t="s">
        <v>1694</v>
      </c>
      <c r="Z292" s="62"/>
      <c r="AA292" s="59"/>
      <c r="AB292" s="59"/>
      <c r="AC292" s="59"/>
      <c r="AD292" s="59"/>
      <c r="AE292" s="63"/>
      <c r="AX292" s="62"/>
      <c r="AY292" s="59"/>
      <c r="AZ292" s="59"/>
      <c r="BA292" s="59"/>
      <c r="BB292" s="59"/>
      <c r="BC292" s="59"/>
      <c r="BD292" s="59"/>
      <c r="BE292" s="59"/>
    </row>
    <row r="293" spans="1:57" x14ac:dyDescent="0.25">
      <c r="A293" s="62"/>
      <c r="B293" s="59"/>
      <c r="C293" s="59"/>
      <c r="D293" s="59"/>
      <c r="E293" s="59"/>
      <c r="F293" s="63"/>
      <c r="I293" s="66">
        <v>46265.70239583333</v>
      </c>
      <c r="J293" s="65" t="s">
        <v>1697</v>
      </c>
      <c r="K293" s="65" t="s">
        <v>1478</v>
      </c>
      <c r="L293" s="65">
        <v>40</v>
      </c>
      <c r="M293" s="65">
        <v>622.5</v>
      </c>
      <c r="N293" s="65">
        <v>804.24771931898704</v>
      </c>
      <c r="O293" s="65" t="s">
        <v>417</v>
      </c>
      <c r="P293" s="65"/>
      <c r="Q293" s="65"/>
      <c r="R293" s="65">
        <v>32</v>
      </c>
      <c r="S293" s="65">
        <v>0</v>
      </c>
      <c r="T293" s="65">
        <v>0</v>
      </c>
      <c r="U293" s="65">
        <v>0</v>
      </c>
      <c r="V293" s="65">
        <v>0</v>
      </c>
      <c r="W293" s="67" t="s">
        <v>1694</v>
      </c>
      <c r="Z293" s="62"/>
      <c r="AA293" s="59"/>
      <c r="AB293" s="59"/>
      <c r="AC293" s="59"/>
      <c r="AD293" s="59"/>
      <c r="AE293" s="63"/>
      <c r="AX293" s="62"/>
      <c r="AY293" s="59"/>
      <c r="AZ293" s="59"/>
      <c r="BA293" s="59"/>
      <c r="BB293" s="59"/>
      <c r="BC293" s="59"/>
      <c r="BD293" s="59"/>
      <c r="BE293" s="59"/>
    </row>
    <row r="294" spans="1:57" x14ac:dyDescent="0.25">
      <c r="A294" s="62"/>
      <c r="B294" s="59"/>
      <c r="C294" s="59"/>
      <c r="D294" s="59"/>
      <c r="E294" s="59"/>
      <c r="F294" s="63"/>
      <c r="I294" s="66">
        <v>46265.70239583333</v>
      </c>
      <c r="J294" s="65" t="s">
        <v>1698</v>
      </c>
      <c r="K294" s="65" t="s">
        <v>1478</v>
      </c>
      <c r="L294" s="65">
        <v>40</v>
      </c>
      <c r="M294" s="65">
        <v>329.99999999999994</v>
      </c>
      <c r="N294" s="65">
        <v>804.24771931898704</v>
      </c>
      <c r="O294" s="65" t="s">
        <v>417</v>
      </c>
      <c r="P294" s="65"/>
      <c r="Q294" s="65"/>
      <c r="R294" s="65">
        <v>32</v>
      </c>
      <c r="S294" s="65">
        <v>0</v>
      </c>
      <c r="T294" s="65">
        <v>0</v>
      </c>
      <c r="U294" s="65">
        <v>0</v>
      </c>
      <c r="V294" s="65">
        <v>0</v>
      </c>
      <c r="W294" s="67" t="s">
        <v>1694</v>
      </c>
      <c r="Z294" s="62"/>
      <c r="AA294" s="59"/>
      <c r="AB294" s="59"/>
      <c r="AC294" s="59"/>
      <c r="AD294" s="59"/>
      <c r="AE294" s="63"/>
      <c r="AX294" s="62"/>
      <c r="AY294" s="59"/>
      <c r="AZ294" s="59"/>
      <c r="BA294" s="59"/>
      <c r="BB294" s="59"/>
      <c r="BC294" s="59"/>
      <c r="BD294" s="59"/>
      <c r="BE294" s="59"/>
    </row>
    <row r="295" spans="1:57" x14ac:dyDescent="0.25">
      <c r="A295" s="62"/>
      <c r="B295" s="59"/>
      <c r="C295" s="59"/>
      <c r="D295" s="59"/>
      <c r="E295" s="59"/>
      <c r="F295" s="63"/>
      <c r="I295" s="66">
        <v>46265.70239583333</v>
      </c>
      <c r="J295" s="65" t="s">
        <v>1699</v>
      </c>
      <c r="K295" s="65" t="s">
        <v>1478</v>
      </c>
      <c r="L295" s="65">
        <v>40</v>
      </c>
      <c r="M295" s="65">
        <v>720</v>
      </c>
      <c r="N295" s="65">
        <v>804.24771931898704</v>
      </c>
      <c r="O295" s="65" t="s">
        <v>417</v>
      </c>
      <c r="P295" s="65"/>
      <c r="Q295" s="65"/>
      <c r="R295" s="65">
        <v>32</v>
      </c>
      <c r="S295" s="65">
        <v>0</v>
      </c>
      <c r="T295" s="65">
        <v>0</v>
      </c>
      <c r="U295" s="65">
        <v>0</v>
      </c>
      <c r="V295" s="65">
        <v>0</v>
      </c>
      <c r="W295" s="67" t="s">
        <v>1694</v>
      </c>
      <c r="Z295" s="62"/>
      <c r="AA295" s="59"/>
      <c r="AB295" s="59"/>
      <c r="AC295" s="59"/>
      <c r="AD295" s="59"/>
      <c r="AE295" s="63"/>
      <c r="AX295" s="62"/>
      <c r="AY295" s="59"/>
      <c r="AZ295" s="59"/>
      <c r="BA295" s="59"/>
      <c r="BB295" s="59"/>
      <c r="BC295" s="59"/>
      <c r="BD295" s="59"/>
      <c r="BE295" s="59"/>
    </row>
    <row r="296" spans="1:57" x14ac:dyDescent="0.25">
      <c r="A296" s="62"/>
      <c r="B296" s="59"/>
      <c r="C296" s="59"/>
      <c r="D296" s="59"/>
      <c r="E296" s="59"/>
      <c r="F296" s="63"/>
      <c r="I296" s="66">
        <v>46265.70239583333</v>
      </c>
      <c r="J296" s="65" t="s">
        <v>1700</v>
      </c>
      <c r="K296" s="65" t="s">
        <v>1478</v>
      </c>
      <c r="L296" s="65">
        <v>210</v>
      </c>
      <c r="M296" s="65">
        <v>525</v>
      </c>
      <c r="N296" s="65">
        <v>804.24771931898704</v>
      </c>
      <c r="O296" s="65" t="s">
        <v>417</v>
      </c>
      <c r="P296" s="65"/>
      <c r="Q296" s="65"/>
      <c r="R296" s="65">
        <v>32</v>
      </c>
      <c r="S296" s="65">
        <v>0</v>
      </c>
      <c r="T296" s="65">
        <v>0</v>
      </c>
      <c r="U296" s="65">
        <v>0</v>
      </c>
      <c r="V296" s="65">
        <v>0</v>
      </c>
      <c r="W296" s="67" t="s">
        <v>1694</v>
      </c>
      <c r="Z296" s="62"/>
      <c r="AA296" s="59"/>
      <c r="AB296" s="59"/>
      <c r="AC296" s="59"/>
      <c r="AD296" s="59"/>
      <c r="AE296" s="63"/>
      <c r="AX296" s="62"/>
      <c r="AY296" s="59"/>
      <c r="AZ296" s="59"/>
      <c r="BA296" s="59"/>
      <c r="BB296" s="59"/>
      <c r="BC296" s="59"/>
      <c r="BD296" s="59"/>
      <c r="BE296" s="59"/>
    </row>
    <row r="297" spans="1:57" x14ac:dyDescent="0.25">
      <c r="A297" s="62"/>
      <c r="B297" s="59"/>
      <c r="C297" s="59"/>
      <c r="D297" s="59"/>
      <c r="E297" s="59"/>
      <c r="F297" s="63"/>
      <c r="I297" s="66">
        <v>46265.70239583333</v>
      </c>
      <c r="J297" s="65" t="s">
        <v>1701</v>
      </c>
      <c r="K297" s="65" t="s">
        <v>1478</v>
      </c>
      <c r="L297" s="65">
        <v>210</v>
      </c>
      <c r="M297" s="65">
        <v>622.5</v>
      </c>
      <c r="N297" s="65">
        <v>804.24771931898704</v>
      </c>
      <c r="O297" s="65" t="s">
        <v>417</v>
      </c>
      <c r="P297" s="65"/>
      <c r="Q297" s="65"/>
      <c r="R297" s="65">
        <v>32</v>
      </c>
      <c r="S297" s="65">
        <v>0</v>
      </c>
      <c r="T297" s="65">
        <v>0</v>
      </c>
      <c r="U297" s="65">
        <v>0</v>
      </c>
      <c r="V297" s="65">
        <v>0</v>
      </c>
      <c r="W297" s="67" t="s">
        <v>1694</v>
      </c>
      <c r="Z297" s="62"/>
      <c r="AA297" s="59"/>
      <c r="AB297" s="59"/>
      <c r="AC297" s="59"/>
      <c r="AD297" s="59"/>
      <c r="AE297" s="63"/>
      <c r="AX297" s="62"/>
      <c r="AY297" s="59"/>
      <c r="AZ297" s="59"/>
      <c r="BA297" s="59"/>
      <c r="BB297" s="59"/>
      <c r="BC297" s="59"/>
      <c r="BD297" s="59"/>
      <c r="BE297" s="59"/>
    </row>
    <row r="298" spans="1:57" x14ac:dyDescent="0.25">
      <c r="A298" s="62"/>
      <c r="B298" s="59"/>
      <c r="C298" s="59"/>
      <c r="D298" s="59"/>
      <c r="E298" s="59"/>
      <c r="F298" s="63"/>
      <c r="I298" s="66">
        <v>46265.70239583333</v>
      </c>
      <c r="J298" s="65" t="s">
        <v>1702</v>
      </c>
      <c r="K298" s="65" t="s">
        <v>1478</v>
      </c>
      <c r="L298" s="65">
        <v>210</v>
      </c>
      <c r="M298" s="65">
        <v>427.5</v>
      </c>
      <c r="N298" s="65">
        <v>804.24771931898704</v>
      </c>
      <c r="O298" s="65" t="s">
        <v>417</v>
      </c>
      <c r="P298" s="65"/>
      <c r="Q298" s="65"/>
      <c r="R298" s="65">
        <v>32</v>
      </c>
      <c r="S298" s="65">
        <v>0</v>
      </c>
      <c r="T298" s="65">
        <v>0</v>
      </c>
      <c r="U298" s="65">
        <v>0</v>
      </c>
      <c r="V298" s="65">
        <v>0</v>
      </c>
      <c r="W298" s="67" t="s">
        <v>1694</v>
      </c>
      <c r="Z298" s="62"/>
      <c r="AA298" s="59"/>
      <c r="AB298" s="59"/>
      <c r="AC298" s="59"/>
      <c r="AD298" s="59"/>
      <c r="AE298" s="63"/>
      <c r="AX298" s="62"/>
      <c r="AY298" s="59"/>
      <c r="AZ298" s="59"/>
      <c r="BA298" s="59"/>
      <c r="BB298" s="59"/>
      <c r="BC298" s="59"/>
      <c r="BD298" s="59"/>
      <c r="BE298" s="59"/>
    </row>
    <row r="299" spans="1:57" x14ac:dyDescent="0.25">
      <c r="A299" s="62"/>
      <c r="B299" s="59"/>
      <c r="C299" s="59"/>
      <c r="D299" s="59"/>
      <c r="E299" s="59"/>
      <c r="F299" s="63"/>
      <c r="I299" s="66">
        <v>46265.70239583333</v>
      </c>
      <c r="J299" s="65" t="s">
        <v>1703</v>
      </c>
      <c r="K299" s="65" t="s">
        <v>1478</v>
      </c>
      <c r="L299" s="65">
        <v>210</v>
      </c>
      <c r="M299" s="65">
        <v>720</v>
      </c>
      <c r="N299" s="65">
        <v>804.24771931898704</v>
      </c>
      <c r="O299" s="65" t="s">
        <v>417</v>
      </c>
      <c r="P299" s="65"/>
      <c r="Q299" s="65"/>
      <c r="R299" s="65">
        <v>32</v>
      </c>
      <c r="S299" s="65">
        <v>0</v>
      </c>
      <c r="T299" s="65">
        <v>0</v>
      </c>
      <c r="U299" s="65">
        <v>0</v>
      </c>
      <c r="V299" s="65">
        <v>0</v>
      </c>
      <c r="W299" s="67" t="s">
        <v>1694</v>
      </c>
      <c r="Z299" s="62"/>
      <c r="AA299" s="59"/>
      <c r="AB299" s="59"/>
      <c r="AC299" s="59"/>
      <c r="AD299" s="59"/>
      <c r="AE299" s="63"/>
      <c r="AX299" s="62"/>
      <c r="AY299" s="59"/>
      <c r="AZ299" s="59"/>
      <c r="BA299" s="59"/>
      <c r="BB299" s="59"/>
      <c r="BC299" s="59"/>
      <c r="BD299" s="59"/>
      <c r="BE299" s="59"/>
    </row>
    <row r="300" spans="1:57" x14ac:dyDescent="0.25">
      <c r="A300" s="62"/>
      <c r="B300" s="59"/>
      <c r="C300" s="59"/>
      <c r="D300" s="59"/>
      <c r="E300" s="59"/>
      <c r="F300" s="63"/>
      <c r="I300" s="66">
        <v>46265.70239583333</v>
      </c>
      <c r="J300" s="65" t="s">
        <v>1704</v>
      </c>
      <c r="K300" s="65" t="s">
        <v>1478</v>
      </c>
      <c r="L300" s="65">
        <v>210</v>
      </c>
      <c r="M300" s="65">
        <v>329.99999999999994</v>
      </c>
      <c r="N300" s="65">
        <v>804.24771931898704</v>
      </c>
      <c r="O300" s="65" t="s">
        <v>417</v>
      </c>
      <c r="P300" s="65"/>
      <c r="Q300" s="65"/>
      <c r="R300" s="65">
        <v>32</v>
      </c>
      <c r="S300" s="65">
        <v>0</v>
      </c>
      <c r="T300" s="65">
        <v>0</v>
      </c>
      <c r="U300" s="65">
        <v>0</v>
      </c>
      <c r="V300" s="65">
        <v>0</v>
      </c>
      <c r="W300" s="67" t="s">
        <v>1694</v>
      </c>
      <c r="Z300" s="62"/>
      <c r="AA300" s="59"/>
      <c r="AB300" s="59"/>
      <c r="AC300" s="59"/>
      <c r="AD300" s="59"/>
      <c r="AE300" s="63"/>
      <c r="AX300" s="62"/>
      <c r="AY300" s="59"/>
      <c r="AZ300" s="59"/>
      <c r="BA300" s="59"/>
      <c r="BB300" s="59"/>
      <c r="BC300" s="59"/>
      <c r="BD300" s="59"/>
      <c r="BE300" s="59"/>
    </row>
    <row r="301" spans="1:57" x14ac:dyDescent="0.25">
      <c r="A301" s="62"/>
      <c r="B301" s="59"/>
      <c r="C301" s="59"/>
      <c r="D301" s="59"/>
      <c r="E301" s="59"/>
      <c r="F301" s="63"/>
      <c r="I301" s="66">
        <v>46265.70239583333</v>
      </c>
      <c r="J301" s="65" t="s">
        <v>1705</v>
      </c>
      <c r="K301" s="65" t="s">
        <v>1478</v>
      </c>
      <c r="L301" s="65">
        <v>80</v>
      </c>
      <c r="M301" s="65">
        <v>760</v>
      </c>
      <c r="N301" s="65">
        <v>804.24771931898704</v>
      </c>
      <c r="O301" s="65" t="s">
        <v>417</v>
      </c>
      <c r="P301" s="65"/>
      <c r="Q301" s="65"/>
      <c r="R301" s="65">
        <v>32</v>
      </c>
      <c r="S301" s="65">
        <v>0</v>
      </c>
      <c r="T301" s="65">
        <v>0</v>
      </c>
      <c r="U301" s="65">
        <v>0</v>
      </c>
      <c r="V301" s="65">
        <v>0</v>
      </c>
      <c r="W301" s="67" t="s">
        <v>1694</v>
      </c>
      <c r="Z301" s="62"/>
      <c r="AA301" s="59"/>
      <c r="AB301" s="59"/>
      <c r="AC301" s="59"/>
      <c r="AD301" s="59"/>
      <c r="AE301" s="63"/>
      <c r="AX301" s="62"/>
      <c r="AY301" s="59"/>
      <c r="AZ301" s="59"/>
      <c r="BA301" s="59"/>
      <c r="BB301" s="59"/>
      <c r="BC301" s="59"/>
      <c r="BD301" s="59"/>
      <c r="BE301" s="59"/>
    </row>
    <row r="302" spans="1:57" x14ac:dyDescent="0.25">
      <c r="A302" s="62"/>
      <c r="B302" s="59"/>
      <c r="C302" s="59"/>
      <c r="D302" s="59"/>
      <c r="E302" s="59"/>
      <c r="F302" s="63"/>
      <c r="I302" s="66">
        <v>46265.70239583333</v>
      </c>
      <c r="J302" s="65" t="s">
        <v>1706</v>
      </c>
      <c r="K302" s="65" t="s">
        <v>1478</v>
      </c>
      <c r="L302" s="65">
        <v>170</v>
      </c>
      <c r="M302" s="65">
        <v>760</v>
      </c>
      <c r="N302" s="65">
        <v>804.24771931898704</v>
      </c>
      <c r="O302" s="65" t="s">
        <v>417</v>
      </c>
      <c r="P302" s="65"/>
      <c r="Q302" s="65"/>
      <c r="R302" s="65">
        <v>32</v>
      </c>
      <c r="S302" s="65">
        <v>0</v>
      </c>
      <c r="T302" s="65">
        <v>0</v>
      </c>
      <c r="U302" s="65">
        <v>0</v>
      </c>
      <c r="V302" s="65">
        <v>0</v>
      </c>
      <c r="W302" s="67" t="s">
        <v>1694</v>
      </c>
      <c r="Z302" s="62"/>
      <c r="AA302" s="59"/>
      <c r="AB302" s="59"/>
      <c r="AC302" s="59"/>
      <c r="AD302" s="59"/>
      <c r="AE302" s="63"/>
      <c r="AX302" s="62"/>
      <c r="AY302" s="59"/>
      <c r="AZ302" s="59"/>
      <c r="BA302" s="59"/>
      <c r="BB302" s="59"/>
      <c r="BC302" s="59"/>
      <c r="BD302" s="59"/>
      <c r="BE302" s="59"/>
    </row>
    <row r="303" spans="1:57" x14ac:dyDescent="0.25">
      <c r="A303" s="62"/>
      <c r="B303" s="59"/>
      <c r="C303" s="59"/>
      <c r="D303" s="59"/>
      <c r="E303" s="59"/>
      <c r="F303" s="63"/>
      <c r="I303" s="66">
        <v>46265.70239583333</v>
      </c>
      <c r="J303" s="65" t="s">
        <v>1707</v>
      </c>
      <c r="K303" s="65" t="s">
        <v>1478</v>
      </c>
      <c r="L303" s="65">
        <v>170</v>
      </c>
      <c r="M303" s="65">
        <v>290</v>
      </c>
      <c r="N303" s="65">
        <v>804.24771931898704</v>
      </c>
      <c r="O303" s="65" t="s">
        <v>417</v>
      </c>
      <c r="P303" s="65"/>
      <c r="Q303" s="65"/>
      <c r="R303" s="65">
        <v>32</v>
      </c>
      <c r="S303" s="65">
        <v>0</v>
      </c>
      <c r="T303" s="65">
        <v>0</v>
      </c>
      <c r="U303" s="65">
        <v>0</v>
      </c>
      <c r="V303" s="65">
        <v>0</v>
      </c>
      <c r="W303" s="67" t="s">
        <v>1694</v>
      </c>
      <c r="Z303" s="62"/>
      <c r="AA303" s="59"/>
      <c r="AB303" s="59"/>
      <c r="AC303" s="59"/>
      <c r="AD303" s="59"/>
      <c r="AE303" s="63"/>
      <c r="AX303" s="62"/>
      <c r="AY303" s="59"/>
      <c r="AZ303" s="59"/>
      <c r="BA303" s="59"/>
      <c r="BB303" s="59"/>
      <c r="BC303" s="59"/>
      <c r="BD303" s="59"/>
      <c r="BE303" s="59"/>
    </row>
    <row r="304" spans="1:57" x14ac:dyDescent="0.25">
      <c r="A304" s="62"/>
      <c r="B304" s="59"/>
      <c r="C304" s="59"/>
      <c r="D304" s="59"/>
      <c r="E304" s="59"/>
      <c r="F304" s="63"/>
      <c r="I304" s="66">
        <v>46265.70239583333</v>
      </c>
      <c r="J304" s="65" t="s">
        <v>1708</v>
      </c>
      <c r="K304" s="65" t="s">
        <v>1478</v>
      </c>
      <c r="L304" s="65">
        <v>79.999999999999986</v>
      </c>
      <c r="M304" s="65">
        <v>290</v>
      </c>
      <c r="N304" s="65">
        <v>804.24771931898704</v>
      </c>
      <c r="O304" s="65" t="s">
        <v>417</v>
      </c>
      <c r="P304" s="65"/>
      <c r="Q304" s="65"/>
      <c r="R304" s="65">
        <v>32</v>
      </c>
      <c r="S304" s="65">
        <v>0</v>
      </c>
      <c r="T304" s="65">
        <v>0</v>
      </c>
      <c r="U304" s="65">
        <v>0</v>
      </c>
      <c r="V304" s="65">
        <v>0</v>
      </c>
      <c r="W304" s="67" t="s">
        <v>1694</v>
      </c>
      <c r="Z304" s="62"/>
      <c r="AA304" s="59"/>
      <c r="AB304" s="59"/>
      <c r="AC304" s="59"/>
      <c r="AD304" s="59"/>
      <c r="AE304" s="63"/>
      <c r="AX304" s="62"/>
      <c r="AY304" s="59"/>
      <c r="AZ304" s="59"/>
      <c r="BA304" s="59"/>
      <c r="BB304" s="59"/>
      <c r="BC304" s="59"/>
      <c r="BD304" s="59"/>
      <c r="BE304" s="59"/>
    </row>
    <row r="305" spans="1:57" x14ac:dyDescent="0.25">
      <c r="A305" s="62"/>
      <c r="B305" s="59"/>
      <c r="C305" s="59"/>
      <c r="D305" s="59"/>
      <c r="E305" s="59"/>
      <c r="F305" s="63"/>
      <c r="I305" s="66">
        <v>46265.70239583333</v>
      </c>
      <c r="J305" s="65" t="s">
        <v>1709</v>
      </c>
      <c r="K305" s="65" t="s">
        <v>1478</v>
      </c>
      <c r="L305" s="65">
        <v>40</v>
      </c>
      <c r="M305" s="65">
        <v>80</v>
      </c>
      <c r="N305" s="65">
        <v>804.24771931898704</v>
      </c>
      <c r="O305" s="65" t="s">
        <v>417</v>
      </c>
      <c r="P305" s="65"/>
      <c r="Q305" s="65"/>
      <c r="R305" s="65">
        <v>32</v>
      </c>
      <c r="S305" s="65">
        <v>0</v>
      </c>
      <c r="T305" s="65">
        <v>0</v>
      </c>
      <c r="U305" s="65">
        <v>0</v>
      </c>
      <c r="V305" s="65">
        <v>0</v>
      </c>
      <c r="W305" s="67" t="s">
        <v>1694</v>
      </c>
      <c r="Z305" s="62"/>
      <c r="AA305" s="59"/>
      <c r="AB305" s="59"/>
      <c r="AC305" s="59"/>
      <c r="AD305" s="59"/>
      <c r="AE305" s="63"/>
      <c r="AX305" s="62"/>
      <c r="AY305" s="59"/>
      <c r="AZ305" s="59"/>
      <c r="BA305" s="59"/>
      <c r="BB305" s="59"/>
      <c r="BC305" s="59"/>
      <c r="BD305" s="59"/>
      <c r="BE305" s="59"/>
    </row>
    <row r="306" spans="1:57" x14ac:dyDescent="0.25">
      <c r="A306" s="62"/>
      <c r="B306" s="59"/>
      <c r="C306" s="59"/>
      <c r="D306" s="59"/>
      <c r="E306" s="59"/>
      <c r="F306" s="63"/>
      <c r="I306" s="66">
        <v>46265.70239583333</v>
      </c>
      <c r="J306" s="65" t="s">
        <v>1710</v>
      </c>
      <c r="K306" s="65" t="s">
        <v>1478</v>
      </c>
      <c r="L306" s="65">
        <v>40</v>
      </c>
      <c r="M306" s="65">
        <v>170</v>
      </c>
      <c r="N306" s="65">
        <v>804.24771931898704</v>
      </c>
      <c r="O306" s="65" t="s">
        <v>417</v>
      </c>
      <c r="P306" s="65"/>
      <c r="Q306" s="65"/>
      <c r="R306" s="65">
        <v>32</v>
      </c>
      <c r="S306" s="65">
        <v>0</v>
      </c>
      <c r="T306" s="65">
        <v>0</v>
      </c>
      <c r="U306" s="65">
        <v>0</v>
      </c>
      <c r="V306" s="65">
        <v>0</v>
      </c>
      <c r="W306" s="67" t="s">
        <v>1694</v>
      </c>
      <c r="Z306" s="62"/>
      <c r="AA306" s="59"/>
      <c r="AB306" s="59"/>
      <c r="AC306" s="59"/>
      <c r="AD306" s="59"/>
      <c r="AE306" s="63"/>
      <c r="AX306" s="62"/>
      <c r="AY306" s="59"/>
      <c r="AZ306" s="59"/>
      <c r="BA306" s="59"/>
      <c r="BB306" s="59"/>
      <c r="BC306" s="59"/>
      <c r="BD306" s="59"/>
      <c r="BE306" s="59"/>
    </row>
    <row r="307" spans="1:57" x14ac:dyDescent="0.25">
      <c r="A307" s="62"/>
      <c r="B307" s="59"/>
      <c r="C307" s="59"/>
      <c r="D307" s="59"/>
      <c r="E307" s="59"/>
      <c r="F307" s="63"/>
      <c r="I307" s="66">
        <v>46265.70239583333</v>
      </c>
      <c r="J307" s="65" t="s">
        <v>1711</v>
      </c>
      <c r="K307" s="65" t="s">
        <v>1478</v>
      </c>
      <c r="L307" s="65">
        <v>560</v>
      </c>
      <c r="M307" s="65">
        <v>170</v>
      </c>
      <c r="N307" s="65">
        <v>804.24771931898704</v>
      </c>
      <c r="O307" s="65" t="s">
        <v>417</v>
      </c>
      <c r="P307" s="65"/>
      <c r="Q307" s="65"/>
      <c r="R307" s="65">
        <v>32</v>
      </c>
      <c r="S307" s="65">
        <v>0</v>
      </c>
      <c r="T307" s="65">
        <v>0</v>
      </c>
      <c r="U307" s="65">
        <v>0</v>
      </c>
      <c r="V307" s="65">
        <v>0</v>
      </c>
      <c r="W307" s="67" t="s">
        <v>1694</v>
      </c>
      <c r="Z307" s="62"/>
      <c r="AA307" s="59"/>
      <c r="AB307" s="59"/>
      <c r="AC307" s="59"/>
      <c r="AD307" s="59"/>
      <c r="AE307" s="63"/>
      <c r="AX307" s="62"/>
      <c r="AY307" s="59"/>
      <c r="AZ307" s="59"/>
      <c r="BA307" s="59"/>
      <c r="BB307" s="59"/>
      <c r="BC307" s="59"/>
      <c r="BD307" s="59"/>
      <c r="BE307" s="59"/>
    </row>
    <row r="308" spans="1:57" x14ac:dyDescent="0.25">
      <c r="A308" s="62"/>
      <c r="B308" s="59"/>
      <c r="C308" s="59"/>
      <c r="D308" s="59"/>
      <c r="E308" s="59"/>
      <c r="F308" s="63"/>
      <c r="I308" s="66">
        <v>46265.70239583333</v>
      </c>
      <c r="J308" s="65" t="s">
        <v>1712</v>
      </c>
      <c r="K308" s="65" t="s">
        <v>1478</v>
      </c>
      <c r="L308" s="65">
        <v>560</v>
      </c>
      <c r="M308" s="65">
        <v>79.999999999999986</v>
      </c>
      <c r="N308" s="65">
        <v>804.24771931898704</v>
      </c>
      <c r="O308" s="65" t="s">
        <v>417</v>
      </c>
      <c r="P308" s="65"/>
      <c r="Q308" s="65"/>
      <c r="R308" s="65">
        <v>32</v>
      </c>
      <c r="S308" s="65">
        <v>0</v>
      </c>
      <c r="T308" s="65">
        <v>0</v>
      </c>
      <c r="U308" s="65">
        <v>0</v>
      </c>
      <c r="V308" s="65">
        <v>0</v>
      </c>
      <c r="W308" s="67" t="s">
        <v>1694</v>
      </c>
      <c r="Z308" s="62"/>
      <c r="AA308" s="59"/>
      <c r="AB308" s="59"/>
      <c r="AC308" s="59"/>
      <c r="AD308" s="59"/>
      <c r="AE308" s="63"/>
      <c r="AX308" s="62"/>
      <c r="AY308" s="59"/>
      <c r="AZ308" s="59"/>
      <c r="BA308" s="59"/>
      <c r="BB308" s="59"/>
      <c r="BC308" s="59"/>
      <c r="BD308" s="59"/>
      <c r="BE308" s="59"/>
    </row>
    <row r="309" spans="1:57" x14ac:dyDescent="0.25">
      <c r="A309" s="62"/>
      <c r="B309" s="59"/>
      <c r="C309" s="59"/>
      <c r="D309" s="59"/>
      <c r="E309" s="59"/>
      <c r="F309" s="63"/>
      <c r="I309" s="66">
        <v>46265.70239583333</v>
      </c>
      <c r="J309" s="65" t="s">
        <v>1713</v>
      </c>
      <c r="K309" s="65" t="s">
        <v>1478</v>
      </c>
      <c r="L309" s="65">
        <v>300</v>
      </c>
      <c r="M309" s="65">
        <v>210</v>
      </c>
      <c r="N309" s="65">
        <v>804.24771931898704</v>
      </c>
      <c r="O309" s="65" t="s">
        <v>417</v>
      </c>
      <c r="P309" s="65"/>
      <c r="Q309" s="65"/>
      <c r="R309" s="65">
        <v>32</v>
      </c>
      <c r="S309" s="65">
        <v>0</v>
      </c>
      <c r="T309" s="65">
        <v>0</v>
      </c>
      <c r="U309" s="65">
        <v>0</v>
      </c>
      <c r="V309" s="65">
        <v>0</v>
      </c>
      <c r="W309" s="67" t="s">
        <v>1694</v>
      </c>
      <c r="Z309" s="62"/>
      <c r="AA309" s="59"/>
      <c r="AB309" s="59"/>
      <c r="AC309" s="59"/>
      <c r="AD309" s="59"/>
      <c r="AE309" s="63"/>
      <c r="AX309" s="62"/>
      <c r="AY309" s="59"/>
      <c r="AZ309" s="59"/>
      <c r="BA309" s="59"/>
      <c r="BB309" s="59"/>
      <c r="BC309" s="59"/>
      <c r="BD309" s="59"/>
      <c r="BE309" s="59"/>
    </row>
    <row r="310" spans="1:57" x14ac:dyDescent="0.25">
      <c r="A310" s="62"/>
      <c r="B310" s="59"/>
      <c r="C310" s="59"/>
      <c r="D310" s="59"/>
      <c r="E310" s="59"/>
      <c r="F310" s="63"/>
      <c r="I310" s="66">
        <v>46265.70239583333</v>
      </c>
      <c r="J310" s="65" t="s">
        <v>1714</v>
      </c>
      <c r="K310" s="65" t="s">
        <v>1478</v>
      </c>
      <c r="L310" s="65">
        <v>190</v>
      </c>
      <c r="M310" s="65">
        <v>210</v>
      </c>
      <c r="N310" s="65">
        <v>804.24771931898704</v>
      </c>
      <c r="O310" s="65" t="s">
        <v>417</v>
      </c>
      <c r="P310" s="65"/>
      <c r="Q310" s="65"/>
      <c r="R310" s="65">
        <v>32</v>
      </c>
      <c r="S310" s="65">
        <v>0</v>
      </c>
      <c r="T310" s="65">
        <v>0</v>
      </c>
      <c r="U310" s="65">
        <v>0</v>
      </c>
      <c r="V310" s="65">
        <v>0</v>
      </c>
      <c r="W310" s="67" t="s">
        <v>1694</v>
      </c>
      <c r="Z310" s="62"/>
      <c r="AA310" s="59"/>
      <c r="AB310" s="59"/>
      <c r="AC310" s="59"/>
      <c r="AD310" s="59"/>
      <c r="AE310" s="63"/>
      <c r="AX310" s="62"/>
      <c r="AY310" s="59"/>
      <c r="AZ310" s="59"/>
      <c r="BA310" s="59"/>
      <c r="BB310" s="59"/>
      <c r="BC310" s="59"/>
      <c r="BD310" s="59"/>
      <c r="BE310" s="59"/>
    </row>
    <row r="311" spans="1:57" x14ac:dyDescent="0.25">
      <c r="A311" s="62"/>
      <c r="B311" s="59"/>
      <c r="C311" s="59"/>
      <c r="D311" s="59"/>
      <c r="E311" s="59"/>
      <c r="F311" s="63"/>
      <c r="I311" s="66">
        <v>46265.70239583333</v>
      </c>
      <c r="J311" s="65" t="s">
        <v>1715</v>
      </c>
      <c r="K311" s="65" t="s">
        <v>1478</v>
      </c>
      <c r="L311" s="65">
        <v>410</v>
      </c>
      <c r="M311" s="65">
        <v>210</v>
      </c>
      <c r="N311" s="65">
        <v>804.24771931898704</v>
      </c>
      <c r="O311" s="65" t="s">
        <v>417</v>
      </c>
      <c r="P311" s="65"/>
      <c r="Q311" s="65"/>
      <c r="R311" s="65">
        <v>32</v>
      </c>
      <c r="S311" s="65">
        <v>0</v>
      </c>
      <c r="T311" s="65">
        <v>0</v>
      </c>
      <c r="U311" s="65">
        <v>0</v>
      </c>
      <c r="V311" s="65">
        <v>0</v>
      </c>
      <c r="W311" s="67" t="s">
        <v>1694</v>
      </c>
      <c r="Z311" s="62"/>
      <c r="AA311" s="59"/>
      <c r="AB311" s="59"/>
      <c r="AC311" s="59"/>
      <c r="AD311" s="59"/>
      <c r="AE311" s="63"/>
      <c r="AX311" s="62"/>
      <c r="AY311" s="59"/>
      <c r="AZ311" s="59"/>
      <c r="BA311" s="59"/>
      <c r="BB311" s="59"/>
      <c r="BC311" s="59"/>
      <c r="BD311" s="59"/>
      <c r="BE311" s="59"/>
    </row>
    <row r="312" spans="1:57" x14ac:dyDescent="0.25">
      <c r="A312" s="62"/>
      <c r="B312" s="59"/>
      <c r="C312" s="59"/>
      <c r="D312" s="59"/>
      <c r="E312" s="59"/>
      <c r="F312" s="63"/>
      <c r="I312" s="66">
        <v>46265.70239583333</v>
      </c>
      <c r="J312" s="65" t="s">
        <v>1716</v>
      </c>
      <c r="K312" s="65" t="s">
        <v>1478</v>
      </c>
      <c r="L312" s="65">
        <v>80</v>
      </c>
      <c r="M312" s="65">
        <v>210</v>
      </c>
      <c r="N312" s="65">
        <v>804.24771931898704</v>
      </c>
      <c r="O312" s="65" t="s">
        <v>417</v>
      </c>
      <c r="P312" s="65"/>
      <c r="Q312" s="65"/>
      <c r="R312" s="65">
        <v>32</v>
      </c>
      <c r="S312" s="65">
        <v>0</v>
      </c>
      <c r="T312" s="65">
        <v>0</v>
      </c>
      <c r="U312" s="65">
        <v>0</v>
      </c>
      <c r="V312" s="65">
        <v>0</v>
      </c>
      <c r="W312" s="67" t="s">
        <v>1694</v>
      </c>
      <c r="Z312" s="62"/>
      <c r="AA312" s="59"/>
      <c r="AB312" s="59"/>
      <c r="AC312" s="59"/>
      <c r="AD312" s="59"/>
      <c r="AE312" s="63"/>
      <c r="AX312" s="62"/>
      <c r="AY312" s="59"/>
      <c r="AZ312" s="59"/>
      <c r="BA312" s="59"/>
      <c r="BB312" s="59"/>
      <c r="BC312" s="59"/>
      <c r="BD312" s="59"/>
      <c r="BE312" s="59"/>
    </row>
    <row r="313" spans="1:57" x14ac:dyDescent="0.25">
      <c r="A313" s="62"/>
      <c r="B313" s="59"/>
      <c r="C313" s="59"/>
      <c r="D313" s="59"/>
      <c r="E313" s="59"/>
      <c r="F313" s="63"/>
      <c r="I313" s="66">
        <v>46265.70239583333</v>
      </c>
      <c r="J313" s="65" t="s">
        <v>1717</v>
      </c>
      <c r="K313" s="65" t="s">
        <v>1478</v>
      </c>
      <c r="L313" s="65">
        <v>520</v>
      </c>
      <c r="M313" s="65">
        <v>210</v>
      </c>
      <c r="N313" s="65">
        <v>804.24771931898704</v>
      </c>
      <c r="O313" s="65" t="s">
        <v>417</v>
      </c>
      <c r="P313" s="65"/>
      <c r="Q313" s="65"/>
      <c r="R313" s="65">
        <v>32</v>
      </c>
      <c r="S313" s="65">
        <v>0</v>
      </c>
      <c r="T313" s="65">
        <v>0</v>
      </c>
      <c r="U313" s="65">
        <v>0</v>
      </c>
      <c r="V313" s="65">
        <v>0</v>
      </c>
      <c r="W313" s="67" t="s">
        <v>1694</v>
      </c>
      <c r="Z313" s="62"/>
      <c r="AA313" s="59"/>
      <c r="AB313" s="59"/>
      <c r="AC313" s="59"/>
      <c r="AD313" s="59"/>
      <c r="AE313" s="63"/>
      <c r="AX313" s="62"/>
      <c r="AY313" s="59"/>
      <c r="AZ313" s="59"/>
      <c r="BA313" s="59"/>
      <c r="BB313" s="59"/>
      <c r="BC313" s="59"/>
      <c r="BD313" s="59"/>
      <c r="BE313" s="59"/>
    </row>
    <row r="314" spans="1:57" x14ac:dyDescent="0.25">
      <c r="A314" s="62"/>
      <c r="B314" s="59"/>
      <c r="C314" s="59"/>
      <c r="D314" s="59"/>
      <c r="E314" s="59"/>
      <c r="F314" s="63"/>
      <c r="I314" s="66">
        <v>46265.70239583333</v>
      </c>
      <c r="J314" s="65" t="s">
        <v>1718</v>
      </c>
      <c r="K314" s="65" t="s">
        <v>1478</v>
      </c>
      <c r="L314" s="65">
        <v>300</v>
      </c>
      <c r="M314" s="65">
        <v>40</v>
      </c>
      <c r="N314" s="65">
        <v>804.24771931898704</v>
      </c>
      <c r="O314" s="65" t="s">
        <v>417</v>
      </c>
      <c r="P314" s="65"/>
      <c r="Q314" s="65"/>
      <c r="R314" s="65">
        <v>32</v>
      </c>
      <c r="S314" s="65">
        <v>0</v>
      </c>
      <c r="T314" s="65">
        <v>0</v>
      </c>
      <c r="U314" s="65">
        <v>0</v>
      </c>
      <c r="V314" s="65">
        <v>0</v>
      </c>
      <c r="W314" s="67" t="s">
        <v>1694</v>
      </c>
      <c r="Z314" s="62"/>
      <c r="AA314" s="59"/>
      <c r="AB314" s="59"/>
      <c r="AC314" s="59"/>
      <c r="AD314" s="59"/>
      <c r="AE314" s="63"/>
      <c r="AX314" s="62"/>
      <c r="AY314" s="59"/>
      <c r="AZ314" s="59"/>
      <c r="BA314" s="59"/>
      <c r="BB314" s="59"/>
      <c r="BC314" s="59"/>
      <c r="BD314" s="59"/>
      <c r="BE314" s="59"/>
    </row>
    <row r="315" spans="1:57" x14ac:dyDescent="0.25">
      <c r="A315" s="62"/>
      <c r="B315" s="59"/>
      <c r="C315" s="59"/>
      <c r="D315" s="59"/>
      <c r="E315" s="59"/>
      <c r="F315" s="63"/>
      <c r="I315" s="66">
        <v>46265.70239583333</v>
      </c>
      <c r="J315" s="65" t="s">
        <v>1719</v>
      </c>
      <c r="K315" s="65" t="s">
        <v>1478</v>
      </c>
      <c r="L315" s="65">
        <v>410</v>
      </c>
      <c r="M315" s="65">
        <v>40</v>
      </c>
      <c r="N315" s="65">
        <v>804.24771931898704</v>
      </c>
      <c r="O315" s="65" t="s">
        <v>417</v>
      </c>
      <c r="P315" s="65"/>
      <c r="Q315" s="65"/>
      <c r="R315" s="65">
        <v>32</v>
      </c>
      <c r="S315" s="65">
        <v>0</v>
      </c>
      <c r="T315" s="65">
        <v>0</v>
      </c>
      <c r="U315" s="65">
        <v>0</v>
      </c>
      <c r="V315" s="65">
        <v>0</v>
      </c>
      <c r="W315" s="67" t="s">
        <v>1694</v>
      </c>
      <c r="Z315" s="62"/>
      <c r="AA315" s="59"/>
      <c r="AB315" s="59"/>
      <c r="AC315" s="59"/>
      <c r="AD315" s="59"/>
      <c r="AE315" s="63"/>
      <c r="AX315" s="62"/>
      <c r="AY315" s="59"/>
      <c r="AZ315" s="59"/>
      <c r="BA315" s="59"/>
      <c r="BB315" s="59"/>
      <c r="BC315" s="59"/>
      <c r="BD315" s="59"/>
      <c r="BE315" s="59"/>
    </row>
    <row r="316" spans="1:57" x14ac:dyDescent="0.25">
      <c r="A316" s="62"/>
      <c r="B316" s="59"/>
      <c r="C316" s="59"/>
      <c r="D316" s="59"/>
      <c r="E316" s="59"/>
      <c r="F316" s="63"/>
      <c r="I316" s="66">
        <v>46265.70239583333</v>
      </c>
      <c r="J316" s="65" t="s">
        <v>1720</v>
      </c>
      <c r="K316" s="65" t="s">
        <v>1478</v>
      </c>
      <c r="L316" s="65">
        <v>190</v>
      </c>
      <c r="M316" s="65">
        <v>40</v>
      </c>
      <c r="N316" s="65">
        <v>804.24771931898704</v>
      </c>
      <c r="O316" s="65" t="s">
        <v>417</v>
      </c>
      <c r="P316" s="65"/>
      <c r="Q316" s="65"/>
      <c r="R316" s="65">
        <v>32</v>
      </c>
      <c r="S316" s="65">
        <v>0</v>
      </c>
      <c r="T316" s="65">
        <v>0</v>
      </c>
      <c r="U316" s="65">
        <v>0</v>
      </c>
      <c r="V316" s="65">
        <v>0</v>
      </c>
      <c r="W316" s="67" t="s">
        <v>1694</v>
      </c>
      <c r="Z316" s="62"/>
      <c r="AA316" s="59"/>
      <c r="AB316" s="59"/>
      <c r="AC316" s="59"/>
      <c r="AD316" s="59"/>
      <c r="AE316" s="63"/>
      <c r="AX316" s="62"/>
      <c r="AY316" s="59"/>
      <c r="AZ316" s="59"/>
      <c r="BA316" s="59"/>
      <c r="BB316" s="59"/>
      <c r="BC316" s="59"/>
      <c r="BD316" s="59"/>
      <c r="BE316" s="59"/>
    </row>
    <row r="317" spans="1:57" x14ac:dyDescent="0.25">
      <c r="A317" s="62"/>
      <c r="B317" s="59"/>
      <c r="C317" s="59"/>
      <c r="D317" s="59"/>
      <c r="E317" s="59"/>
      <c r="F317" s="63"/>
      <c r="I317" s="66">
        <v>46265.70239583333</v>
      </c>
      <c r="J317" s="65" t="s">
        <v>1721</v>
      </c>
      <c r="K317" s="65" t="s">
        <v>1478</v>
      </c>
      <c r="L317" s="65">
        <v>520</v>
      </c>
      <c r="M317" s="65">
        <v>40</v>
      </c>
      <c r="N317" s="65">
        <v>804.24771931898704</v>
      </c>
      <c r="O317" s="65" t="s">
        <v>417</v>
      </c>
      <c r="P317" s="65"/>
      <c r="Q317" s="65"/>
      <c r="R317" s="65">
        <v>32</v>
      </c>
      <c r="S317" s="65">
        <v>0</v>
      </c>
      <c r="T317" s="65">
        <v>0</v>
      </c>
      <c r="U317" s="65">
        <v>0</v>
      </c>
      <c r="V317" s="65">
        <v>0</v>
      </c>
      <c r="W317" s="67" t="s">
        <v>1694</v>
      </c>
      <c r="Z317" s="62"/>
      <c r="AA317" s="59"/>
      <c r="AB317" s="59"/>
      <c r="AC317" s="59"/>
      <c r="AD317" s="59"/>
      <c r="AE317" s="63"/>
      <c r="AX317" s="62"/>
      <c r="AY317" s="59"/>
      <c r="AZ317" s="59"/>
      <c r="BA317" s="59"/>
      <c r="BB317" s="59"/>
      <c r="BC317" s="59"/>
      <c r="BD317" s="59"/>
      <c r="BE317" s="59"/>
    </row>
    <row r="318" spans="1:57" x14ac:dyDescent="0.25">
      <c r="A318" s="62"/>
      <c r="B318" s="59"/>
      <c r="C318" s="59"/>
      <c r="D318" s="59"/>
      <c r="E318" s="59"/>
      <c r="F318" s="63"/>
      <c r="I318" s="66">
        <v>46265.70239583333</v>
      </c>
      <c r="J318" s="65" t="s">
        <v>1722</v>
      </c>
      <c r="K318" s="65" t="s">
        <v>1478</v>
      </c>
      <c r="L318" s="65">
        <v>79.999999999999986</v>
      </c>
      <c r="M318" s="65">
        <v>40</v>
      </c>
      <c r="N318" s="65">
        <v>804.24771931898704</v>
      </c>
      <c r="O318" s="65" t="s">
        <v>417</v>
      </c>
      <c r="P318" s="65"/>
      <c r="Q318" s="65"/>
      <c r="R318" s="65">
        <v>32</v>
      </c>
      <c r="S318" s="65">
        <v>0</v>
      </c>
      <c r="T318" s="65">
        <v>0</v>
      </c>
      <c r="U318" s="65">
        <v>0</v>
      </c>
      <c r="V318" s="65">
        <v>0</v>
      </c>
      <c r="W318" s="67" t="s">
        <v>1694</v>
      </c>
      <c r="Z318" s="62"/>
      <c r="AA318" s="59"/>
      <c r="AB318" s="59"/>
      <c r="AC318" s="59"/>
      <c r="AD318" s="59"/>
      <c r="AE318" s="63"/>
      <c r="AX318" s="62"/>
      <c r="AY318" s="59"/>
      <c r="AZ318" s="59"/>
      <c r="BA318" s="59"/>
      <c r="BB318" s="59"/>
      <c r="BC318" s="59"/>
      <c r="BD318" s="59"/>
      <c r="BE318" s="59"/>
    </row>
    <row r="319" spans="1:57" x14ac:dyDescent="0.25">
      <c r="A319" s="62"/>
      <c r="B319" s="59"/>
      <c r="C319" s="59"/>
      <c r="D319" s="59"/>
      <c r="E319" s="59"/>
      <c r="F319" s="63"/>
      <c r="Z319" s="62"/>
      <c r="AA319" s="59"/>
      <c r="AB319" s="59"/>
      <c r="AC319" s="59"/>
      <c r="AD319" s="59"/>
      <c r="AE319" s="63"/>
      <c r="AX319" s="62"/>
      <c r="AY319" s="59"/>
      <c r="AZ319" s="59"/>
      <c r="BA319" s="59"/>
      <c r="BB319" s="59"/>
      <c r="BC319" s="59"/>
      <c r="BD319" s="59"/>
      <c r="BE319" s="59"/>
    </row>
    <row r="320" spans="1:57" x14ac:dyDescent="0.25">
      <c r="A320" s="62"/>
      <c r="B320" s="59"/>
      <c r="C320" s="59"/>
      <c r="D320" s="59"/>
      <c r="E320" s="59"/>
      <c r="F320" s="63"/>
      <c r="Z320" s="62"/>
      <c r="AA320" s="59"/>
      <c r="AB320" s="59"/>
      <c r="AC320" s="59"/>
      <c r="AD320" s="59"/>
      <c r="AE320" s="63"/>
      <c r="AX320" s="62"/>
      <c r="AY320" s="59"/>
      <c r="AZ320" s="59"/>
      <c r="BA320" s="59"/>
      <c r="BB320" s="59"/>
      <c r="BC320" s="59"/>
      <c r="BD320" s="59"/>
      <c r="BE320" s="59"/>
    </row>
    <row r="321" spans="1:57" x14ac:dyDescent="0.25">
      <c r="A321" s="62"/>
      <c r="B321" s="59"/>
      <c r="C321" s="59"/>
      <c r="D321" s="59"/>
      <c r="E321" s="59"/>
      <c r="F321" s="63"/>
      <c r="Z321" s="62"/>
      <c r="AA321" s="59"/>
      <c r="AB321" s="59"/>
      <c r="AC321" s="59"/>
      <c r="AD321" s="59"/>
      <c r="AE321" s="63"/>
      <c r="AX321" s="62"/>
      <c r="AY321" s="59"/>
      <c r="AZ321" s="59"/>
      <c r="BA321" s="59"/>
      <c r="BB321" s="59"/>
      <c r="BC321" s="59"/>
      <c r="BD321" s="59"/>
      <c r="BE321" s="59"/>
    </row>
    <row r="322" spans="1:57" x14ac:dyDescent="0.25">
      <c r="A322" s="62"/>
      <c r="B322" s="59"/>
      <c r="C322" s="59"/>
      <c r="D322" s="59"/>
      <c r="E322" s="59"/>
      <c r="F322" s="63"/>
      <c r="Z322" s="62"/>
      <c r="AA322" s="59"/>
      <c r="AB322" s="59"/>
      <c r="AC322" s="59"/>
      <c r="AD322" s="59"/>
      <c r="AE322" s="63"/>
      <c r="AX322" s="62"/>
      <c r="AY322" s="59"/>
      <c r="AZ322" s="59"/>
      <c r="BA322" s="59"/>
      <c r="BB322" s="59"/>
      <c r="BC322" s="59"/>
      <c r="BD322" s="59"/>
      <c r="BE322" s="59"/>
    </row>
    <row r="323" spans="1:57" x14ac:dyDescent="0.25">
      <c r="A323" s="62"/>
      <c r="B323" s="59"/>
      <c r="C323" s="59"/>
      <c r="D323" s="59"/>
      <c r="E323" s="59"/>
      <c r="F323" s="63"/>
      <c r="Z323" s="62"/>
      <c r="AA323" s="59"/>
      <c r="AB323" s="59"/>
      <c r="AC323" s="59"/>
      <c r="AD323" s="59"/>
      <c r="AE323" s="63"/>
      <c r="AX323" s="62"/>
      <c r="AY323" s="59"/>
      <c r="AZ323" s="59"/>
      <c r="BA323" s="59"/>
      <c r="BB323" s="59"/>
      <c r="BC323" s="59"/>
      <c r="BD323" s="59"/>
      <c r="BE323" s="59"/>
    </row>
    <row r="324" spans="1:57" x14ac:dyDescent="0.25">
      <c r="A324" s="62"/>
      <c r="B324" s="59"/>
      <c r="C324" s="59"/>
      <c r="D324" s="59"/>
      <c r="E324" s="59"/>
      <c r="F324" s="63"/>
      <c r="Z324" s="62"/>
      <c r="AA324" s="59"/>
      <c r="AB324" s="59"/>
      <c r="AC324" s="59"/>
      <c r="AD324" s="59"/>
      <c r="AE324" s="63"/>
      <c r="AX324" s="62"/>
      <c r="AY324" s="59"/>
      <c r="AZ324" s="59"/>
      <c r="BA324" s="59"/>
      <c r="BB324" s="59"/>
      <c r="BC324" s="59"/>
      <c r="BD324" s="59"/>
      <c r="BE324" s="59"/>
    </row>
    <row r="325" spans="1:57" x14ac:dyDescent="0.25">
      <c r="A325" s="62"/>
      <c r="B325" s="59"/>
      <c r="C325" s="59"/>
      <c r="D325" s="59"/>
      <c r="E325" s="59"/>
      <c r="F325" s="63"/>
      <c r="Z325" s="62"/>
      <c r="AA325" s="59"/>
      <c r="AB325" s="59"/>
      <c r="AC325" s="59"/>
      <c r="AD325" s="59"/>
      <c r="AE325" s="63"/>
      <c r="AX325" s="62"/>
      <c r="AY325" s="59"/>
      <c r="AZ325" s="59"/>
      <c r="BA325" s="59"/>
      <c r="BB325" s="59"/>
      <c r="BC325" s="59"/>
      <c r="BD325" s="59"/>
      <c r="BE325" s="59"/>
    </row>
    <row r="326" spans="1:57" x14ac:dyDescent="0.25">
      <c r="A326" s="62"/>
      <c r="B326" s="59"/>
      <c r="C326" s="59"/>
      <c r="D326" s="59"/>
      <c r="E326" s="59"/>
      <c r="F326" s="63"/>
      <c r="Z326" s="62"/>
      <c r="AA326" s="59"/>
      <c r="AB326" s="59"/>
      <c r="AC326" s="59"/>
      <c r="AD326" s="59"/>
      <c r="AE326" s="63"/>
      <c r="AX326" s="62"/>
      <c r="AY326" s="59"/>
      <c r="AZ326" s="59"/>
      <c r="BA326" s="59"/>
      <c r="BB326" s="59"/>
      <c r="BC326" s="59"/>
      <c r="BD326" s="59"/>
      <c r="BE326" s="59"/>
    </row>
    <row r="327" spans="1:57" x14ac:dyDescent="0.25">
      <c r="A327" s="62"/>
      <c r="B327" s="59"/>
      <c r="C327" s="59"/>
      <c r="D327" s="59"/>
      <c r="E327" s="59"/>
      <c r="F327" s="63"/>
      <c r="Z327" s="62"/>
      <c r="AA327" s="59"/>
      <c r="AB327" s="59"/>
      <c r="AC327" s="59"/>
      <c r="AD327" s="59"/>
      <c r="AE327" s="63"/>
      <c r="AX327" s="62"/>
      <c r="AY327" s="59"/>
      <c r="AZ327" s="59"/>
      <c r="BA327" s="59"/>
      <c r="BB327" s="59"/>
      <c r="BC327" s="59"/>
      <c r="BD327" s="59"/>
      <c r="BE327" s="59"/>
    </row>
    <row r="328" spans="1:57" x14ac:dyDescent="0.25">
      <c r="A328" s="62"/>
      <c r="B328" s="59"/>
      <c r="C328" s="59"/>
      <c r="D328" s="59"/>
      <c r="E328" s="59"/>
      <c r="F328" s="63"/>
      <c r="Z328" s="62"/>
      <c r="AA328" s="59"/>
      <c r="AB328" s="59"/>
      <c r="AC328" s="59"/>
      <c r="AD328" s="59"/>
      <c r="AE328" s="63"/>
      <c r="AX328" s="62"/>
      <c r="AY328" s="59"/>
      <c r="AZ328" s="59"/>
      <c r="BA328" s="59"/>
      <c r="BB328" s="59"/>
      <c r="BC328" s="59"/>
      <c r="BD328" s="59"/>
      <c r="BE328" s="59"/>
    </row>
    <row r="329" spans="1:57" x14ac:dyDescent="0.25">
      <c r="A329" s="62"/>
      <c r="B329" s="59"/>
      <c r="C329" s="59"/>
      <c r="D329" s="59"/>
      <c r="E329" s="59"/>
      <c r="F329" s="63"/>
      <c r="Z329" s="62"/>
      <c r="AA329" s="59"/>
      <c r="AB329" s="59"/>
      <c r="AC329" s="59"/>
      <c r="AD329" s="59"/>
      <c r="AE329" s="63"/>
      <c r="AX329" s="62"/>
      <c r="AY329" s="59"/>
      <c r="AZ329" s="59"/>
      <c r="BA329" s="59"/>
      <c r="BB329" s="59"/>
      <c r="BC329" s="59"/>
      <c r="BD329" s="59"/>
      <c r="BE329" s="59"/>
    </row>
    <row r="330" spans="1:57" x14ac:dyDescent="0.25">
      <c r="A330" s="62"/>
      <c r="B330" s="59"/>
      <c r="C330" s="59"/>
      <c r="D330" s="59"/>
      <c r="E330" s="59"/>
      <c r="F330" s="63"/>
      <c r="Z330" s="62"/>
      <c r="AA330" s="59"/>
      <c r="AB330" s="59"/>
      <c r="AC330" s="59"/>
      <c r="AD330" s="59"/>
      <c r="AE330" s="63"/>
      <c r="AX330" s="62"/>
      <c r="AY330" s="59"/>
      <c r="AZ330" s="59"/>
      <c r="BA330" s="59"/>
      <c r="BB330" s="59"/>
      <c r="BC330" s="59"/>
      <c r="BD330" s="59"/>
      <c r="BE330" s="59"/>
    </row>
    <row r="331" spans="1:57" x14ac:dyDescent="0.25">
      <c r="A331" s="62"/>
      <c r="B331" s="59"/>
      <c r="C331" s="59"/>
      <c r="D331" s="59"/>
      <c r="E331" s="59"/>
      <c r="F331" s="63"/>
      <c r="Z331" s="62"/>
      <c r="AA331" s="59"/>
      <c r="AB331" s="59"/>
      <c r="AC331" s="59"/>
      <c r="AD331" s="59"/>
      <c r="AE331" s="63"/>
      <c r="AX331" s="62"/>
      <c r="AY331" s="59"/>
      <c r="AZ331" s="59"/>
      <c r="BA331" s="59"/>
      <c r="BB331" s="59"/>
      <c r="BC331" s="59"/>
      <c r="BD331" s="59"/>
      <c r="BE331" s="59"/>
    </row>
    <row r="332" spans="1:57" x14ac:dyDescent="0.25">
      <c r="A332" s="62"/>
      <c r="B332" s="59"/>
      <c r="C332" s="59"/>
      <c r="D332" s="59"/>
      <c r="E332" s="59"/>
      <c r="F332" s="63"/>
      <c r="Z332" s="62"/>
      <c r="AA332" s="59"/>
      <c r="AB332" s="59"/>
      <c r="AC332" s="59"/>
      <c r="AD332" s="59"/>
      <c r="AE332" s="63"/>
      <c r="AX332" s="62"/>
      <c r="AY332" s="59"/>
      <c r="AZ332" s="59"/>
      <c r="BA332" s="59"/>
      <c r="BB332" s="59"/>
      <c r="BC332" s="59"/>
      <c r="BD332" s="59"/>
      <c r="BE332" s="59"/>
    </row>
    <row r="333" spans="1:57" x14ac:dyDescent="0.25">
      <c r="A333" s="62"/>
      <c r="B333" s="59"/>
      <c r="C333" s="59"/>
      <c r="D333" s="59"/>
      <c r="E333" s="59"/>
      <c r="F333" s="63"/>
      <c r="Z333" s="62"/>
      <c r="AA333" s="59"/>
      <c r="AB333" s="59"/>
      <c r="AC333" s="59"/>
      <c r="AD333" s="59"/>
      <c r="AE333" s="63"/>
      <c r="AX333" s="62"/>
      <c r="AY333" s="59"/>
      <c r="AZ333" s="59"/>
      <c r="BA333" s="59"/>
      <c r="BB333" s="59"/>
      <c r="BC333" s="59"/>
      <c r="BD333" s="59"/>
      <c r="BE333" s="59"/>
    </row>
    <row r="334" spans="1:57" x14ac:dyDescent="0.25">
      <c r="A334" s="62"/>
      <c r="B334" s="59"/>
      <c r="C334" s="59"/>
      <c r="D334" s="59"/>
      <c r="E334" s="59"/>
      <c r="F334" s="63"/>
      <c r="Z334" s="62"/>
      <c r="AA334" s="59"/>
      <c r="AB334" s="59"/>
      <c r="AC334" s="59"/>
      <c r="AD334" s="59"/>
      <c r="AE334" s="63"/>
      <c r="AX334" s="62"/>
      <c r="AY334" s="59"/>
      <c r="AZ334" s="59"/>
      <c r="BA334" s="59"/>
      <c r="BB334" s="59"/>
      <c r="BC334" s="59"/>
      <c r="BD334" s="59"/>
      <c r="BE334" s="59"/>
    </row>
    <row r="335" spans="1:57" x14ac:dyDescent="0.25">
      <c r="A335" s="62"/>
      <c r="B335" s="59"/>
      <c r="C335" s="59"/>
      <c r="D335" s="59"/>
      <c r="E335" s="59"/>
      <c r="F335" s="63"/>
      <c r="Z335" s="62"/>
      <c r="AA335" s="59"/>
      <c r="AB335" s="59"/>
      <c r="AC335" s="59"/>
      <c r="AD335" s="59"/>
      <c r="AE335" s="63"/>
      <c r="AX335" s="62"/>
      <c r="AY335" s="59"/>
      <c r="AZ335" s="59"/>
      <c r="BA335" s="59"/>
      <c r="BB335" s="59"/>
      <c r="BC335" s="59"/>
      <c r="BD335" s="59"/>
      <c r="BE335" s="59"/>
    </row>
    <row r="336" spans="1:57" x14ac:dyDescent="0.25">
      <c r="A336" s="62"/>
      <c r="B336" s="59"/>
      <c r="C336" s="59"/>
      <c r="D336" s="59"/>
      <c r="E336" s="59"/>
      <c r="F336" s="63"/>
      <c r="Z336" s="62"/>
      <c r="AA336" s="59"/>
      <c r="AB336" s="59"/>
      <c r="AC336" s="59"/>
      <c r="AD336" s="59"/>
      <c r="AE336" s="63"/>
      <c r="AX336" s="62"/>
      <c r="AY336" s="59"/>
      <c r="AZ336" s="59"/>
      <c r="BA336" s="59"/>
      <c r="BB336" s="59"/>
      <c r="BC336" s="59"/>
      <c r="BD336" s="59"/>
      <c r="BE336" s="59"/>
    </row>
    <row r="337" spans="1:57" x14ac:dyDescent="0.25">
      <c r="A337" s="62"/>
      <c r="B337" s="59"/>
      <c r="C337" s="59"/>
      <c r="D337" s="59"/>
      <c r="E337" s="59"/>
      <c r="F337" s="63"/>
      <c r="Z337" s="62"/>
      <c r="AA337" s="59"/>
      <c r="AB337" s="59"/>
      <c r="AC337" s="59"/>
      <c r="AD337" s="59"/>
      <c r="AE337" s="63"/>
      <c r="AX337" s="62"/>
      <c r="AY337" s="59"/>
      <c r="AZ337" s="59"/>
      <c r="BA337" s="59"/>
      <c r="BB337" s="59"/>
      <c r="BC337" s="59"/>
      <c r="BD337" s="59"/>
      <c r="BE337" s="59"/>
    </row>
    <row r="338" spans="1:57" x14ac:dyDescent="0.25">
      <c r="A338" s="62"/>
      <c r="B338" s="59"/>
      <c r="C338" s="59"/>
      <c r="D338" s="59"/>
      <c r="E338" s="59"/>
      <c r="F338" s="63"/>
      <c r="Z338" s="62"/>
      <c r="AA338" s="59"/>
      <c r="AB338" s="59"/>
      <c r="AC338" s="59"/>
      <c r="AD338" s="59"/>
      <c r="AE338" s="63"/>
      <c r="AX338" s="62"/>
      <c r="AY338" s="59"/>
      <c r="AZ338" s="59"/>
      <c r="BA338" s="59"/>
      <c r="BB338" s="59"/>
      <c r="BC338" s="59"/>
      <c r="BD338" s="59"/>
      <c r="BE338" s="59"/>
    </row>
    <row r="339" spans="1:57" x14ac:dyDescent="0.25">
      <c r="A339" s="62"/>
      <c r="B339" s="59"/>
      <c r="C339" s="59"/>
      <c r="D339" s="59"/>
      <c r="E339" s="59"/>
      <c r="F339" s="63"/>
      <c r="Z339" s="62"/>
      <c r="AA339" s="59"/>
      <c r="AB339" s="59"/>
      <c r="AC339" s="59"/>
      <c r="AD339" s="59"/>
      <c r="AE339" s="63"/>
      <c r="AX339" s="62"/>
      <c r="AY339" s="59"/>
      <c r="AZ339" s="59"/>
      <c r="BA339" s="59"/>
      <c r="BB339" s="59"/>
      <c r="BC339" s="59"/>
      <c r="BD339" s="59"/>
      <c r="BE339" s="59"/>
    </row>
    <row r="340" spans="1:57" x14ac:dyDescent="0.25">
      <c r="A340" s="62"/>
      <c r="B340" s="59"/>
      <c r="C340" s="59"/>
      <c r="D340" s="59"/>
      <c r="E340" s="59"/>
      <c r="F340" s="63"/>
      <c r="Z340" s="62"/>
      <c r="AA340" s="59"/>
      <c r="AB340" s="59"/>
      <c r="AC340" s="59"/>
      <c r="AD340" s="59"/>
      <c r="AE340" s="63"/>
      <c r="AX340" s="62"/>
      <c r="AY340" s="59"/>
      <c r="AZ340" s="59"/>
      <c r="BA340" s="59"/>
      <c r="BB340" s="59"/>
      <c r="BC340" s="59"/>
      <c r="BD340" s="59"/>
      <c r="BE340" s="59"/>
    </row>
    <row r="341" spans="1:57" x14ac:dyDescent="0.25">
      <c r="A341" s="62"/>
      <c r="B341" s="59"/>
      <c r="C341" s="59"/>
      <c r="D341" s="59"/>
      <c r="E341" s="59"/>
      <c r="F341" s="63"/>
      <c r="Z341" s="62"/>
      <c r="AA341" s="59"/>
      <c r="AB341" s="59"/>
      <c r="AC341" s="59"/>
      <c r="AD341" s="59"/>
      <c r="AE341" s="63"/>
      <c r="AX341" s="62"/>
      <c r="AY341" s="59"/>
      <c r="AZ341" s="59"/>
      <c r="BA341" s="59"/>
      <c r="BB341" s="59"/>
      <c r="BC341" s="59"/>
      <c r="BD341" s="59"/>
      <c r="BE341" s="59"/>
    </row>
    <row r="342" spans="1:57" x14ac:dyDescent="0.25">
      <c r="A342" s="62"/>
      <c r="B342" s="59"/>
      <c r="C342" s="59"/>
      <c r="D342" s="59"/>
      <c r="E342" s="59"/>
      <c r="F342" s="63"/>
      <c r="Z342" s="62"/>
      <c r="AA342" s="59"/>
      <c r="AB342" s="59"/>
      <c r="AC342" s="59"/>
      <c r="AD342" s="59"/>
      <c r="AE342" s="63"/>
      <c r="AX342" s="62"/>
      <c r="AY342" s="59"/>
      <c r="AZ342" s="59"/>
      <c r="BA342" s="59"/>
      <c r="BB342" s="59"/>
      <c r="BC342" s="59"/>
      <c r="BD342" s="59"/>
      <c r="BE342" s="59"/>
    </row>
    <row r="343" spans="1:57" x14ac:dyDescent="0.25">
      <c r="A343" s="62"/>
      <c r="B343" s="59"/>
      <c r="C343" s="59"/>
      <c r="D343" s="59"/>
      <c r="E343" s="59"/>
      <c r="F343" s="63"/>
      <c r="Z343" s="62"/>
      <c r="AA343" s="59"/>
      <c r="AB343" s="59"/>
      <c r="AC343" s="59"/>
      <c r="AD343" s="59"/>
      <c r="AE343" s="63"/>
      <c r="AX343" s="62"/>
      <c r="AY343" s="59"/>
      <c r="AZ343" s="59"/>
      <c r="BA343" s="59"/>
      <c r="BB343" s="59"/>
      <c r="BC343" s="59"/>
      <c r="BD343" s="59"/>
      <c r="BE343" s="59"/>
    </row>
    <row r="344" spans="1:57" x14ac:dyDescent="0.25">
      <c r="A344" s="62"/>
      <c r="B344" s="59"/>
      <c r="C344" s="59"/>
      <c r="D344" s="59"/>
      <c r="E344" s="59"/>
      <c r="F344" s="63"/>
      <c r="Z344" s="62"/>
      <c r="AA344" s="59"/>
      <c r="AB344" s="59"/>
      <c r="AC344" s="59"/>
      <c r="AD344" s="59"/>
      <c r="AE344" s="63"/>
      <c r="AX344" s="62"/>
      <c r="AY344" s="59"/>
      <c r="AZ344" s="59"/>
      <c r="BA344" s="59"/>
      <c r="BB344" s="59"/>
      <c r="BC344" s="59"/>
      <c r="BD344" s="59"/>
      <c r="BE344" s="59"/>
    </row>
    <row r="345" spans="1:57" x14ac:dyDescent="0.25">
      <c r="A345" s="62"/>
      <c r="B345" s="59"/>
      <c r="C345" s="59"/>
      <c r="D345" s="59"/>
      <c r="E345" s="59"/>
      <c r="F345" s="63"/>
      <c r="Z345" s="62"/>
      <c r="AA345" s="59"/>
      <c r="AB345" s="59"/>
      <c r="AC345" s="59"/>
      <c r="AD345" s="59"/>
      <c r="AE345" s="63"/>
      <c r="AX345" s="62"/>
      <c r="AY345" s="59"/>
      <c r="AZ345" s="59"/>
      <c r="BA345" s="59"/>
      <c r="BB345" s="59"/>
      <c r="BC345" s="59"/>
      <c r="BD345" s="59"/>
      <c r="BE345" s="59"/>
    </row>
    <row r="346" spans="1:57" x14ac:dyDescent="0.25">
      <c r="A346" s="62"/>
      <c r="B346" s="59"/>
      <c r="C346" s="59"/>
      <c r="D346" s="59"/>
      <c r="E346" s="59"/>
      <c r="F346" s="63"/>
      <c r="Z346" s="62"/>
      <c r="AA346" s="59"/>
      <c r="AB346" s="59"/>
      <c r="AC346" s="59"/>
      <c r="AD346" s="59"/>
      <c r="AE346" s="63"/>
      <c r="AX346" s="62"/>
      <c r="AY346" s="59"/>
      <c r="AZ346" s="59"/>
      <c r="BA346" s="59"/>
      <c r="BB346" s="59"/>
      <c r="BC346" s="59"/>
      <c r="BD346" s="59"/>
      <c r="BE346" s="59"/>
    </row>
    <row r="347" spans="1:57" x14ac:dyDescent="0.25">
      <c r="A347" s="62"/>
      <c r="B347" s="59"/>
      <c r="C347" s="59"/>
      <c r="D347" s="59"/>
      <c r="E347" s="59"/>
      <c r="F347" s="63"/>
      <c r="Z347" s="62"/>
      <c r="AA347" s="59"/>
      <c r="AB347" s="59"/>
      <c r="AC347" s="59"/>
      <c r="AD347" s="59"/>
      <c r="AE347" s="63"/>
      <c r="AX347" s="62"/>
      <c r="AY347" s="59"/>
      <c r="AZ347" s="59"/>
      <c r="BA347" s="59"/>
      <c r="BB347" s="59"/>
      <c r="BC347" s="59"/>
      <c r="BD347" s="59"/>
      <c r="BE347" s="59"/>
    </row>
    <row r="348" spans="1:57" x14ac:dyDescent="0.25">
      <c r="A348" s="62"/>
      <c r="B348" s="59"/>
      <c r="C348" s="59"/>
      <c r="D348" s="59"/>
      <c r="E348" s="59"/>
      <c r="F348" s="63"/>
      <c r="Z348" s="62"/>
      <c r="AA348" s="59"/>
      <c r="AB348" s="59"/>
      <c r="AC348" s="59"/>
      <c r="AD348" s="59"/>
      <c r="AE348" s="63"/>
      <c r="AX348" s="62"/>
      <c r="AY348" s="59"/>
      <c r="AZ348" s="59"/>
      <c r="BA348" s="59"/>
      <c r="BB348" s="59"/>
      <c r="BC348" s="59"/>
      <c r="BD348" s="59"/>
      <c r="BE348" s="59"/>
    </row>
    <row r="349" spans="1:57" x14ac:dyDescent="0.25">
      <c r="A349" s="62"/>
      <c r="B349" s="59"/>
      <c r="C349" s="59"/>
      <c r="D349" s="59"/>
      <c r="E349" s="59"/>
      <c r="F349" s="63"/>
      <c r="Z349" s="62"/>
      <c r="AA349" s="59"/>
      <c r="AB349" s="59"/>
      <c r="AC349" s="59"/>
      <c r="AD349" s="59"/>
      <c r="AE349" s="63"/>
      <c r="AX349" s="62"/>
      <c r="AY349" s="59"/>
      <c r="AZ349" s="59"/>
      <c r="BA349" s="59"/>
      <c r="BB349" s="59"/>
      <c r="BC349" s="59"/>
      <c r="BD349" s="59"/>
      <c r="BE349" s="59"/>
    </row>
    <row r="350" spans="1:57" x14ac:dyDescent="0.25">
      <c r="A350" s="62"/>
      <c r="B350" s="59"/>
      <c r="C350" s="59"/>
      <c r="D350" s="59"/>
      <c r="E350" s="59"/>
      <c r="F350" s="63"/>
      <c r="Z350" s="62"/>
      <c r="AA350" s="59"/>
      <c r="AB350" s="59"/>
      <c r="AC350" s="59"/>
      <c r="AD350" s="59"/>
      <c r="AE350" s="63"/>
      <c r="AX350" s="62"/>
      <c r="AY350" s="59"/>
      <c r="AZ350" s="59"/>
      <c r="BA350" s="59"/>
      <c r="BB350" s="59"/>
      <c r="BC350" s="59"/>
      <c r="BD350" s="59"/>
      <c r="BE350" s="59"/>
    </row>
    <row r="351" spans="1:57" x14ac:dyDescent="0.25">
      <c r="A351" s="62"/>
      <c r="B351" s="59"/>
      <c r="C351" s="59"/>
      <c r="D351" s="59"/>
      <c r="E351" s="59"/>
      <c r="F351" s="63"/>
      <c r="Z351" s="62"/>
      <c r="AA351" s="59"/>
      <c r="AB351" s="59"/>
      <c r="AC351" s="59"/>
      <c r="AD351" s="59"/>
      <c r="AE351" s="63"/>
      <c r="AX351" s="62"/>
      <c r="AY351" s="59"/>
      <c r="AZ351" s="59"/>
      <c r="BA351" s="59"/>
      <c r="BB351" s="59"/>
      <c r="BC351" s="59"/>
      <c r="BD351" s="59"/>
      <c r="BE351" s="59"/>
    </row>
    <row r="352" spans="1:57" x14ac:dyDescent="0.25">
      <c r="A352" s="62"/>
      <c r="B352" s="59"/>
      <c r="C352" s="59"/>
      <c r="D352" s="59"/>
      <c r="E352" s="59"/>
      <c r="F352" s="63"/>
      <c r="Z352" s="62"/>
      <c r="AA352" s="59"/>
      <c r="AB352" s="59"/>
      <c r="AC352" s="59"/>
      <c r="AD352" s="59"/>
      <c r="AE352" s="63"/>
      <c r="AX352" s="62"/>
      <c r="AY352" s="59"/>
      <c r="AZ352" s="59"/>
      <c r="BA352" s="59"/>
      <c r="BB352" s="59"/>
      <c r="BC352" s="59"/>
      <c r="BD352" s="59"/>
      <c r="BE352" s="59"/>
    </row>
    <row r="353" spans="1:57" x14ac:dyDescent="0.25">
      <c r="A353" s="62"/>
      <c r="B353" s="59"/>
      <c r="C353" s="59"/>
      <c r="D353" s="59"/>
      <c r="E353" s="59"/>
      <c r="F353" s="63"/>
      <c r="Z353" s="62"/>
      <c r="AA353" s="59"/>
      <c r="AB353" s="59"/>
      <c r="AC353" s="59"/>
      <c r="AD353" s="59"/>
      <c r="AE353" s="63"/>
      <c r="AX353" s="62"/>
      <c r="AY353" s="59"/>
      <c r="AZ353" s="59"/>
      <c r="BA353" s="59"/>
      <c r="BB353" s="59"/>
      <c r="BC353" s="59"/>
      <c r="BD353" s="59"/>
      <c r="BE353" s="59"/>
    </row>
    <row r="354" spans="1:57" x14ac:dyDescent="0.25">
      <c r="A354" s="62"/>
      <c r="B354" s="59"/>
      <c r="C354" s="59"/>
      <c r="D354" s="59"/>
      <c r="E354" s="59"/>
      <c r="F354" s="63"/>
      <c r="Z354" s="62"/>
      <c r="AA354" s="59"/>
      <c r="AB354" s="59"/>
      <c r="AC354" s="59"/>
      <c r="AD354" s="59"/>
      <c r="AE354" s="63"/>
      <c r="AX354" s="62"/>
      <c r="AY354" s="59"/>
      <c r="AZ354" s="59"/>
      <c r="BA354" s="59"/>
      <c r="BB354" s="59"/>
      <c r="BC354" s="59"/>
      <c r="BD354" s="59"/>
      <c r="BE354" s="59"/>
    </row>
    <row r="355" spans="1:57" x14ac:dyDescent="0.25">
      <c r="A355" s="62"/>
      <c r="B355" s="59"/>
      <c r="C355" s="59"/>
      <c r="D355" s="59"/>
      <c r="E355" s="59"/>
      <c r="F355" s="63"/>
      <c r="Z355" s="62"/>
      <c r="AA355" s="59"/>
      <c r="AB355" s="59"/>
      <c r="AC355" s="59"/>
      <c r="AD355" s="59"/>
      <c r="AE355" s="63"/>
      <c r="AX355" s="62"/>
      <c r="AY355" s="59"/>
      <c r="AZ355" s="59"/>
      <c r="BA355" s="59"/>
      <c r="BB355" s="59"/>
      <c r="BC355" s="59"/>
      <c r="BD355" s="59"/>
      <c r="BE355" s="59"/>
    </row>
    <row r="356" spans="1:57" x14ac:dyDescent="0.25">
      <c r="A356" s="62"/>
      <c r="B356" s="59"/>
      <c r="C356" s="59"/>
      <c r="D356" s="59"/>
      <c r="E356" s="59"/>
      <c r="F356" s="63"/>
      <c r="Z356" s="62"/>
      <c r="AA356" s="59"/>
      <c r="AB356" s="59"/>
      <c r="AC356" s="59"/>
      <c r="AD356" s="59"/>
      <c r="AE356" s="63"/>
      <c r="AX356" s="62"/>
      <c r="AY356" s="59"/>
      <c r="AZ356" s="59"/>
      <c r="BA356" s="59"/>
      <c r="BB356" s="59"/>
      <c r="BC356" s="59"/>
      <c r="BD356" s="59"/>
      <c r="BE356" s="59"/>
    </row>
    <row r="357" spans="1:57" x14ac:dyDescent="0.25">
      <c r="A357" s="62"/>
      <c r="B357" s="59"/>
      <c r="C357" s="59"/>
      <c r="D357" s="59"/>
      <c r="E357" s="59"/>
      <c r="F357" s="63"/>
      <c r="Z357" s="62"/>
      <c r="AA357" s="59"/>
      <c r="AB357" s="59"/>
      <c r="AC357" s="59"/>
      <c r="AD357" s="59"/>
      <c r="AE357" s="63"/>
      <c r="AX357" s="62"/>
      <c r="AY357" s="59"/>
      <c r="AZ357" s="59"/>
      <c r="BA357" s="59"/>
      <c r="BB357" s="59"/>
      <c r="BC357" s="59"/>
      <c r="BD357" s="59"/>
      <c r="BE357" s="59"/>
    </row>
    <row r="358" spans="1:57" x14ac:dyDescent="0.25">
      <c r="A358" s="62"/>
      <c r="B358" s="59"/>
      <c r="C358" s="59"/>
      <c r="D358" s="59"/>
      <c r="E358" s="59"/>
      <c r="F358" s="63"/>
      <c r="Z358" s="62"/>
      <c r="AA358" s="59"/>
      <c r="AB358" s="59"/>
      <c r="AC358" s="59"/>
      <c r="AD358" s="59"/>
      <c r="AE358" s="63"/>
      <c r="AX358" s="62"/>
      <c r="AY358" s="59"/>
      <c r="AZ358" s="59"/>
      <c r="BA358" s="59"/>
      <c r="BB358" s="59"/>
      <c r="BC358" s="59"/>
      <c r="BD358" s="59"/>
      <c r="BE358" s="59"/>
    </row>
    <row r="359" spans="1:57" x14ac:dyDescent="0.25">
      <c r="A359" s="62"/>
      <c r="B359" s="59"/>
      <c r="C359" s="59"/>
      <c r="D359" s="59"/>
      <c r="E359" s="59"/>
      <c r="F359" s="63"/>
      <c r="Z359" s="62"/>
      <c r="AA359" s="59"/>
      <c r="AB359" s="59"/>
      <c r="AC359" s="59"/>
      <c r="AD359" s="59"/>
      <c r="AE359" s="63"/>
      <c r="AX359" s="62"/>
      <c r="AY359" s="59"/>
      <c r="AZ359" s="59"/>
      <c r="BA359" s="59"/>
      <c r="BB359" s="59"/>
      <c r="BC359" s="59"/>
      <c r="BD359" s="59"/>
      <c r="BE359" s="59"/>
    </row>
    <row r="360" spans="1:57" x14ac:dyDescent="0.25">
      <c r="A360" s="62"/>
      <c r="B360" s="59"/>
      <c r="C360" s="59"/>
      <c r="D360" s="59"/>
      <c r="E360" s="59"/>
      <c r="F360" s="63"/>
      <c r="Z360" s="62"/>
      <c r="AA360" s="59"/>
      <c r="AB360" s="59"/>
      <c r="AC360" s="59"/>
      <c r="AD360" s="59"/>
      <c r="AE360" s="63"/>
      <c r="AX360" s="62"/>
      <c r="AY360" s="59"/>
      <c r="AZ360" s="59"/>
      <c r="BA360" s="59"/>
      <c r="BB360" s="59"/>
      <c r="BC360" s="59"/>
      <c r="BD360" s="59"/>
      <c r="BE360" s="59"/>
    </row>
    <row r="361" spans="1:57" x14ac:dyDescent="0.25">
      <c r="A361" s="62"/>
      <c r="B361" s="59"/>
      <c r="C361" s="59"/>
      <c r="D361" s="59"/>
      <c r="E361" s="59"/>
      <c r="F361" s="63"/>
      <c r="Z361" s="62"/>
      <c r="AA361" s="59"/>
      <c r="AB361" s="59"/>
      <c r="AC361" s="59"/>
      <c r="AD361" s="59"/>
      <c r="AE361" s="63"/>
      <c r="AX361" s="62"/>
      <c r="AY361" s="59"/>
      <c r="AZ361" s="59"/>
      <c r="BA361" s="59"/>
      <c r="BB361" s="59"/>
      <c r="BC361" s="59"/>
      <c r="BD361" s="59"/>
      <c r="BE361" s="59"/>
    </row>
    <row r="362" spans="1:57" x14ac:dyDescent="0.25">
      <c r="A362" s="62"/>
      <c r="B362" s="59"/>
      <c r="C362" s="59"/>
      <c r="D362" s="59"/>
      <c r="E362" s="59"/>
      <c r="F362" s="63"/>
      <c r="Z362" s="62"/>
      <c r="AA362" s="59"/>
      <c r="AB362" s="59"/>
      <c r="AC362" s="59"/>
      <c r="AD362" s="59"/>
      <c r="AE362" s="63"/>
      <c r="AX362" s="62"/>
      <c r="AY362" s="59"/>
      <c r="AZ362" s="59"/>
      <c r="BA362" s="59"/>
      <c r="BB362" s="59"/>
      <c r="BC362" s="59"/>
      <c r="BD362" s="59"/>
      <c r="BE362" s="59"/>
    </row>
    <row r="363" spans="1:57" x14ac:dyDescent="0.25">
      <c r="A363" s="62"/>
      <c r="B363" s="59"/>
      <c r="C363" s="59"/>
      <c r="D363" s="59"/>
      <c r="E363" s="59"/>
      <c r="F363" s="63"/>
      <c r="Z363" s="62"/>
      <c r="AA363" s="59"/>
      <c r="AB363" s="59"/>
      <c r="AC363" s="59"/>
      <c r="AD363" s="59"/>
      <c r="AE363" s="63"/>
      <c r="AX363" s="62"/>
      <c r="AY363" s="59"/>
      <c r="AZ363" s="59"/>
      <c r="BA363" s="59"/>
      <c r="BB363" s="59"/>
      <c r="BC363" s="59"/>
      <c r="BD363" s="59"/>
      <c r="BE363" s="59"/>
    </row>
    <row r="364" spans="1:57" x14ac:dyDescent="0.25">
      <c r="A364" s="62"/>
      <c r="B364" s="59"/>
      <c r="C364" s="59"/>
      <c r="D364" s="59"/>
      <c r="E364" s="59"/>
      <c r="F364" s="63"/>
      <c r="Z364" s="62"/>
      <c r="AA364" s="59"/>
      <c r="AB364" s="59"/>
      <c r="AC364" s="59"/>
      <c r="AD364" s="59"/>
      <c r="AE364" s="63"/>
      <c r="AX364" s="62"/>
      <c r="AY364" s="59"/>
      <c r="AZ364" s="59"/>
      <c r="BA364" s="59"/>
      <c r="BB364" s="59"/>
      <c r="BC364" s="59"/>
      <c r="BD364" s="59"/>
      <c r="BE364" s="59"/>
    </row>
    <row r="365" spans="1:57" x14ac:dyDescent="0.25">
      <c r="A365" s="62"/>
      <c r="B365" s="59"/>
      <c r="C365" s="59"/>
      <c r="D365" s="59"/>
      <c r="E365" s="59"/>
      <c r="F365" s="63"/>
      <c r="Z365" s="62"/>
      <c r="AA365" s="59"/>
      <c r="AB365" s="59"/>
      <c r="AC365" s="59"/>
      <c r="AD365" s="59"/>
      <c r="AE365" s="63"/>
      <c r="AX365" s="62"/>
      <c r="AY365" s="59"/>
      <c r="AZ365" s="59"/>
      <c r="BA365" s="59"/>
      <c r="BB365" s="59"/>
      <c r="BC365" s="59"/>
      <c r="BD365" s="59"/>
      <c r="BE365" s="59"/>
    </row>
    <row r="366" spans="1:57" x14ac:dyDescent="0.25">
      <c r="A366" s="62"/>
      <c r="B366" s="59"/>
      <c r="C366" s="59"/>
      <c r="D366" s="59"/>
      <c r="E366" s="59"/>
      <c r="F366" s="63"/>
      <c r="Z366" s="62"/>
      <c r="AA366" s="59"/>
      <c r="AB366" s="59"/>
      <c r="AC366" s="59"/>
      <c r="AD366" s="59"/>
      <c r="AE366" s="63"/>
      <c r="AX366" s="62"/>
      <c r="AY366" s="59"/>
      <c r="AZ366" s="59"/>
      <c r="BA366" s="59"/>
      <c r="BB366" s="59"/>
      <c r="BC366" s="59"/>
      <c r="BD366" s="59"/>
      <c r="BE366" s="59"/>
    </row>
    <row r="367" spans="1:57" x14ac:dyDescent="0.25">
      <c r="A367" s="62"/>
      <c r="B367" s="59"/>
      <c r="C367" s="59"/>
      <c r="D367" s="59"/>
      <c r="E367" s="59"/>
      <c r="F367" s="63"/>
      <c r="Z367" s="62"/>
      <c r="AA367" s="59"/>
      <c r="AB367" s="59"/>
      <c r="AC367" s="59"/>
      <c r="AD367" s="59"/>
      <c r="AE367" s="63"/>
      <c r="AX367" s="62"/>
      <c r="AY367" s="59"/>
      <c r="AZ367" s="59"/>
      <c r="BA367" s="59"/>
      <c r="BB367" s="59"/>
      <c r="BC367" s="59"/>
      <c r="BD367" s="59"/>
      <c r="BE367" s="59"/>
    </row>
    <row r="368" spans="1:57" x14ac:dyDescent="0.25">
      <c r="A368" s="62"/>
      <c r="B368" s="59"/>
      <c r="C368" s="59"/>
      <c r="D368" s="59"/>
      <c r="E368" s="59"/>
      <c r="F368" s="63"/>
      <c r="Z368" s="62"/>
      <c r="AA368" s="59"/>
      <c r="AB368" s="59"/>
      <c r="AC368" s="59"/>
      <c r="AD368" s="59"/>
      <c r="AE368" s="63"/>
      <c r="AX368" s="62"/>
      <c r="AY368" s="59"/>
      <c r="AZ368" s="59"/>
      <c r="BA368" s="59"/>
      <c r="BB368" s="59"/>
      <c r="BC368" s="59"/>
      <c r="BD368" s="59"/>
      <c r="BE368" s="59"/>
    </row>
    <row r="369" spans="1:57" x14ac:dyDescent="0.25">
      <c r="A369" s="62"/>
      <c r="B369" s="59"/>
      <c r="C369" s="59"/>
      <c r="D369" s="59"/>
      <c r="E369" s="59"/>
      <c r="F369" s="63"/>
      <c r="Z369" s="62"/>
      <c r="AA369" s="59"/>
      <c r="AB369" s="59"/>
      <c r="AC369" s="59"/>
      <c r="AD369" s="59"/>
      <c r="AE369" s="63"/>
      <c r="AX369" s="62"/>
      <c r="AY369" s="59"/>
      <c r="AZ369" s="59"/>
      <c r="BA369" s="59"/>
      <c r="BB369" s="59"/>
      <c r="BC369" s="59"/>
      <c r="BD369" s="59"/>
      <c r="BE369" s="59"/>
    </row>
    <row r="370" spans="1:57" x14ac:dyDescent="0.25">
      <c r="A370" s="62"/>
      <c r="B370" s="59"/>
      <c r="C370" s="59"/>
      <c r="D370" s="59"/>
      <c r="E370" s="59"/>
      <c r="F370" s="63"/>
      <c r="Z370" s="62"/>
      <c r="AA370" s="59"/>
      <c r="AB370" s="59"/>
      <c r="AC370" s="59"/>
      <c r="AD370" s="59"/>
      <c r="AE370" s="63"/>
      <c r="AX370" s="62"/>
      <c r="AY370" s="59"/>
      <c r="AZ370" s="59"/>
      <c r="BA370" s="59"/>
      <c r="BB370" s="59"/>
      <c r="BC370" s="59"/>
      <c r="BD370" s="59"/>
      <c r="BE370" s="59"/>
    </row>
    <row r="371" spans="1:57" x14ac:dyDescent="0.25">
      <c r="A371" s="62"/>
      <c r="B371" s="59"/>
      <c r="C371" s="59"/>
      <c r="D371" s="59"/>
      <c r="E371" s="59"/>
      <c r="F371" s="63"/>
      <c r="Z371" s="62"/>
      <c r="AA371" s="59"/>
      <c r="AB371" s="59"/>
      <c r="AC371" s="59"/>
      <c r="AD371" s="59"/>
      <c r="AE371" s="63"/>
      <c r="AX371" s="62"/>
      <c r="AY371" s="59"/>
      <c r="AZ371" s="59"/>
      <c r="BA371" s="59"/>
      <c r="BB371" s="59"/>
      <c r="BC371" s="59"/>
      <c r="BD371" s="59"/>
      <c r="BE371" s="59"/>
    </row>
    <row r="372" spans="1:57" x14ac:dyDescent="0.25">
      <c r="A372" s="62"/>
      <c r="B372" s="59"/>
      <c r="C372" s="59"/>
      <c r="D372" s="59"/>
      <c r="E372" s="59"/>
      <c r="F372" s="63"/>
      <c r="Z372" s="62"/>
      <c r="AA372" s="59"/>
      <c r="AB372" s="59"/>
      <c r="AC372" s="59"/>
      <c r="AD372" s="59"/>
      <c r="AE372" s="63"/>
      <c r="AX372" s="62"/>
      <c r="AY372" s="59"/>
      <c r="AZ372" s="59"/>
      <c r="BA372" s="59"/>
      <c r="BB372" s="59"/>
      <c r="BC372" s="59"/>
      <c r="BD372" s="59"/>
      <c r="BE372" s="59"/>
    </row>
    <row r="373" spans="1:57" x14ac:dyDescent="0.25">
      <c r="A373" s="62"/>
      <c r="B373" s="59"/>
      <c r="C373" s="59"/>
      <c r="D373" s="59"/>
      <c r="E373" s="59"/>
      <c r="F373" s="63"/>
      <c r="Z373" s="62"/>
      <c r="AA373" s="59"/>
      <c r="AB373" s="59"/>
      <c r="AC373" s="59"/>
      <c r="AD373" s="59"/>
      <c r="AE373" s="63"/>
      <c r="AX373" s="62"/>
      <c r="AY373" s="59"/>
      <c r="AZ373" s="59"/>
      <c r="BA373" s="59"/>
      <c r="BB373" s="59"/>
      <c r="BC373" s="59"/>
      <c r="BD373" s="59"/>
      <c r="BE373" s="59"/>
    </row>
    <row r="374" spans="1:57" x14ac:dyDescent="0.25">
      <c r="A374" s="62"/>
      <c r="B374" s="59"/>
      <c r="C374" s="59"/>
      <c r="D374" s="59"/>
      <c r="E374" s="59"/>
      <c r="F374" s="63"/>
      <c r="Z374" s="62"/>
      <c r="AA374" s="59"/>
      <c r="AB374" s="59"/>
      <c r="AC374" s="59"/>
      <c r="AD374" s="59"/>
      <c r="AE374" s="63"/>
      <c r="AX374" s="62"/>
      <c r="AY374" s="59"/>
      <c r="AZ374" s="59"/>
      <c r="BA374" s="59"/>
      <c r="BB374" s="59"/>
      <c r="BC374" s="59"/>
      <c r="BD374" s="59"/>
      <c r="BE374" s="59"/>
    </row>
    <row r="375" spans="1:57" x14ac:dyDescent="0.25">
      <c r="A375" s="62"/>
      <c r="B375" s="59"/>
      <c r="C375" s="59"/>
      <c r="D375" s="59"/>
      <c r="E375" s="59"/>
      <c r="F375" s="63"/>
      <c r="Z375" s="62"/>
      <c r="AA375" s="59"/>
      <c r="AB375" s="59"/>
      <c r="AC375" s="59"/>
      <c r="AD375" s="59"/>
      <c r="AE375" s="63"/>
      <c r="AX375" s="62"/>
      <c r="AY375" s="59"/>
      <c r="AZ375" s="59"/>
      <c r="BA375" s="59"/>
      <c r="BB375" s="59"/>
      <c r="BC375" s="59"/>
      <c r="BD375" s="59"/>
      <c r="BE375" s="59"/>
    </row>
    <row r="376" spans="1:57" x14ac:dyDescent="0.25">
      <c r="A376" s="62"/>
      <c r="B376" s="59"/>
      <c r="C376" s="59"/>
      <c r="D376" s="59"/>
      <c r="E376" s="59"/>
      <c r="F376" s="63"/>
      <c r="Z376" s="62"/>
      <c r="AA376" s="59"/>
      <c r="AB376" s="59"/>
      <c r="AC376" s="59"/>
      <c r="AD376" s="59"/>
      <c r="AE376" s="63"/>
      <c r="AX376" s="62"/>
      <c r="AY376" s="59"/>
      <c r="AZ376" s="59"/>
      <c r="BA376" s="59"/>
      <c r="BB376" s="59"/>
      <c r="BC376" s="59"/>
      <c r="BD376" s="59"/>
      <c r="BE376" s="59"/>
    </row>
    <row r="377" spans="1:57" x14ac:dyDescent="0.25">
      <c r="A377" s="62"/>
      <c r="B377" s="59"/>
      <c r="C377" s="59"/>
      <c r="D377" s="59"/>
      <c r="E377" s="59"/>
      <c r="F377" s="63"/>
      <c r="Z377" s="62"/>
      <c r="AA377" s="59"/>
      <c r="AB377" s="59"/>
      <c r="AC377" s="59"/>
      <c r="AD377" s="59"/>
      <c r="AE377" s="63"/>
      <c r="AX377" s="62"/>
      <c r="AY377" s="59"/>
      <c r="AZ377" s="59"/>
      <c r="BA377" s="59"/>
      <c r="BB377" s="59"/>
      <c r="BC377" s="59"/>
      <c r="BD377" s="59"/>
      <c r="BE377" s="59"/>
    </row>
    <row r="378" spans="1:57" x14ac:dyDescent="0.25">
      <c r="A378" s="62"/>
      <c r="B378" s="59"/>
      <c r="C378" s="59"/>
      <c r="D378" s="59"/>
      <c r="E378" s="59"/>
      <c r="F378" s="63"/>
      <c r="Z378" s="62"/>
      <c r="AA378" s="59"/>
      <c r="AB378" s="59"/>
      <c r="AC378" s="59"/>
      <c r="AD378" s="59"/>
      <c r="AE378" s="63"/>
      <c r="AX378" s="62"/>
      <c r="AY378" s="59"/>
      <c r="AZ378" s="59"/>
      <c r="BA378" s="59"/>
      <c r="BB378" s="59"/>
      <c r="BC378" s="59"/>
      <c r="BD378" s="59"/>
      <c r="BE378" s="59"/>
    </row>
    <row r="379" spans="1:57" x14ac:dyDescent="0.25">
      <c r="A379" s="62"/>
      <c r="B379" s="59"/>
      <c r="C379" s="59"/>
      <c r="D379" s="59"/>
      <c r="E379" s="59"/>
      <c r="F379" s="63"/>
      <c r="Z379" s="62"/>
      <c r="AA379" s="59"/>
      <c r="AB379" s="59"/>
      <c r="AC379" s="59"/>
      <c r="AD379" s="59"/>
      <c r="AE379" s="63"/>
      <c r="AX379" s="62"/>
      <c r="AY379" s="59"/>
      <c r="AZ379" s="59"/>
      <c r="BA379" s="59"/>
      <c r="BB379" s="59"/>
      <c r="BC379" s="59"/>
      <c r="BD379" s="59"/>
      <c r="BE379" s="59"/>
    </row>
    <row r="380" spans="1:57" x14ac:dyDescent="0.25">
      <c r="A380" s="62"/>
      <c r="B380" s="59"/>
      <c r="C380" s="59"/>
      <c r="D380" s="59"/>
      <c r="E380" s="59"/>
      <c r="F380" s="63"/>
      <c r="Z380" s="62"/>
      <c r="AA380" s="59"/>
      <c r="AB380" s="59"/>
      <c r="AC380" s="59"/>
      <c r="AD380" s="59"/>
      <c r="AE380" s="63"/>
      <c r="AX380" s="62"/>
      <c r="AY380" s="59"/>
      <c r="AZ380" s="59"/>
      <c r="BA380" s="59"/>
      <c r="BB380" s="59"/>
      <c r="BC380" s="59"/>
      <c r="BD380" s="59"/>
      <c r="BE380" s="59"/>
    </row>
    <row r="381" spans="1:57" x14ac:dyDescent="0.25">
      <c r="A381" s="62"/>
      <c r="B381" s="59"/>
      <c r="C381" s="59"/>
      <c r="D381" s="59"/>
      <c r="E381" s="59"/>
      <c r="F381" s="63"/>
      <c r="Z381" s="62"/>
      <c r="AA381" s="59"/>
      <c r="AB381" s="59"/>
      <c r="AC381" s="59"/>
      <c r="AD381" s="59"/>
      <c r="AE381" s="63"/>
      <c r="AX381" s="62"/>
      <c r="AY381" s="59"/>
      <c r="AZ381" s="59"/>
      <c r="BA381" s="59"/>
      <c r="BB381" s="59"/>
      <c r="BC381" s="59"/>
      <c r="BD381" s="59"/>
      <c r="BE381" s="59"/>
    </row>
    <row r="382" spans="1:57" x14ac:dyDescent="0.25">
      <c r="A382" s="62"/>
      <c r="B382" s="59"/>
      <c r="C382" s="59"/>
      <c r="D382" s="59"/>
      <c r="E382" s="59"/>
      <c r="F382" s="63"/>
      <c r="Z382" s="62"/>
      <c r="AA382" s="59"/>
      <c r="AB382" s="59"/>
      <c r="AC382" s="59"/>
      <c r="AD382" s="59"/>
      <c r="AE382" s="63"/>
      <c r="AX382" s="62"/>
      <c r="AY382" s="59"/>
      <c r="AZ382" s="59"/>
      <c r="BA382" s="59"/>
      <c r="BB382" s="59"/>
      <c r="BC382" s="59"/>
      <c r="BD382" s="59"/>
      <c r="BE382" s="59"/>
    </row>
    <row r="383" spans="1:57" x14ac:dyDescent="0.25">
      <c r="A383" s="62"/>
      <c r="B383" s="59"/>
      <c r="C383" s="59"/>
      <c r="D383" s="59"/>
      <c r="E383" s="59"/>
      <c r="F383" s="63"/>
      <c r="Z383" s="62"/>
      <c r="AA383" s="59"/>
      <c r="AB383" s="59"/>
      <c r="AC383" s="59"/>
      <c r="AD383" s="59"/>
      <c r="AE383" s="63"/>
      <c r="AX383" s="62"/>
      <c r="AY383" s="59"/>
      <c r="AZ383" s="59"/>
      <c r="BA383" s="59"/>
      <c r="BB383" s="59"/>
      <c r="BC383" s="59"/>
      <c r="BD383" s="59"/>
      <c r="BE383" s="59"/>
    </row>
    <row r="384" spans="1:57" x14ac:dyDescent="0.25">
      <c r="A384" s="62"/>
      <c r="B384" s="59"/>
      <c r="C384" s="59"/>
      <c r="D384" s="59"/>
      <c r="E384" s="59"/>
      <c r="F384" s="63"/>
      <c r="Z384" s="62"/>
      <c r="AA384" s="59"/>
      <c r="AB384" s="59"/>
      <c r="AC384" s="59"/>
      <c r="AD384" s="59"/>
      <c r="AE384" s="63"/>
      <c r="AX384" s="62"/>
      <c r="AY384" s="59"/>
      <c r="AZ384" s="59"/>
      <c r="BA384" s="59"/>
      <c r="BB384" s="59"/>
      <c r="BC384" s="59"/>
      <c r="BD384" s="59"/>
      <c r="BE384" s="59"/>
    </row>
    <row r="385" spans="1:57" x14ac:dyDescent="0.25">
      <c r="A385" s="62"/>
      <c r="B385" s="59"/>
      <c r="C385" s="59"/>
      <c r="D385" s="59"/>
      <c r="E385" s="59"/>
      <c r="F385" s="63"/>
      <c r="Z385" s="62"/>
      <c r="AA385" s="59"/>
      <c r="AB385" s="59"/>
      <c r="AC385" s="59"/>
      <c r="AD385" s="59"/>
      <c r="AE385" s="63"/>
      <c r="AX385" s="62"/>
      <c r="AY385" s="59"/>
      <c r="AZ385" s="59"/>
      <c r="BA385" s="59"/>
      <c r="BB385" s="59"/>
      <c r="BC385" s="59"/>
      <c r="BD385" s="59"/>
      <c r="BE385" s="59"/>
    </row>
    <row r="386" spans="1:57" x14ac:dyDescent="0.25">
      <c r="A386" s="62"/>
      <c r="B386" s="59"/>
      <c r="C386" s="59"/>
      <c r="D386" s="59"/>
      <c r="E386" s="59"/>
      <c r="F386" s="63"/>
      <c r="Z386" s="62"/>
      <c r="AA386" s="59"/>
      <c r="AB386" s="59"/>
      <c r="AC386" s="59"/>
      <c r="AD386" s="59"/>
      <c r="AE386" s="63"/>
      <c r="AX386" s="62"/>
      <c r="AY386" s="59"/>
      <c r="AZ386" s="59"/>
      <c r="BA386" s="59"/>
      <c r="BB386" s="59"/>
      <c r="BC386" s="59"/>
      <c r="BD386" s="59"/>
      <c r="BE386" s="59"/>
    </row>
    <row r="387" spans="1:57" x14ac:dyDescent="0.25">
      <c r="A387" s="62"/>
      <c r="B387" s="59"/>
      <c r="C387" s="59"/>
      <c r="D387" s="59"/>
      <c r="E387" s="59"/>
      <c r="F387" s="63"/>
      <c r="Z387" s="62"/>
      <c r="AA387" s="59"/>
      <c r="AB387" s="59"/>
      <c r="AC387" s="59"/>
      <c r="AD387" s="59"/>
      <c r="AE387" s="63"/>
      <c r="AX387" s="62"/>
      <c r="AY387" s="59"/>
      <c r="AZ387" s="59"/>
      <c r="BA387" s="59"/>
      <c r="BB387" s="59"/>
      <c r="BC387" s="59"/>
      <c r="BD387" s="59"/>
      <c r="BE387" s="59"/>
    </row>
    <row r="388" spans="1:57" x14ac:dyDescent="0.25">
      <c r="A388" s="62"/>
      <c r="B388" s="59"/>
      <c r="C388" s="59"/>
      <c r="D388" s="59"/>
      <c r="E388" s="59"/>
      <c r="F388" s="63"/>
      <c r="Z388" s="62"/>
      <c r="AA388" s="59"/>
      <c r="AB388" s="59"/>
      <c r="AC388" s="59"/>
      <c r="AD388" s="59"/>
      <c r="AE388" s="63"/>
      <c r="AX388" s="62"/>
      <c r="AY388" s="59"/>
      <c r="AZ388" s="59"/>
      <c r="BA388" s="59"/>
      <c r="BB388" s="59"/>
      <c r="BC388" s="59"/>
      <c r="BD388" s="59"/>
      <c r="BE388" s="59"/>
    </row>
    <row r="389" spans="1:57" x14ac:dyDescent="0.25">
      <c r="A389" s="62"/>
      <c r="B389" s="59"/>
      <c r="C389" s="59"/>
      <c r="D389" s="59"/>
      <c r="E389" s="59"/>
      <c r="F389" s="63"/>
      <c r="Z389" s="62"/>
      <c r="AA389" s="59"/>
      <c r="AB389" s="59"/>
      <c r="AC389" s="59"/>
      <c r="AD389" s="59"/>
      <c r="AE389" s="63"/>
      <c r="AX389" s="62"/>
      <c r="AY389" s="59"/>
      <c r="AZ389" s="59"/>
      <c r="BA389" s="59"/>
      <c r="BB389" s="59"/>
      <c r="BC389" s="59"/>
      <c r="BD389" s="59"/>
      <c r="BE389" s="59"/>
    </row>
    <row r="390" spans="1:57" x14ac:dyDescent="0.25">
      <c r="A390" s="62"/>
      <c r="B390" s="59"/>
      <c r="C390" s="59"/>
      <c r="D390" s="59"/>
      <c r="E390" s="59"/>
      <c r="F390" s="63"/>
      <c r="Z390" s="62"/>
      <c r="AA390" s="59"/>
      <c r="AB390" s="59"/>
      <c r="AC390" s="59"/>
      <c r="AD390" s="59"/>
      <c r="AE390" s="63"/>
      <c r="AX390" s="62"/>
      <c r="AY390" s="59"/>
      <c r="AZ390" s="59"/>
      <c r="BA390" s="59"/>
      <c r="BB390" s="59"/>
      <c r="BC390" s="59"/>
      <c r="BD390" s="59"/>
      <c r="BE390" s="59"/>
    </row>
    <row r="391" spans="1:57" x14ac:dyDescent="0.25">
      <c r="A391" s="62"/>
      <c r="B391" s="59"/>
      <c r="C391" s="59"/>
      <c r="D391" s="59"/>
      <c r="E391" s="59"/>
      <c r="F391" s="63"/>
      <c r="Z391" s="62"/>
      <c r="AA391" s="59"/>
      <c r="AB391" s="59"/>
      <c r="AC391" s="59"/>
      <c r="AD391" s="59"/>
      <c r="AE391" s="63"/>
      <c r="AX391" s="62"/>
      <c r="AY391" s="59"/>
      <c r="AZ391" s="59"/>
      <c r="BA391" s="59"/>
      <c r="BB391" s="59"/>
      <c r="BC391" s="59"/>
      <c r="BD391" s="59"/>
      <c r="BE391" s="59"/>
    </row>
    <row r="392" spans="1:57" x14ac:dyDescent="0.25">
      <c r="A392" s="62"/>
      <c r="B392" s="59"/>
      <c r="C392" s="59"/>
      <c r="D392" s="59"/>
      <c r="E392" s="59"/>
      <c r="F392" s="63"/>
      <c r="Z392" s="62"/>
      <c r="AA392" s="59"/>
      <c r="AB392" s="59"/>
      <c r="AC392" s="59"/>
      <c r="AD392" s="59"/>
      <c r="AE392" s="63"/>
      <c r="AX392" s="62"/>
      <c r="AY392" s="59"/>
      <c r="AZ392" s="59"/>
      <c r="BA392" s="59"/>
      <c r="BB392" s="59"/>
      <c r="BC392" s="59"/>
      <c r="BD392" s="59"/>
      <c r="BE392" s="59"/>
    </row>
    <row r="393" spans="1:57" x14ac:dyDescent="0.25">
      <c r="A393" s="62"/>
      <c r="B393" s="59"/>
      <c r="C393" s="59"/>
      <c r="D393" s="59"/>
      <c r="E393" s="59"/>
      <c r="F393" s="63"/>
      <c r="Z393" s="62"/>
      <c r="AA393" s="59"/>
      <c r="AB393" s="59"/>
      <c r="AC393" s="59"/>
      <c r="AD393" s="59"/>
      <c r="AE393" s="63"/>
      <c r="AX393" s="62"/>
      <c r="AY393" s="59"/>
      <c r="AZ393" s="59"/>
      <c r="BA393" s="59"/>
      <c r="BB393" s="59"/>
      <c r="BC393" s="59"/>
      <c r="BD393" s="59"/>
      <c r="BE393" s="59"/>
    </row>
    <row r="394" spans="1:57" x14ac:dyDescent="0.25">
      <c r="A394" s="62"/>
      <c r="B394" s="59"/>
      <c r="C394" s="59"/>
      <c r="D394" s="59"/>
      <c r="E394" s="59"/>
      <c r="F394" s="63"/>
      <c r="Z394" s="62"/>
      <c r="AA394" s="59"/>
      <c r="AB394" s="59"/>
      <c r="AC394" s="59"/>
      <c r="AD394" s="59"/>
      <c r="AE394" s="63"/>
      <c r="AX394" s="62"/>
      <c r="AY394" s="59"/>
      <c r="AZ394" s="59"/>
      <c r="BA394" s="59"/>
      <c r="BB394" s="59"/>
      <c r="BC394" s="59"/>
      <c r="BD394" s="59"/>
      <c r="BE394" s="59"/>
    </row>
    <row r="395" spans="1:57" x14ac:dyDescent="0.25">
      <c r="A395" s="62"/>
      <c r="B395" s="59"/>
      <c r="C395" s="59"/>
      <c r="D395" s="59"/>
      <c r="E395" s="59"/>
      <c r="F395" s="63"/>
      <c r="Z395" s="62"/>
      <c r="AA395" s="59"/>
      <c r="AB395" s="59"/>
      <c r="AC395" s="59"/>
      <c r="AD395" s="59"/>
      <c r="AE395" s="63"/>
      <c r="AX395" s="62"/>
      <c r="AY395" s="59"/>
      <c r="AZ395" s="59"/>
      <c r="BA395" s="59"/>
      <c r="BB395" s="59"/>
      <c r="BC395" s="59"/>
      <c r="BD395" s="59"/>
      <c r="BE395" s="59"/>
    </row>
    <row r="396" spans="1:57" x14ac:dyDescent="0.25">
      <c r="A396" s="62"/>
      <c r="B396" s="59"/>
      <c r="C396" s="59"/>
      <c r="D396" s="59"/>
      <c r="E396" s="59"/>
      <c r="F396" s="63"/>
      <c r="Z396" s="62"/>
      <c r="AA396" s="59"/>
      <c r="AB396" s="59"/>
      <c r="AC396" s="59"/>
      <c r="AD396" s="59"/>
      <c r="AE396" s="63"/>
      <c r="AX396" s="62"/>
      <c r="AY396" s="59"/>
      <c r="AZ396" s="59"/>
      <c r="BA396" s="59"/>
      <c r="BB396" s="59"/>
      <c r="BC396" s="59"/>
      <c r="BD396" s="59"/>
      <c r="BE396" s="59"/>
    </row>
    <row r="397" spans="1:57" x14ac:dyDescent="0.25">
      <c r="A397" s="62"/>
      <c r="B397" s="59"/>
      <c r="C397" s="59"/>
      <c r="D397" s="59"/>
      <c r="E397" s="59"/>
      <c r="F397" s="63"/>
      <c r="Z397" s="62"/>
      <c r="AA397" s="59"/>
      <c r="AB397" s="59"/>
      <c r="AC397" s="59"/>
      <c r="AD397" s="59"/>
      <c r="AE397" s="63"/>
      <c r="AX397" s="62"/>
      <c r="AY397" s="59"/>
      <c r="AZ397" s="59"/>
      <c r="BA397" s="59"/>
      <c r="BB397" s="59"/>
      <c r="BC397" s="59"/>
      <c r="BD397" s="59"/>
      <c r="BE397" s="59"/>
    </row>
    <row r="398" spans="1:57" x14ac:dyDescent="0.25">
      <c r="A398" s="62"/>
      <c r="B398" s="59"/>
      <c r="C398" s="59"/>
      <c r="D398" s="59"/>
      <c r="E398" s="59"/>
      <c r="F398" s="63"/>
      <c r="Z398" s="62"/>
      <c r="AA398" s="59"/>
      <c r="AB398" s="59"/>
      <c r="AC398" s="59"/>
      <c r="AD398" s="59"/>
      <c r="AE398" s="63"/>
      <c r="AX398" s="62"/>
      <c r="AY398" s="59"/>
      <c r="AZ398" s="59"/>
      <c r="BA398" s="59"/>
      <c r="BB398" s="59"/>
      <c r="BC398" s="59"/>
      <c r="BD398" s="59"/>
      <c r="BE398" s="59"/>
    </row>
    <row r="399" spans="1:57" x14ac:dyDescent="0.25">
      <c r="A399" s="62"/>
      <c r="B399" s="59"/>
      <c r="C399" s="59"/>
      <c r="D399" s="59"/>
      <c r="E399" s="59"/>
      <c r="F399" s="63"/>
      <c r="Z399" s="62"/>
      <c r="AA399" s="59"/>
      <c r="AB399" s="59"/>
      <c r="AC399" s="59"/>
      <c r="AD399" s="59"/>
      <c r="AE399" s="63"/>
      <c r="AX399" s="62"/>
      <c r="AY399" s="59"/>
      <c r="AZ399" s="59"/>
      <c r="BA399" s="59"/>
      <c r="BB399" s="59"/>
      <c r="BC399" s="59"/>
      <c r="BD399" s="59"/>
      <c r="BE399" s="59"/>
    </row>
    <row r="400" spans="1:57" x14ac:dyDescent="0.25">
      <c r="A400" s="62"/>
      <c r="B400" s="59"/>
      <c r="C400" s="59"/>
      <c r="D400" s="59"/>
      <c r="E400" s="59"/>
      <c r="F400" s="63"/>
      <c r="Z400" s="62"/>
      <c r="AA400" s="59"/>
      <c r="AB400" s="59"/>
      <c r="AC400" s="59"/>
      <c r="AD400" s="59"/>
      <c r="AE400" s="63"/>
      <c r="AX400" s="62"/>
      <c r="AY400" s="59"/>
      <c r="AZ400" s="59"/>
      <c r="BA400" s="59"/>
      <c r="BB400" s="59"/>
      <c r="BC400" s="59"/>
      <c r="BD400" s="59"/>
      <c r="BE400" s="59"/>
    </row>
    <row r="401" spans="1:57" x14ac:dyDescent="0.25">
      <c r="A401" s="62"/>
      <c r="B401" s="59"/>
      <c r="C401" s="59"/>
      <c r="D401" s="59"/>
      <c r="E401" s="59"/>
      <c r="F401" s="63"/>
      <c r="Z401" s="62"/>
      <c r="AA401" s="59"/>
      <c r="AB401" s="59"/>
      <c r="AC401" s="59"/>
      <c r="AD401" s="59"/>
      <c r="AE401" s="63"/>
      <c r="AX401" s="62"/>
      <c r="AY401" s="59"/>
      <c r="AZ401" s="59"/>
      <c r="BA401" s="59"/>
      <c r="BB401" s="59"/>
      <c r="BC401" s="59"/>
      <c r="BD401" s="59"/>
      <c r="BE401" s="59"/>
    </row>
    <row r="402" spans="1:57" x14ac:dyDescent="0.25">
      <c r="A402" s="62"/>
      <c r="B402" s="59"/>
      <c r="C402" s="59"/>
      <c r="D402" s="59"/>
      <c r="E402" s="59"/>
      <c r="F402" s="63"/>
      <c r="Z402" s="62"/>
      <c r="AA402" s="59"/>
      <c r="AB402" s="59"/>
      <c r="AC402" s="59"/>
      <c r="AD402" s="59"/>
      <c r="AE402" s="63"/>
      <c r="AX402" s="62"/>
      <c r="AY402" s="59"/>
      <c r="AZ402" s="59"/>
      <c r="BA402" s="59"/>
      <c r="BB402" s="59"/>
      <c r="BC402" s="59"/>
      <c r="BD402" s="59"/>
      <c r="BE402" s="59"/>
    </row>
    <row r="403" spans="1:57" x14ac:dyDescent="0.25">
      <c r="A403" s="62"/>
      <c r="B403" s="59"/>
      <c r="C403" s="59"/>
      <c r="D403" s="59"/>
      <c r="E403" s="59"/>
      <c r="F403" s="63"/>
      <c r="Z403" s="62"/>
      <c r="AA403" s="59"/>
      <c r="AB403" s="59"/>
      <c r="AC403" s="59"/>
      <c r="AD403" s="59"/>
      <c r="AE403" s="63"/>
      <c r="AX403" s="62"/>
      <c r="AY403" s="59"/>
      <c r="AZ403" s="59"/>
      <c r="BA403" s="59"/>
      <c r="BB403" s="59"/>
      <c r="BC403" s="59"/>
      <c r="BD403" s="59"/>
      <c r="BE403" s="59"/>
    </row>
    <row r="404" spans="1:57" x14ac:dyDescent="0.25">
      <c r="A404" s="62"/>
      <c r="B404" s="59"/>
      <c r="C404" s="59"/>
      <c r="D404" s="59"/>
      <c r="E404" s="59"/>
      <c r="F404" s="63"/>
      <c r="Z404" s="62"/>
      <c r="AA404" s="59"/>
      <c r="AB404" s="59"/>
      <c r="AC404" s="59"/>
      <c r="AD404" s="59"/>
      <c r="AE404" s="63"/>
      <c r="AX404" s="62"/>
      <c r="AY404" s="59"/>
      <c r="AZ404" s="59"/>
      <c r="BA404" s="59"/>
      <c r="BB404" s="59"/>
      <c r="BC404" s="59"/>
      <c r="BD404" s="59"/>
      <c r="BE404" s="59"/>
    </row>
    <row r="405" spans="1:57" x14ac:dyDescent="0.25">
      <c r="A405" s="62"/>
      <c r="B405" s="59"/>
      <c r="C405" s="59"/>
      <c r="D405" s="59"/>
      <c r="E405" s="59"/>
      <c r="F405" s="63"/>
      <c r="Z405" s="62"/>
      <c r="AA405" s="59"/>
      <c r="AB405" s="59"/>
      <c r="AC405" s="59"/>
      <c r="AD405" s="59"/>
      <c r="AE405" s="63"/>
      <c r="AX405" s="62"/>
      <c r="AY405" s="59"/>
      <c r="AZ405" s="59"/>
      <c r="BA405" s="59"/>
      <c r="BB405" s="59"/>
      <c r="BC405" s="59"/>
      <c r="BD405" s="59"/>
      <c r="BE405" s="59"/>
    </row>
    <row r="406" spans="1:57" x14ac:dyDescent="0.25">
      <c r="A406" s="62"/>
      <c r="B406" s="59"/>
      <c r="C406" s="59"/>
      <c r="D406" s="59"/>
      <c r="E406" s="59"/>
      <c r="F406" s="63"/>
      <c r="Z406" s="62"/>
      <c r="AA406" s="59"/>
      <c r="AB406" s="59"/>
      <c r="AC406" s="59"/>
      <c r="AD406" s="59"/>
      <c r="AE406" s="63"/>
      <c r="AX406" s="62"/>
      <c r="AY406" s="59"/>
      <c r="AZ406" s="59"/>
      <c r="BA406" s="59"/>
      <c r="BB406" s="59"/>
      <c r="BC406" s="59"/>
      <c r="BD406" s="59"/>
      <c r="BE406" s="59"/>
    </row>
    <row r="407" spans="1:57" x14ac:dyDescent="0.25">
      <c r="A407" s="62"/>
      <c r="B407" s="59"/>
      <c r="C407" s="59"/>
      <c r="D407" s="59"/>
      <c r="E407" s="59"/>
      <c r="F407" s="63"/>
      <c r="Z407" s="62"/>
      <c r="AA407" s="59"/>
      <c r="AB407" s="59"/>
      <c r="AC407" s="59"/>
      <c r="AD407" s="59"/>
      <c r="AE407" s="63"/>
      <c r="AX407" s="62"/>
      <c r="AY407" s="59"/>
      <c r="AZ407" s="59"/>
      <c r="BA407" s="59"/>
      <c r="BB407" s="59"/>
      <c r="BC407" s="59"/>
      <c r="BD407" s="59"/>
      <c r="BE407" s="59"/>
    </row>
    <row r="408" spans="1:57" x14ac:dyDescent="0.25">
      <c r="A408" s="62"/>
      <c r="B408" s="59"/>
      <c r="C408" s="59"/>
      <c r="D408" s="59"/>
      <c r="E408" s="59"/>
      <c r="F408" s="63"/>
      <c r="Z408" s="62"/>
      <c r="AA408" s="59"/>
      <c r="AB408" s="59"/>
      <c r="AC408" s="59"/>
      <c r="AD408" s="59"/>
      <c r="AE408" s="63"/>
      <c r="AX408" s="62"/>
      <c r="AY408" s="59"/>
      <c r="AZ408" s="59"/>
      <c r="BA408" s="59"/>
      <c r="BB408" s="59"/>
      <c r="BC408" s="59"/>
      <c r="BD408" s="59"/>
      <c r="BE408" s="59"/>
    </row>
    <row r="409" spans="1:57" x14ac:dyDescent="0.25">
      <c r="A409" s="62"/>
      <c r="B409" s="59"/>
      <c r="C409" s="59"/>
      <c r="D409" s="59"/>
      <c r="E409" s="59"/>
      <c r="F409" s="63"/>
      <c r="Z409" s="62"/>
      <c r="AA409" s="59"/>
      <c r="AB409" s="59"/>
      <c r="AC409" s="59"/>
      <c r="AD409" s="59"/>
      <c r="AE409" s="63"/>
      <c r="AX409" s="62"/>
      <c r="AY409" s="59"/>
      <c r="AZ409" s="59"/>
      <c r="BA409" s="59"/>
      <c r="BB409" s="59"/>
      <c r="BC409" s="59"/>
      <c r="BD409" s="59"/>
      <c r="BE409" s="59"/>
    </row>
    <row r="410" spans="1:57" x14ac:dyDescent="0.25">
      <c r="A410" s="62"/>
      <c r="B410" s="59"/>
      <c r="C410" s="59"/>
      <c r="D410" s="59"/>
      <c r="E410" s="59"/>
      <c r="F410" s="63"/>
      <c r="Z410" s="62"/>
      <c r="AA410" s="59"/>
      <c r="AB410" s="59"/>
      <c r="AC410" s="59"/>
      <c r="AD410" s="59"/>
      <c r="AE410" s="63"/>
      <c r="AX410" s="62"/>
      <c r="AY410" s="59"/>
      <c r="AZ410" s="59"/>
      <c r="BA410" s="59"/>
      <c r="BB410" s="59"/>
      <c r="BC410" s="59"/>
      <c r="BD410" s="59"/>
      <c r="BE410" s="59"/>
    </row>
    <row r="411" spans="1:57" x14ac:dyDescent="0.25">
      <c r="A411" s="62"/>
      <c r="B411" s="59"/>
      <c r="C411" s="59"/>
      <c r="D411" s="59"/>
      <c r="E411" s="59"/>
      <c r="F411" s="63"/>
      <c r="Z411" s="62"/>
      <c r="AA411" s="59"/>
      <c r="AB411" s="59"/>
      <c r="AC411" s="59"/>
      <c r="AD411" s="59"/>
      <c r="AE411" s="63"/>
      <c r="AX411" s="62"/>
      <c r="AY411" s="59"/>
      <c r="AZ411" s="59"/>
      <c r="BA411" s="59"/>
      <c r="BB411" s="59"/>
      <c r="BC411" s="59"/>
      <c r="BD411" s="59"/>
      <c r="BE411" s="59"/>
    </row>
    <row r="412" spans="1:57" x14ac:dyDescent="0.25">
      <c r="A412" s="62"/>
      <c r="B412" s="59"/>
      <c r="C412" s="59"/>
      <c r="D412" s="59"/>
      <c r="E412" s="59"/>
      <c r="F412" s="63"/>
      <c r="Z412" s="62"/>
      <c r="AA412" s="59"/>
      <c r="AB412" s="59"/>
      <c r="AC412" s="59"/>
      <c r="AD412" s="59"/>
      <c r="AE412" s="63"/>
      <c r="AX412" s="62"/>
      <c r="AY412" s="59"/>
      <c r="AZ412" s="59"/>
      <c r="BA412" s="59"/>
      <c r="BB412" s="59"/>
      <c r="BC412" s="59"/>
      <c r="BD412" s="59"/>
      <c r="BE412" s="59"/>
    </row>
    <row r="413" spans="1:57" x14ac:dyDescent="0.25">
      <c r="A413" s="62"/>
      <c r="B413" s="59"/>
      <c r="C413" s="59"/>
      <c r="D413" s="59"/>
      <c r="E413" s="59"/>
      <c r="F413" s="63"/>
      <c r="Z413" s="62"/>
      <c r="AA413" s="59"/>
      <c r="AB413" s="59"/>
      <c r="AC413" s="59"/>
      <c r="AD413" s="59"/>
      <c r="AE413" s="63"/>
    </row>
    <row r="414" spans="1:57" x14ac:dyDescent="0.25">
      <c r="A414" s="62"/>
      <c r="B414" s="59"/>
      <c r="C414" s="59"/>
      <c r="D414" s="59"/>
      <c r="E414" s="59"/>
      <c r="F414" s="63"/>
      <c r="Z414" s="62"/>
      <c r="AA414" s="59"/>
      <c r="AB414" s="59"/>
      <c r="AC414" s="59"/>
      <c r="AD414" s="59"/>
      <c r="AE414" s="63"/>
    </row>
    <row r="415" spans="1:57" x14ac:dyDescent="0.25">
      <c r="A415" s="62"/>
      <c r="B415" s="59"/>
      <c r="C415" s="59"/>
      <c r="D415" s="59"/>
      <c r="E415" s="59"/>
      <c r="F415" s="63"/>
      <c r="Z415" s="62"/>
      <c r="AA415" s="59"/>
      <c r="AB415" s="59"/>
      <c r="AC415" s="59"/>
      <c r="AD415" s="59"/>
      <c r="AE415" s="63"/>
    </row>
    <row r="416" spans="1:57" x14ac:dyDescent="0.25">
      <c r="A416" s="62"/>
      <c r="B416" s="59"/>
      <c r="C416" s="59"/>
      <c r="D416" s="59"/>
      <c r="E416" s="59"/>
      <c r="F416" s="63"/>
      <c r="Z416" s="62"/>
      <c r="AA416" s="59"/>
      <c r="AB416" s="59"/>
      <c r="AC416" s="59"/>
      <c r="AD416" s="59"/>
      <c r="AE416" s="63"/>
    </row>
    <row r="417" spans="1:31" x14ac:dyDescent="0.25">
      <c r="A417" s="62"/>
      <c r="B417" s="59"/>
      <c r="C417" s="59"/>
      <c r="D417" s="59"/>
      <c r="E417" s="59"/>
      <c r="F417" s="63"/>
      <c r="Z417" s="62"/>
      <c r="AA417" s="59"/>
      <c r="AB417" s="59"/>
      <c r="AC417" s="59"/>
      <c r="AD417" s="59"/>
      <c r="AE417" s="63"/>
    </row>
    <row r="418" spans="1:31" x14ac:dyDescent="0.25">
      <c r="A418" s="62"/>
      <c r="B418" s="59"/>
      <c r="C418" s="59"/>
      <c r="D418" s="59"/>
      <c r="E418" s="59"/>
      <c r="F418" s="63"/>
      <c r="Z418" s="62"/>
      <c r="AA418" s="59"/>
      <c r="AB418" s="59"/>
      <c r="AC418" s="59"/>
      <c r="AD418" s="59"/>
      <c r="AE418" s="63"/>
    </row>
    <row r="419" spans="1:31" x14ac:dyDescent="0.25">
      <c r="A419" s="62"/>
      <c r="B419" s="59"/>
      <c r="C419" s="59"/>
      <c r="D419" s="59"/>
      <c r="E419" s="59"/>
      <c r="F419" s="63"/>
      <c r="Z419" s="62"/>
      <c r="AA419" s="59"/>
      <c r="AB419" s="59"/>
      <c r="AC419" s="59"/>
      <c r="AD419" s="59"/>
      <c r="AE419" s="63"/>
    </row>
    <row r="420" spans="1:31" x14ac:dyDescent="0.25">
      <c r="A420" s="62"/>
      <c r="B420" s="59"/>
      <c r="C420" s="59"/>
      <c r="D420" s="59"/>
      <c r="E420" s="59"/>
      <c r="F420" s="63"/>
      <c r="Z420" s="62"/>
      <c r="AA420" s="59"/>
      <c r="AB420" s="59"/>
      <c r="AC420" s="59"/>
      <c r="AD420" s="59"/>
      <c r="AE420" s="63"/>
    </row>
    <row r="421" spans="1:31" x14ac:dyDescent="0.25">
      <c r="A421" s="62"/>
      <c r="B421" s="59"/>
      <c r="C421" s="59"/>
      <c r="D421" s="59"/>
      <c r="E421" s="59"/>
      <c r="F421" s="63"/>
      <c r="Z421" s="62"/>
      <c r="AA421" s="59"/>
      <c r="AB421" s="59"/>
      <c r="AC421" s="59"/>
      <c r="AD421" s="59"/>
      <c r="AE421" s="63"/>
    </row>
    <row r="422" spans="1:31" x14ac:dyDescent="0.25">
      <c r="A422" s="62"/>
      <c r="B422" s="59"/>
      <c r="C422" s="59"/>
      <c r="D422" s="59"/>
      <c r="E422" s="59"/>
      <c r="F422" s="63"/>
      <c r="Z422" s="62"/>
      <c r="AA422" s="59"/>
      <c r="AB422" s="59"/>
      <c r="AC422" s="59"/>
      <c r="AD422" s="59"/>
      <c r="AE422" s="63"/>
    </row>
    <row r="423" spans="1:31" x14ac:dyDescent="0.25">
      <c r="A423" s="62"/>
      <c r="B423" s="59"/>
      <c r="C423" s="59"/>
      <c r="D423" s="59"/>
      <c r="E423" s="59"/>
      <c r="F423" s="63"/>
      <c r="Z423" s="62"/>
      <c r="AA423" s="59"/>
      <c r="AB423" s="59"/>
      <c r="AC423" s="59"/>
      <c r="AD423" s="59"/>
      <c r="AE423" s="63"/>
    </row>
    <row r="424" spans="1:31" x14ac:dyDescent="0.25">
      <c r="A424" s="62"/>
      <c r="B424" s="59"/>
      <c r="C424" s="59"/>
      <c r="D424" s="59"/>
      <c r="E424" s="59"/>
      <c r="F424" s="63"/>
      <c r="Z424" s="62"/>
      <c r="AA424" s="59"/>
      <c r="AB424" s="59"/>
      <c r="AC424" s="59"/>
      <c r="AD424" s="59"/>
      <c r="AE424" s="63"/>
    </row>
    <row r="425" spans="1:31" x14ac:dyDescent="0.25">
      <c r="A425" s="62"/>
      <c r="B425" s="59"/>
      <c r="C425" s="59"/>
      <c r="D425" s="59"/>
      <c r="E425" s="59"/>
      <c r="F425" s="63"/>
      <c r="Z425" s="62"/>
      <c r="AA425" s="59"/>
      <c r="AB425" s="59"/>
      <c r="AC425" s="59"/>
      <c r="AD425" s="59"/>
      <c r="AE425" s="63"/>
    </row>
    <row r="426" spans="1:31" x14ac:dyDescent="0.25">
      <c r="A426" s="62"/>
      <c r="B426" s="59"/>
      <c r="C426" s="59"/>
      <c r="D426" s="59"/>
      <c r="E426" s="59"/>
      <c r="F426" s="63"/>
      <c r="Z426" s="62"/>
      <c r="AA426" s="59"/>
      <c r="AB426" s="59"/>
      <c r="AC426" s="59"/>
      <c r="AD426" s="59"/>
      <c r="AE426" s="63"/>
    </row>
    <row r="427" spans="1:31" x14ac:dyDescent="0.25">
      <c r="A427" s="62"/>
      <c r="B427" s="59"/>
      <c r="C427" s="59"/>
      <c r="D427" s="59"/>
      <c r="E427" s="59"/>
      <c r="F427" s="63"/>
      <c r="Z427" s="62"/>
      <c r="AA427" s="59"/>
      <c r="AB427" s="59"/>
      <c r="AC427" s="59"/>
      <c r="AD427" s="59"/>
      <c r="AE427" s="63"/>
    </row>
    <row r="428" spans="1:31" x14ac:dyDescent="0.25">
      <c r="A428" s="62"/>
      <c r="B428" s="59"/>
      <c r="C428" s="59"/>
      <c r="D428" s="59"/>
      <c r="E428" s="59"/>
      <c r="F428" s="63"/>
      <c r="Z428" s="62"/>
      <c r="AA428" s="59"/>
      <c r="AB428" s="59"/>
      <c r="AC428" s="59"/>
      <c r="AD428" s="59"/>
      <c r="AE428" s="63"/>
    </row>
    <row r="429" spans="1:31" x14ac:dyDescent="0.25">
      <c r="A429" s="62"/>
      <c r="B429" s="59"/>
      <c r="C429" s="59"/>
      <c r="D429" s="59"/>
      <c r="E429" s="59"/>
      <c r="F429" s="63"/>
      <c r="Z429" s="62"/>
      <c r="AA429" s="59"/>
      <c r="AB429" s="59"/>
      <c r="AC429" s="59"/>
      <c r="AD429" s="59"/>
      <c r="AE429" s="63"/>
    </row>
    <row r="430" spans="1:31" x14ac:dyDescent="0.25">
      <c r="A430" s="62"/>
      <c r="B430" s="59"/>
      <c r="C430" s="59"/>
      <c r="D430" s="59"/>
      <c r="E430" s="59"/>
      <c r="F430" s="63"/>
      <c r="Z430" s="62"/>
      <c r="AA430" s="59"/>
      <c r="AB430" s="59"/>
      <c r="AC430" s="59"/>
      <c r="AD430" s="59"/>
      <c r="AE430" s="63"/>
    </row>
    <row r="431" spans="1:31" x14ac:dyDescent="0.25">
      <c r="A431" s="62"/>
      <c r="B431" s="59"/>
      <c r="C431" s="59"/>
      <c r="D431" s="59"/>
      <c r="E431" s="59"/>
      <c r="F431" s="63"/>
      <c r="Z431" s="62"/>
      <c r="AA431" s="59"/>
      <c r="AB431" s="59"/>
      <c r="AC431" s="59"/>
      <c r="AD431" s="59"/>
      <c r="AE431" s="63"/>
    </row>
    <row r="432" spans="1:31" x14ac:dyDescent="0.25">
      <c r="A432" s="62"/>
      <c r="B432" s="59"/>
      <c r="C432" s="59"/>
      <c r="D432" s="59"/>
      <c r="E432" s="59"/>
      <c r="F432" s="63"/>
      <c r="Z432" s="62"/>
      <c r="AA432" s="59"/>
      <c r="AB432" s="59"/>
      <c r="AC432" s="59"/>
      <c r="AD432" s="59"/>
      <c r="AE432" s="63"/>
    </row>
    <row r="433" spans="1:31" x14ac:dyDescent="0.25">
      <c r="A433" s="62"/>
      <c r="B433" s="59"/>
      <c r="C433" s="59"/>
      <c r="D433" s="59"/>
      <c r="E433" s="59"/>
      <c r="F433" s="63"/>
      <c r="Z433" s="62"/>
      <c r="AA433" s="59"/>
      <c r="AB433" s="59"/>
      <c r="AC433" s="59"/>
      <c r="AD433" s="59"/>
      <c r="AE433" s="63"/>
    </row>
    <row r="434" spans="1:31" x14ac:dyDescent="0.25">
      <c r="A434" s="62"/>
      <c r="B434" s="59"/>
      <c r="C434" s="59"/>
      <c r="D434" s="59"/>
      <c r="E434" s="59"/>
      <c r="F434" s="63"/>
      <c r="Z434" s="62"/>
      <c r="AA434" s="59"/>
      <c r="AB434" s="59"/>
      <c r="AC434" s="59"/>
      <c r="AD434" s="59"/>
      <c r="AE434" s="63"/>
    </row>
    <row r="435" spans="1:31" x14ac:dyDescent="0.25">
      <c r="A435" s="62"/>
      <c r="B435" s="59"/>
      <c r="C435" s="59"/>
      <c r="D435" s="59"/>
      <c r="E435" s="59"/>
      <c r="F435" s="63"/>
      <c r="Z435" s="62"/>
      <c r="AA435" s="59"/>
      <c r="AB435" s="59"/>
      <c r="AC435" s="59"/>
      <c r="AD435" s="59"/>
      <c r="AE435" s="63"/>
    </row>
    <row r="436" spans="1:31" x14ac:dyDescent="0.25">
      <c r="A436" s="62"/>
      <c r="B436" s="59"/>
      <c r="C436" s="59"/>
      <c r="D436" s="59"/>
      <c r="E436" s="59"/>
      <c r="F436" s="63"/>
      <c r="Z436" s="62"/>
      <c r="AA436" s="59"/>
      <c r="AB436" s="59"/>
      <c r="AC436" s="59"/>
      <c r="AD436" s="59"/>
      <c r="AE436" s="63"/>
    </row>
    <row r="437" spans="1:31" x14ac:dyDescent="0.25">
      <c r="A437" s="62"/>
      <c r="B437" s="59"/>
      <c r="C437" s="59"/>
      <c r="D437" s="59"/>
      <c r="E437" s="59"/>
      <c r="F437" s="63"/>
      <c r="Z437" s="62"/>
      <c r="AA437" s="59"/>
      <c r="AB437" s="59"/>
      <c r="AC437" s="59"/>
      <c r="AD437" s="59"/>
      <c r="AE437" s="63"/>
    </row>
    <row r="438" spans="1:31" x14ac:dyDescent="0.25">
      <c r="A438" s="62"/>
      <c r="B438" s="59"/>
      <c r="C438" s="59"/>
      <c r="D438" s="59"/>
      <c r="E438" s="59"/>
      <c r="F438" s="63"/>
      <c r="Z438" s="62"/>
      <c r="AA438" s="59"/>
      <c r="AB438" s="59"/>
      <c r="AC438" s="59"/>
      <c r="AD438" s="59"/>
      <c r="AE438" s="63"/>
    </row>
    <row r="439" spans="1:31" x14ac:dyDescent="0.25">
      <c r="A439" s="62"/>
      <c r="B439" s="59"/>
      <c r="C439" s="59"/>
      <c r="D439" s="59"/>
      <c r="E439" s="59"/>
      <c r="F439" s="63"/>
      <c r="Z439" s="62"/>
      <c r="AA439" s="59"/>
      <c r="AB439" s="59"/>
      <c r="AC439" s="59"/>
      <c r="AD439" s="59"/>
      <c r="AE439" s="63"/>
    </row>
    <row r="440" spans="1:31" x14ac:dyDescent="0.25">
      <c r="A440" s="62"/>
      <c r="B440" s="59"/>
      <c r="C440" s="59"/>
      <c r="D440" s="59"/>
      <c r="E440" s="59"/>
      <c r="F440" s="63"/>
      <c r="Z440" s="62"/>
      <c r="AA440" s="59"/>
      <c r="AB440" s="59"/>
      <c r="AC440" s="59"/>
      <c r="AD440" s="59"/>
      <c r="AE440" s="63"/>
    </row>
    <row r="441" spans="1:31" x14ac:dyDescent="0.25">
      <c r="A441" s="62"/>
      <c r="B441" s="59"/>
      <c r="C441" s="59"/>
      <c r="D441" s="59"/>
      <c r="E441" s="59"/>
      <c r="F441" s="63"/>
      <c r="Z441" s="62"/>
      <c r="AA441" s="59"/>
      <c r="AB441" s="59"/>
      <c r="AC441" s="59"/>
      <c r="AD441" s="59"/>
      <c r="AE441" s="63"/>
    </row>
    <row r="442" spans="1:31" x14ac:dyDescent="0.25">
      <c r="A442" s="62"/>
      <c r="B442" s="59"/>
      <c r="C442" s="59"/>
      <c r="D442" s="59"/>
      <c r="E442" s="59"/>
      <c r="F442" s="63"/>
      <c r="Z442" s="62"/>
      <c r="AA442" s="59"/>
      <c r="AB442" s="59"/>
      <c r="AC442" s="59"/>
      <c r="AD442" s="59"/>
      <c r="AE442" s="63"/>
    </row>
    <row r="443" spans="1:31" x14ac:dyDescent="0.25">
      <c r="A443" s="62"/>
      <c r="B443" s="59"/>
      <c r="C443" s="59"/>
      <c r="D443" s="59"/>
      <c r="E443" s="59"/>
      <c r="F443" s="63"/>
      <c r="Z443" s="62"/>
      <c r="AA443" s="59"/>
      <c r="AB443" s="59"/>
      <c r="AC443" s="59"/>
      <c r="AD443" s="59"/>
      <c r="AE443" s="63"/>
    </row>
    <row r="444" spans="1:31" x14ac:dyDescent="0.25">
      <c r="A444" s="62"/>
      <c r="B444" s="59"/>
      <c r="C444" s="59"/>
      <c r="D444" s="59"/>
      <c r="E444" s="59"/>
      <c r="F444" s="63"/>
      <c r="Z444" s="62"/>
      <c r="AA444" s="59"/>
      <c r="AB444" s="59"/>
      <c r="AC444" s="59"/>
      <c r="AD444" s="59"/>
      <c r="AE444" s="63"/>
    </row>
    <row r="445" spans="1:31" x14ac:dyDescent="0.25">
      <c r="A445" s="62"/>
      <c r="B445" s="59"/>
      <c r="C445" s="59"/>
      <c r="D445" s="59"/>
      <c r="E445" s="59"/>
      <c r="F445" s="63"/>
      <c r="Z445" s="62"/>
      <c r="AA445" s="59"/>
      <c r="AB445" s="59"/>
      <c r="AC445" s="59"/>
      <c r="AD445" s="59"/>
      <c r="AE445" s="63"/>
    </row>
    <row r="446" spans="1:31" x14ac:dyDescent="0.25">
      <c r="A446" s="62"/>
      <c r="B446" s="59"/>
      <c r="C446" s="59"/>
      <c r="D446" s="59"/>
      <c r="E446" s="59"/>
      <c r="F446" s="63"/>
      <c r="Z446" s="62"/>
      <c r="AA446" s="59"/>
      <c r="AB446" s="59"/>
      <c r="AC446" s="59"/>
      <c r="AD446" s="59"/>
      <c r="AE446" s="63"/>
    </row>
    <row r="447" spans="1:31" x14ac:dyDescent="0.25">
      <c r="A447" s="62"/>
      <c r="B447" s="59"/>
      <c r="C447" s="59"/>
      <c r="D447" s="59"/>
      <c r="E447" s="59"/>
      <c r="F447" s="63"/>
      <c r="Z447" s="62"/>
      <c r="AA447" s="59"/>
      <c r="AB447" s="59"/>
      <c r="AC447" s="59"/>
      <c r="AD447" s="59"/>
      <c r="AE447" s="63"/>
    </row>
    <row r="448" spans="1:31" x14ac:dyDescent="0.25">
      <c r="A448" s="62"/>
      <c r="B448" s="59"/>
      <c r="C448" s="59"/>
      <c r="D448" s="59"/>
      <c r="E448" s="59"/>
      <c r="F448" s="63"/>
      <c r="Z448" s="62"/>
      <c r="AA448" s="59"/>
      <c r="AB448" s="59"/>
      <c r="AC448" s="59"/>
      <c r="AD448" s="59"/>
      <c r="AE448" s="63"/>
    </row>
    <row r="449" spans="1:31" x14ac:dyDescent="0.25">
      <c r="A449" s="62"/>
      <c r="B449" s="59"/>
      <c r="C449" s="59"/>
      <c r="D449" s="59"/>
      <c r="E449" s="59"/>
      <c r="F449" s="63"/>
      <c r="Z449" s="62"/>
      <c r="AA449" s="59"/>
      <c r="AB449" s="59"/>
      <c r="AC449" s="59"/>
      <c r="AD449" s="59"/>
      <c r="AE449" s="63"/>
    </row>
    <row r="450" spans="1:31" x14ac:dyDescent="0.25">
      <c r="A450" s="62"/>
      <c r="B450" s="59"/>
      <c r="C450" s="59"/>
      <c r="D450" s="59"/>
      <c r="E450" s="59"/>
      <c r="F450" s="63"/>
      <c r="Z450" s="62"/>
      <c r="AA450" s="59"/>
      <c r="AB450" s="59"/>
      <c r="AC450" s="59"/>
      <c r="AD450" s="59"/>
      <c r="AE450" s="63"/>
    </row>
    <row r="451" spans="1:31" x14ac:dyDescent="0.25">
      <c r="A451" s="62"/>
      <c r="B451" s="59"/>
      <c r="C451" s="59"/>
      <c r="D451" s="59"/>
      <c r="E451" s="59"/>
      <c r="F451" s="63"/>
      <c r="Z451" s="62"/>
      <c r="AA451" s="59"/>
      <c r="AB451" s="59"/>
      <c r="AC451" s="59"/>
      <c r="AD451" s="59"/>
      <c r="AE451" s="63"/>
    </row>
    <row r="452" spans="1:31" x14ac:dyDescent="0.25">
      <c r="A452" s="62"/>
      <c r="B452" s="59"/>
      <c r="C452" s="59"/>
      <c r="D452" s="59"/>
      <c r="E452" s="59"/>
      <c r="F452" s="63"/>
      <c r="Z452" s="62"/>
      <c r="AA452" s="59"/>
      <c r="AB452" s="59"/>
      <c r="AC452" s="59"/>
      <c r="AD452" s="59"/>
      <c r="AE452" s="63"/>
    </row>
    <row r="453" spans="1:31" x14ac:dyDescent="0.25">
      <c r="A453" s="62"/>
      <c r="B453" s="59"/>
      <c r="C453" s="59"/>
      <c r="D453" s="59"/>
      <c r="E453" s="59"/>
      <c r="F453" s="63"/>
      <c r="Z453" s="62"/>
      <c r="AA453" s="59"/>
      <c r="AB453" s="59"/>
      <c r="AC453" s="59"/>
      <c r="AD453" s="59"/>
      <c r="AE453" s="63"/>
    </row>
    <row r="454" spans="1:31" x14ac:dyDescent="0.25">
      <c r="A454" s="62"/>
      <c r="B454" s="59"/>
      <c r="C454" s="59"/>
      <c r="D454" s="59"/>
      <c r="E454" s="59"/>
      <c r="F454" s="63"/>
      <c r="Z454" s="62"/>
      <c r="AA454" s="59"/>
      <c r="AB454" s="59"/>
      <c r="AC454" s="59"/>
      <c r="AD454" s="59"/>
      <c r="AE454" s="63"/>
    </row>
    <row r="455" spans="1:31" x14ac:dyDescent="0.25">
      <c r="A455" s="62"/>
      <c r="B455" s="59"/>
      <c r="C455" s="59"/>
      <c r="D455" s="59"/>
      <c r="E455" s="59"/>
      <c r="F455" s="63"/>
      <c r="Z455" s="62"/>
      <c r="AA455" s="59"/>
      <c r="AB455" s="59"/>
      <c r="AC455" s="59"/>
      <c r="AD455" s="59"/>
      <c r="AE455" s="63"/>
    </row>
    <row r="456" spans="1:31" x14ac:dyDescent="0.25">
      <c r="A456" s="62"/>
      <c r="B456" s="59"/>
      <c r="C456" s="59"/>
      <c r="D456" s="59"/>
      <c r="E456" s="59"/>
      <c r="F456" s="63"/>
      <c r="Z456" s="62"/>
      <c r="AA456" s="59"/>
      <c r="AB456" s="59"/>
      <c r="AC456" s="59"/>
      <c r="AD456" s="59"/>
      <c r="AE456" s="63"/>
    </row>
    <row r="457" spans="1:31" x14ac:dyDescent="0.25">
      <c r="A457" s="62"/>
      <c r="B457" s="59"/>
      <c r="C457" s="59"/>
      <c r="D457" s="59"/>
      <c r="E457" s="59"/>
      <c r="F457" s="63"/>
      <c r="Z457" s="62"/>
      <c r="AA457" s="59"/>
      <c r="AB457" s="59"/>
      <c r="AC457" s="59"/>
      <c r="AD457" s="59"/>
      <c r="AE457" s="63"/>
    </row>
    <row r="458" spans="1:31" x14ac:dyDescent="0.25">
      <c r="A458" s="62"/>
      <c r="B458" s="59"/>
      <c r="C458" s="59"/>
      <c r="D458" s="59"/>
      <c r="E458" s="59"/>
      <c r="F458" s="63"/>
      <c r="Z458" s="62"/>
      <c r="AA458" s="59"/>
      <c r="AB458" s="59"/>
      <c r="AC458" s="59"/>
      <c r="AD458" s="59"/>
      <c r="AE458" s="63"/>
    </row>
    <row r="459" spans="1:31" x14ac:dyDescent="0.25">
      <c r="A459" s="62"/>
      <c r="B459" s="59"/>
      <c r="C459" s="59"/>
      <c r="D459" s="59"/>
      <c r="E459" s="59"/>
      <c r="F459" s="63"/>
      <c r="Z459" s="62"/>
      <c r="AA459" s="59"/>
      <c r="AB459" s="59"/>
      <c r="AC459" s="59"/>
      <c r="AD459" s="59"/>
      <c r="AE459" s="63"/>
    </row>
    <row r="460" spans="1:31" x14ac:dyDescent="0.25">
      <c r="A460" s="62"/>
      <c r="B460" s="59"/>
      <c r="C460" s="59"/>
      <c r="D460" s="59"/>
      <c r="E460" s="59"/>
      <c r="F460" s="63"/>
      <c r="Z460" s="62"/>
      <c r="AA460" s="59"/>
      <c r="AB460" s="59"/>
      <c r="AC460" s="59"/>
      <c r="AD460" s="59"/>
      <c r="AE460" s="63"/>
    </row>
    <row r="461" spans="1:31" x14ac:dyDescent="0.25">
      <c r="A461" s="62"/>
      <c r="B461" s="59"/>
      <c r="C461" s="59"/>
      <c r="D461" s="59"/>
      <c r="E461" s="59"/>
      <c r="F461" s="63"/>
      <c r="Z461" s="62"/>
      <c r="AA461" s="59"/>
      <c r="AB461" s="59"/>
      <c r="AC461" s="59"/>
      <c r="AD461" s="59"/>
      <c r="AE461" s="63"/>
    </row>
    <row r="462" spans="1:31" x14ac:dyDescent="0.25">
      <c r="A462" s="62"/>
      <c r="B462" s="59"/>
      <c r="C462" s="59"/>
      <c r="D462" s="59"/>
      <c r="E462" s="59"/>
      <c r="F462" s="63"/>
      <c r="Z462" s="62"/>
      <c r="AA462" s="59"/>
      <c r="AB462" s="59"/>
      <c r="AC462" s="59"/>
      <c r="AD462" s="59"/>
      <c r="AE462" s="63"/>
    </row>
    <row r="463" spans="1:31" x14ac:dyDescent="0.25">
      <c r="A463" s="62"/>
      <c r="B463" s="59"/>
      <c r="C463" s="59"/>
      <c r="D463" s="59"/>
      <c r="E463" s="59"/>
      <c r="F463" s="63"/>
      <c r="Z463" s="62"/>
      <c r="AA463" s="59"/>
      <c r="AB463" s="59"/>
      <c r="AC463" s="59"/>
      <c r="AD463" s="59"/>
      <c r="AE463" s="63"/>
    </row>
    <row r="464" spans="1:31" x14ac:dyDescent="0.25">
      <c r="A464" s="62"/>
      <c r="B464" s="59"/>
      <c r="C464" s="59"/>
      <c r="D464" s="59"/>
      <c r="E464" s="59"/>
      <c r="F464" s="63"/>
      <c r="Z464" s="62"/>
      <c r="AA464" s="59"/>
      <c r="AB464" s="59"/>
      <c r="AC464" s="59"/>
      <c r="AD464" s="59"/>
      <c r="AE464" s="63"/>
    </row>
    <row r="465" spans="1:31" x14ac:dyDescent="0.25">
      <c r="A465" s="62"/>
      <c r="B465" s="59"/>
      <c r="C465" s="59"/>
      <c r="D465" s="59"/>
      <c r="E465" s="59"/>
      <c r="F465" s="63"/>
      <c r="Z465" s="62"/>
      <c r="AA465" s="59"/>
      <c r="AB465" s="59"/>
      <c r="AC465" s="59"/>
      <c r="AD465" s="59"/>
      <c r="AE465" s="63"/>
    </row>
    <row r="466" spans="1:31" x14ac:dyDescent="0.25">
      <c r="A466" s="62"/>
      <c r="B466" s="59"/>
      <c r="C466" s="59"/>
      <c r="D466" s="59"/>
      <c r="E466" s="59"/>
      <c r="F466" s="63"/>
      <c r="Z466" s="62"/>
      <c r="AA466" s="59"/>
      <c r="AB466" s="59"/>
      <c r="AC466" s="59"/>
      <c r="AD466" s="59"/>
      <c r="AE466" s="63"/>
    </row>
    <row r="467" spans="1:31" x14ac:dyDescent="0.25">
      <c r="A467" s="62"/>
      <c r="B467" s="59"/>
      <c r="C467" s="59"/>
      <c r="D467" s="59"/>
      <c r="E467" s="59"/>
      <c r="F467" s="63"/>
      <c r="Z467" s="62"/>
      <c r="AA467" s="59"/>
      <c r="AB467" s="59"/>
      <c r="AC467" s="59"/>
      <c r="AD467" s="59"/>
      <c r="AE467" s="63"/>
    </row>
    <row r="468" spans="1:31" x14ac:dyDescent="0.25">
      <c r="A468" s="62"/>
      <c r="B468" s="59"/>
      <c r="C468" s="59"/>
      <c r="D468" s="59"/>
      <c r="E468" s="59"/>
      <c r="F468" s="63"/>
      <c r="Z468" s="62"/>
      <c r="AA468" s="59"/>
      <c r="AB468" s="59"/>
      <c r="AC468" s="59"/>
      <c r="AD468" s="59"/>
      <c r="AE468" s="63"/>
    </row>
    <row r="469" spans="1:31" x14ac:dyDescent="0.25">
      <c r="A469" s="62"/>
      <c r="B469" s="59"/>
      <c r="C469" s="59"/>
      <c r="D469" s="59"/>
      <c r="E469" s="59"/>
      <c r="F469" s="63"/>
      <c r="Z469" s="62"/>
      <c r="AA469" s="59"/>
      <c r="AB469" s="59"/>
      <c r="AC469" s="59"/>
      <c r="AD469" s="59"/>
      <c r="AE469" s="63"/>
    </row>
    <row r="470" spans="1:31" x14ac:dyDescent="0.25">
      <c r="A470" s="62"/>
      <c r="B470" s="59"/>
      <c r="C470" s="59"/>
      <c r="D470" s="59"/>
      <c r="E470" s="59"/>
      <c r="F470" s="63"/>
      <c r="Z470" s="62"/>
      <c r="AA470" s="59"/>
      <c r="AB470" s="59"/>
      <c r="AC470" s="59"/>
      <c r="AD470" s="59"/>
      <c r="AE470" s="63"/>
    </row>
    <row r="471" spans="1:31" x14ac:dyDescent="0.25">
      <c r="A471" s="62"/>
      <c r="B471" s="59"/>
      <c r="C471" s="59"/>
      <c r="D471" s="59"/>
      <c r="E471" s="59"/>
      <c r="F471" s="63"/>
      <c r="Z471" s="62"/>
      <c r="AA471" s="59"/>
      <c r="AB471" s="59"/>
      <c r="AC471" s="59"/>
      <c r="AD471" s="59"/>
      <c r="AE471" s="63"/>
    </row>
    <row r="472" spans="1:31" x14ac:dyDescent="0.25">
      <c r="A472" s="62"/>
      <c r="B472" s="59"/>
      <c r="C472" s="59"/>
      <c r="D472" s="59"/>
      <c r="E472" s="59"/>
      <c r="F472" s="63"/>
      <c r="Z472" s="62"/>
      <c r="AA472" s="59"/>
      <c r="AB472" s="59"/>
      <c r="AC472" s="59"/>
      <c r="AD472" s="59"/>
      <c r="AE472" s="63"/>
    </row>
    <row r="473" spans="1:31" x14ac:dyDescent="0.25">
      <c r="A473" s="62"/>
      <c r="B473" s="59"/>
      <c r="C473" s="59"/>
      <c r="D473" s="59"/>
      <c r="E473" s="59"/>
      <c r="F473" s="63"/>
      <c r="Z473" s="62"/>
      <c r="AA473" s="59"/>
      <c r="AB473" s="59"/>
      <c r="AC473" s="59"/>
      <c r="AD473" s="59"/>
      <c r="AE473" s="63"/>
    </row>
    <row r="474" spans="1:31" x14ac:dyDescent="0.25">
      <c r="A474" s="62"/>
      <c r="B474" s="59"/>
      <c r="C474" s="59"/>
      <c r="D474" s="59"/>
      <c r="E474" s="59"/>
      <c r="F474" s="63"/>
      <c r="Z474" s="62"/>
      <c r="AA474" s="59"/>
      <c r="AB474" s="59"/>
      <c r="AC474" s="59"/>
      <c r="AD474" s="59"/>
      <c r="AE474" s="63"/>
    </row>
    <row r="475" spans="1:31" x14ac:dyDescent="0.25">
      <c r="A475" s="62"/>
      <c r="B475" s="59"/>
      <c r="C475" s="59"/>
      <c r="D475" s="59"/>
      <c r="E475" s="59"/>
      <c r="F475" s="63"/>
      <c r="Z475" s="62"/>
      <c r="AA475" s="59"/>
      <c r="AB475" s="59"/>
      <c r="AC475" s="59"/>
      <c r="AD475" s="59"/>
      <c r="AE475" s="63"/>
    </row>
    <row r="476" spans="1:31" x14ac:dyDescent="0.25">
      <c r="A476" s="62"/>
      <c r="B476" s="59"/>
      <c r="C476" s="59"/>
      <c r="D476" s="59"/>
      <c r="E476" s="59"/>
      <c r="F476" s="63"/>
      <c r="Z476" s="62"/>
      <c r="AA476" s="59"/>
      <c r="AB476" s="59"/>
      <c r="AC476" s="59"/>
      <c r="AD476" s="59"/>
      <c r="AE476" s="63"/>
    </row>
    <row r="477" spans="1:31" x14ac:dyDescent="0.25">
      <c r="A477" s="62"/>
      <c r="B477" s="59"/>
      <c r="C477" s="59"/>
      <c r="D477" s="59"/>
      <c r="E477" s="59"/>
      <c r="F477" s="63"/>
      <c r="Z477" s="62"/>
      <c r="AA477" s="59"/>
      <c r="AB477" s="59"/>
      <c r="AC477" s="59"/>
      <c r="AD477" s="59"/>
      <c r="AE477" s="63"/>
    </row>
    <row r="478" spans="1:31" x14ac:dyDescent="0.25">
      <c r="A478" s="62"/>
      <c r="B478" s="59"/>
      <c r="C478" s="59"/>
      <c r="D478" s="59"/>
      <c r="E478" s="59"/>
      <c r="F478" s="63"/>
      <c r="Z478" s="62"/>
      <c r="AA478" s="59"/>
      <c r="AB478" s="59"/>
      <c r="AC478" s="59"/>
      <c r="AD478" s="59"/>
      <c r="AE478" s="63"/>
    </row>
    <row r="479" spans="1:31" x14ac:dyDescent="0.25">
      <c r="A479" s="62"/>
      <c r="B479" s="59"/>
      <c r="C479" s="59"/>
      <c r="D479" s="59"/>
      <c r="E479" s="59"/>
      <c r="F479" s="63"/>
      <c r="Z479" s="62"/>
      <c r="AA479" s="59"/>
      <c r="AB479" s="59"/>
      <c r="AC479" s="59"/>
      <c r="AD479" s="59"/>
      <c r="AE479" s="63"/>
    </row>
    <row r="480" spans="1:31" x14ac:dyDescent="0.25">
      <c r="A480" s="62"/>
      <c r="B480" s="59"/>
      <c r="C480" s="59"/>
      <c r="D480" s="59"/>
      <c r="E480" s="59"/>
      <c r="F480" s="63"/>
      <c r="Z480" s="62"/>
      <c r="AA480" s="59"/>
      <c r="AB480" s="59"/>
      <c r="AC480" s="59"/>
      <c r="AD480" s="59"/>
      <c r="AE480" s="63"/>
    </row>
    <row r="481" spans="1:31" x14ac:dyDescent="0.25">
      <c r="A481" s="62"/>
      <c r="B481" s="59"/>
      <c r="C481" s="59"/>
      <c r="D481" s="59"/>
      <c r="E481" s="59"/>
      <c r="F481" s="63"/>
      <c r="Z481" s="62"/>
      <c r="AA481" s="59"/>
      <c r="AB481" s="59"/>
      <c r="AC481" s="59"/>
      <c r="AD481" s="59"/>
      <c r="AE481" s="63"/>
    </row>
    <row r="482" spans="1:31" x14ac:dyDescent="0.25">
      <c r="A482" s="62"/>
      <c r="B482" s="59"/>
      <c r="C482" s="59"/>
      <c r="D482" s="59"/>
      <c r="E482" s="59"/>
      <c r="F482" s="63"/>
      <c r="Z482" s="62"/>
      <c r="AA482" s="59"/>
      <c r="AB482" s="59"/>
      <c r="AC482" s="59"/>
      <c r="AD482" s="59"/>
      <c r="AE482" s="63"/>
    </row>
    <row r="483" spans="1:31" x14ac:dyDescent="0.25">
      <c r="A483" s="62"/>
      <c r="B483" s="59"/>
      <c r="C483" s="59"/>
      <c r="D483" s="59"/>
      <c r="E483" s="59"/>
      <c r="F483" s="63"/>
      <c r="Z483" s="62"/>
      <c r="AA483" s="59"/>
      <c r="AB483" s="59"/>
      <c r="AC483" s="59"/>
      <c r="AD483" s="59"/>
      <c r="AE483" s="63"/>
    </row>
    <row r="484" spans="1:31" x14ac:dyDescent="0.25">
      <c r="A484" s="62"/>
      <c r="B484" s="59"/>
      <c r="C484" s="59"/>
      <c r="D484" s="59"/>
      <c r="E484" s="59"/>
      <c r="F484" s="63"/>
      <c r="Z484" s="62"/>
      <c r="AA484" s="59"/>
      <c r="AB484" s="59"/>
      <c r="AC484" s="59"/>
      <c r="AD484" s="59"/>
      <c r="AE484" s="63"/>
    </row>
    <row r="485" spans="1:31" x14ac:dyDescent="0.25">
      <c r="A485" s="62"/>
      <c r="B485" s="59"/>
      <c r="C485" s="59"/>
      <c r="D485" s="59"/>
      <c r="E485" s="59"/>
      <c r="F485" s="63"/>
      <c r="Z485" s="62"/>
      <c r="AA485" s="59"/>
      <c r="AB485" s="59"/>
      <c r="AC485" s="59"/>
      <c r="AD485" s="59"/>
      <c r="AE485" s="63"/>
    </row>
    <row r="486" spans="1:31" x14ac:dyDescent="0.25">
      <c r="A486" s="62"/>
      <c r="B486" s="59"/>
      <c r="C486" s="59"/>
      <c r="D486" s="59"/>
      <c r="E486" s="59"/>
      <c r="F486" s="63"/>
      <c r="Z486" s="62"/>
      <c r="AA486" s="59"/>
      <c r="AB486" s="59"/>
      <c r="AC486" s="59"/>
      <c r="AD486" s="59"/>
      <c r="AE486" s="63"/>
    </row>
    <row r="487" spans="1:31" x14ac:dyDescent="0.25">
      <c r="A487" s="62"/>
      <c r="B487" s="59"/>
      <c r="C487" s="59"/>
      <c r="D487" s="59"/>
      <c r="E487" s="59"/>
      <c r="F487" s="63"/>
      <c r="Z487" s="62"/>
      <c r="AA487" s="59"/>
      <c r="AB487" s="59"/>
      <c r="AC487" s="59"/>
      <c r="AD487" s="59"/>
      <c r="AE487" s="63"/>
    </row>
    <row r="488" spans="1:31" x14ac:dyDescent="0.25">
      <c r="A488" s="62"/>
      <c r="B488" s="59"/>
      <c r="C488" s="59"/>
      <c r="D488" s="59"/>
      <c r="E488" s="59"/>
      <c r="F488" s="63"/>
      <c r="Z488" s="62"/>
      <c r="AA488" s="59"/>
      <c r="AB488" s="59"/>
      <c r="AC488" s="59"/>
      <c r="AD488" s="59"/>
      <c r="AE488" s="63"/>
    </row>
    <row r="489" spans="1:31" x14ac:dyDescent="0.25">
      <c r="A489" s="62"/>
      <c r="B489" s="59"/>
      <c r="C489" s="59"/>
      <c r="D489" s="59"/>
      <c r="E489" s="59"/>
      <c r="F489" s="63"/>
      <c r="Z489" s="62"/>
      <c r="AA489" s="59"/>
      <c r="AB489" s="59"/>
      <c r="AC489" s="59"/>
      <c r="AD489" s="59"/>
      <c r="AE489" s="63"/>
    </row>
    <row r="490" spans="1:31" x14ac:dyDescent="0.25">
      <c r="A490" s="62"/>
      <c r="B490" s="59"/>
      <c r="C490" s="59"/>
      <c r="D490" s="59"/>
      <c r="E490" s="59"/>
      <c r="F490" s="63"/>
      <c r="Z490" s="62"/>
      <c r="AA490" s="59"/>
      <c r="AB490" s="59"/>
      <c r="AC490" s="59"/>
      <c r="AD490" s="59"/>
      <c r="AE490" s="63"/>
    </row>
    <row r="491" spans="1:31" x14ac:dyDescent="0.25">
      <c r="A491" s="62"/>
      <c r="B491" s="59"/>
      <c r="C491" s="59"/>
      <c r="D491" s="59"/>
      <c r="E491" s="59"/>
      <c r="F491" s="63"/>
      <c r="Z491" s="62"/>
      <c r="AA491" s="59"/>
      <c r="AB491" s="59"/>
      <c r="AC491" s="59"/>
      <c r="AD491" s="59"/>
      <c r="AE491" s="63"/>
    </row>
    <row r="492" spans="1:31" x14ac:dyDescent="0.25">
      <c r="A492" s="62"/>
      <c r="B492" s="59"/>
      <c r="C492" s="59"/>
      <c r="D492" s="59"/>
      <c r="E492" s="59"/>
      <c r="F492" s="63"/>
      <c r="Z492" s="62"/>
      <c r="AA492" s="59"/>
      <c r="AB492" s="59"/>
      <c r="AC492" s="59"/>
      <c r="AD492" s="59"/>
      <c r="AE492" s="63"/>
    </row>
    <row r="493" spans="1:31" x14ac:dyDescent="0.25">
      <c r="A493" s="62"/>
      <c r="B493" s="59"/>
      <c r="C493" s="59"/>
      <c r="D493" s="59"/>
      <c r="E493" s="59"/>
      <c r="F493" s="63"/>
      <c r="Z493" s="62"/>
      <c r="AA493" s="59"/>
      <c r="AB493" s="59"/>
      <c r="AC493" s="59"/>
      <c r="AD493" s="59"/>
      <c r="AE493" s="63"/>
    </row>
    <row r="494" spans="1:31" x14ac:dyDescent="0.25">
      <c r="A494" s="62"/>
      <c r="B494" s="59"/>
      <c r="C494" s="59"/>
      <c r="D494" s="59"/>
      <c r="E494" s="59"/>
      <c r="F494" s="63"/>
      <c r="Z494" s="62"/>
      <c r="AA494" s="59"/>
      <c r="AB494" s="59"/>
      <c r="AC494" s="59"/>
      <c r="AD494" s="59"/>
      <c r="AE494" s="63"/>
    </row>
    <row r="495" spans="1:31" x14ac:dyDescent="0.25">
      <c r="A495" s="62"/>
      <c r="B495" s="59"/>
      <c r="C495" s="59"/>
      <c r="D495" s="59"/>
      <c r="E495" s="59"/>
      <c r="F495" s="63"/>
      <c r="Z495" s="62"/>
      <c r="AA495" s="59"/>
      <c r="AB495" s="59"/>
      <c r="AC495" s="59"/>
      <c r="AD495" s="59"/>
      <c r="AE495" s="63"/>
    </row>
    <row r="496" spans="1:31" x14ac:dyDescent="0.25">
      <c r="A496" s="62"/>
      <c r="B496" s="59"/>
      <c r="C496" s="59"/>
      <c r="D496" s="59"/>
      <c r="E496" s="59"/>
      <c r="F496" s="63"/>
      <c r="Z496" s="62"/>
      <c r="AA496" s="59"/>
      <c r="AB496" s="59"/>
      <c r="AC496" s="59"/>
      <c r="AD496" s="59"/>
      <c r="AE496" s="63"/>
    </row>
    <row r="497" spans="1:31" x14ac:dyDescent="0.25">
      <c r="A497" s="62"/>
      <c r="B497" s="59"/>
      <c r="C497" s="59"/>
      <c r="D497" s="59"/>
      <c r="E497" s="59"/>
      <c r="F497" s="63"/>
      <c r="Z497" s="62"/>
      <c r="AA497" s="59"/>
      <c r="AB497" s="59"/>
      <c r="AC497" s="59"/>
      <c r="AD497" s="59"/>
      <c r="AE497" s="63"/>
    </row>
    <row r="498" spans="1:31" x14ac:dyDescent="0.25">
      <c r="A498" s="62"/>
      <c r="B498" s="59"/>
      <c r="C498" s="59"/>
      <c r="D498" s="59"/>
      <c r="E498" s="59"/>
      <c r="F498" s="63"/>
      <c r="Z498" s="62"/>
      <c r="AA498" s="59"/>
      <c r="AB498" s="59"/>
      <c r="AC498" s="59"/>
      <c r="AD498" s="59"/>
      <c r="AE498" s="63"/>
    </row>
    <row r="499" spans="1:31" x14ac:dyDescent="0.25">
      <c r="A499" s="62"/>
      <c r="B499" s="59"/>
      <c r="C499" s="59"/>
      <c r="D499" s="59"/>
      <c r="E499" s="59"/>
      <c r="F499" s="63"/>
      <c r="Z499" s="62"/>
      <c r="AA499" s="59"/>
      <c r="AB499" s="59"/>
      <c r="AC499" s="59"/>
      <c r="AD499" s="59"/>
      <c r="AE499" s="63"/>
    </row>
    <row r="500" spans="1:31" x14ac:dyDescent="0.25">
      <c r="A500" s="62"/>
      <c r="B500" s="59"/>
      <c r="C500" s="59"/>
      <c r="D500" s="59"/>
      <c r="E500" s="59"/>
      <c r="F500" s="63"/>
      <c r="Z500" s="62"/>
      <c r="AA500" s="59"/>
      <c r="AB500" s="59"/>
      <c r="AC500" s="59"/>
      <c r="AD500" s="59"/>
      <c r="AE500" s="63"/>
    </row>
    <row r="501" spans="1:31" x14ac:dyDescent="0.25">
      <c r="A501" s="62"/>
      <c r="B501" s="59"/>
      <c r="C501" s="59"/>
      <c r="D501" s="59"/>
      <c r="E501" s="59"/>
      <c r="F501" s="63"/>
      <c r="Z501" s="62"/>
      <c r="AA501" s="59"/>
      <c r="AB501" s="59"/>
      <c r="AC501" s="59"/>
      <c r="AD501" s="59"/>
      <c r="AE501" s="63"/>
    </row>
    <row r="502" spans="1:31" x14ac:dyDescent="0.25">
      <c r="A502" s="62"/>
      <c r="B502" s="59"/>
      <c r="C502" s="59"/>
      <c r="D502" s="59"/>
      <c r="E502" s="59"/>
      <c r="F502" s="63"/>
      <c r="Z502" s="62"/>
      <c r="AA502" s="59"/>
      <c r="AB502" s="59"/>
      <c r="AC502" s="59"/>
      <c r="AD502" s="59"/>
      <c r="AE502" s="63"/>
    </row>
    <row r="503" spans="1:31" x14ac:dyDescent="0.25">
      <c r="A503" s="62"/>
      <c r="B503" s="59"/>
      <c r="C503" s="59"/>
      <c r="D503" s="59"/>
      <c r="E503" s="59"/>
      <c r="F503" s="63"/>
      <c r="Z503" s="62"/>
      <c r="AA503" s="59"/>
      <c r="AB503" s="59"/>
      <c r="AC503" s="59"/>
      <c r="AD503" s="59"/>
      <c r="AE503" s="63"/>
    </row>
    <row r="504" spans="1:31" x14ac:dyDescent="0.25">
      <c r="A504" s="62"/>
      <c r="B504" s="59"/>
      <c r="C504" s="59"/>
      <c r="D504" s="59"/>
      <c r="E504" s="59"/>
      <c r="F504" s="63"/>
      <c r="Z504" s="62"/>
      <c r="AA504" s="59"/>
      <c r="AB504" s="59"/>
      <c r="AC504" s="59"/>
      <c r="AD504" s="59"/>
      <c r="AE504" s="63"/>
    </row>
    <row r="505" spans="1:31" x14ac:dyDescent="0.25">
      <c r="A505" s="62"/>
      <c r="B505" s="59"/>
      <c r="C505" s="59"/>
      <c r="D505" s="59"/>
      <c r="E505" s="59"/>
      <c r="F505" s="63"/>
      <c r="Z505" s="62"/>
      <c r="AA505" s="59"/>
      <c r="AB505" s="59"/>
      <c r="AC505" s="59"/>
      <c r="AD505" s="59"/>
      <c r="AE505" s="63"/>
    </row>
    <row r="506" spans="1:31" x14ac:dyDescent="0.25">
      <c r="A506" s="62"/>
      <c r="B506" s="59"/>
      <c r="C506" s="59"/>
      <c r="D506" s="59"/>
      <c r="E506" s="59"/>
      <c r="F506" s="63"/>
      <c r="Z506" s="62"/>
      <c r="AA506" s="59"/>
      <c r="AB506" s="59"/>
      <c r="AC506" s="59"/>
      <c r="AD506" s="59"/>
      <c r="AE506" s="63"/>
    </row>
    <row r="507" spans="1:31" x14ac:dyDescent="0.25">
      <c r="A507" s="62"/>
      <c r="B507" s="59"/>
      <c r="C507" s="59"/>
      <c r="D507" s="59"/>
      <c r="E507" s="59"/>
      <c r="F507" s="63"/>
      <c r="Z507" s="62"/>
      <c r="AA507" s="59"/>
      <c r="AB507" s="59"/>
      <c r="AC507" s="59"/>
      <c r="AD507" s="59"/>
      <c r="AE507" s="63"/>
    </row>
    <row r="508" spans="1:31" x14ac:dyDescent="0.25">
      <c r="A508" s="62"/>
      <c r="B508" s="59"/>
      <c r="C508" s="59"/>
      <c r="D508" s="59"/>
      <c r="E508" s="59"/>
      <c r="F508" s="63"/>
      <c r="Z508" s="62"/>
      <c r="AA508" s="59"/>
      <c r="AB508" s="59"/>
      <c r="AC508" s="59"/>
      <c r="AD508" s="59"/>
      <c r="AE508" s="63"/>
    </row>
    <row r="509" spans="1:31" x14ac:dyDescent="0.25">
      <c r="A509" s="62"/>
      <c r="B509" s="59"/>
      <c r="C509" s="59"/>
      <c r="D509" s="59"/>
      <c r="E509" s="59"/>
      <c r="F509" s="63"/>
      <c r="Z509" s="62"/>
      <c r="AA509" s="59"/>
      <c r="AB509" s="59"/>
      <c r="AC509" s="59"/>
      <c r="AD509" s="59"/>
      <c r="AE509" s="63"/>
    </row>
    <row r="510" spans="1:31" x14ac:dyDescent="0.25">
      <c r="A510" s="62"/>
      <c r="B510" s="59"/>
      <c r="C510" s="59"/>
      <c r="D510" s="59"/>
      <c r="E510" s="59"/>
      <c r="F510" s="63"/>
      <c r="Z510" s="62"/>
      <c r="AA510" s="59"/>
      <c r="AB510" s="59"/>
      <c r="AC510" s="59"/>
      <c r="AD510" s="59"/>
      <c r="AE510" s="63"/>
    </row>
    <row r="511" spans="1:31" x14ac:dyDescent="0.25">
      <c r="A511" s="62"/>
      <c r="B511" s="59"/>
      <c r="C511" s="59"/>
      <c r="D511" s="59"/>
      <c r="E511" s="59"/>
      <c r="F511" s="63"/>
      <c r="Z511" s="62"/>
      <c r="AA511" s="59"/>
      <c r="AB511" s="59"/>
      <c r="AC511" s="59"/>
      <c r="AD511" s="59"/>
      <c r="AE511" s="63"/>
    </row>
    <row r="512" spans="1:31" x14ac:dyDescent="0.25">
      <c r="A512" s="62"/>
      <c r="B512" s="59"/>
      <c r="C512" s="59"/>
      <c r="D512" s="59"/>
      <c r="E512" s="59"/>
      <c r="F512" s="63"/>
      <c r="Z512" s="62"/>
      <c r="AA512" s="59"/>
      <c r="AB512" s="59"/>
      <c r="AC512" s="59"/>
      <c r="AD512" s="59"/>
      <c r="AE512" s="63"/>
    </row>
    <row r="513" spans="1:31" x14ac:dyDescent="0.25">
      <c r="A513" s="62"/>
      <c r="B513" s="59"/>
      <c r="C513" s="59"/>
      <c r="D513" s="59"/>
      <c r="E513" s="59"/>
      <c r="F513" s="63"/>
      <c r="Z513" s="62"/>
      <c r="AA513" s="59"/>
      <c r="AB513" s="59"/>
      <c r="AC513" s="59"/>
      <c r="AD513" s="59"/>
      <c r="AE513" s="63"/>
    </row>
    <row r="514" spans="1:31" x14ac:dyDescent="0.25">
      <c r="A514" s="62"/>
      <c r="B514" s="59"/>
      <c r="C514" s="59"/>
      <c r="D514" s="59"/>
      <c r="E514" s="59"/>
      <c r="F514" s="63"/>
      <c r="Z514" s="62"/>
      <c r="AA514" s="59"/>
      <c r="AB514" s="59"/>
      <c r="AC514" s="59"/>
      <c r="AD514" s="59"/>
      <c r="AE514" s="63"/>
    </row>
    <row r="515" spans="1:31" x14ac:dyDescent="0.25">
      <c r="A515" s="62"/>
      <c r="B515" s="59"/>
      <c r="C515" s="59"/>
      <c r="D515" s="59"/>
      <c r="E515" s="59"/>
      <c r="F515" s="63"/>
      <c r="Z515" s="62"/>
      <c r="AA515" s="59"/>
      <c r="AB515" s="59"/>
      <c r="AC515" s="59"/>
      <c r="AD515" s="59"/>
      <c r="AE515" s="63"/>
    </row>
    <row r="516" spans="1:31" x14ac:dyDescent="0.25">
      <c r="A516" s="62"/>
      <c r="B516" s="59"/>
      <c r="C516" s="59"/>
      <c r="D516" s="59"/>
      <c r="E516" s="59"/>
      <c r="F516" s="63"/>
      <c r="Z516" s="62"/>
      <c r="AA516" s="59"/>
      <c r="AB516" s="59"/>
      <c r="AC516" s="59"/>
      <c r="AD516" s="59"/>
      <c r="AE516" s="63"/>
    </row>
    <row r="517" spans="1:31" x14ac:dyDescent="0.25">
      <c r="A517" s="62"/>
      <c r="B517" s="59"/>
      <c r="C517" s="59"/>
      <c r="D517" s="59"/>
      <c r="E517" s="59"/>
      <c r="F517" s="63"/>
      <c r="Z517" s="62"/>
      <c r="AA517" s="59"/>
      <c r="AB517" s="59"/>
      <c r="AC517" s="59"/>
      <c r="AD517" s="59"/>
      <c r="AE517" s="63"/>
    </row>
    <row r="518" spans="1:31" x14ac:dyDescent="0.25">
      <c r="A518" s="62"/>
      <c r="B518" s="59"/>
      <c r="C518" s="59"/>
      <c r="D518" s="59"/>
      <c r="E518" s="59"/>
      <c r="F518" s="63"/>
      <c r="Z518" s="62"/>
      <c r="AA518" s="59"/>
      <c r="AB518" s="59"/>
      <c r="AC518" s="59"/>
      <c r="AD518" s="59"/>
      <c r="AE518" s="63"/>
    </row>
    <row r="519" spans="1:31" x14ac:dyDescent="0.25">
      <c r="A519" s="62"/>
      <c r="B519" s="59"/>
      <c r="C519" s="59"/>
      <c r="D519" s="59"/>
      <c r="E519" s="59"/>
      <c r="F519" s="63"/>
      <c r="Z519" s="62"/>
      <c r="AA519" s="59"/>
      <c r="AB519" s="59"/>
      <c r="AC519" s="59"/>
      <c r="AD519" s="59"/>
      <c r="AE519" s="63"/>
    </row>
    <row r="520" spans="1:31" x14ac:dyDescent="0.25">
      <c r="A520" s="62"/>
      <c r="B520" s="59"/>
      <c r="C520" s="59"/>
      <c r="D520" s="59"/>
      <c r="E520" s="59"/>
      <c r="F520" s="63"/>
      <c r="Z520" s="62"/>
      <c r="AA520" s="59"/>
      <c r="AB520" s="59"/>
      <c r="AC520" s="59"/>
      <c r="AD520" s="59"/>
      <c r="AE520" s="63"/>
    </row>
    <row r="521" spans="1:31" x14ac:dyDescent="0.25">
      <c r="A521" s="62"/>
      <c r="B521" s="59"/>
      <c r="C521" s="59"/>
      <c r="D521" s="59"/>
      <c r="E521" s="59"/>
      <c r="F521" s="63"/>
      <c r="Z521" s="62"/>
      <c r="AA521" s="59"/>
      <c r="AB521" s="59"/>
      <c r="AC521" s="59"/>
      <c r="AD521" s="59"/>
      <c r="AE521" s="63"/>
    </row>
    <row r="522" spans="1:31" x14ac:dyDescent="0.25">
      <c r="A522" s="62"/>
      <c r="B522" s="59"/>
      <c r="C522" s="59"/>
      <c r="D522" s="59"/>
      <c r="E522" s="59"/>
      <c r="F522" s="63"/>
      <c r="Z522" s="62"/>
      <c r="AA522" s="59"/>
      <c r="AB522" s="59"/>
      <c r="AC522" s="59"/>
      <c r="AD522" s="59"/>
      <c r="AE522" s="63"/>
    </row>
    <row r="523" spans="1:31" x14ac:dyDescent="0.25">
      <c r="A523" s="62"/>
      <c r="B523" s="59"/>
      <c r="C523" s="59"/>
      <c r="D523" s="59"/>
      <c r="E523" s="59"/>
      <c r="F523" s="63"/>
      <c r="Z523" s="62"/>
      <c r="AA523" s="59"/>
      <c r="AB523" s="59"/>
      <c r="AC523" s="59"/>
      <c r="AD523" s="59"/>
      <c r="AE523" s="63"/>
    </row>
    <row r="524" spans="1:31" x14ac:dyDescent="0.25">
      <c r="A524" s="62"/>
      <c r="B524" s="59"/>
      <c r="C524" s="59"/>
      <c r="D524" s="59"/>
      <c r="E524" s="59"/>
      <c r="F524" s="63"/>
      <c r="Z524" s="62"/>
      <c r="AA524" s="59"/>
      <c r="AB524" s="59"/>
      <c r="AC524" s="59"/>
      <c r="AD524" s="59"/>
      <c r="AE524" s="63"/>
    </row>
    <row r="525" spans="1:31" x14ac:dyDescent="0.25">
      <c r="A525" s="62"/>
      <c r="B525" s="59"/>
      <c r="C525" s="59"/>
      <c r="D525" s="59"/>
      <c r="E525" s="59"/>
      <c r="F525" s="63"/>
      <c r="Z525" s="62"/>
      <c r="AA525" s="59"/>
      <c r="AB525" s="59"/>
      <c r="AC525" s="59"/>
      <c r="AD525" s="59"/>
      <c r="AE525" s="63"/>
    </row>
    <row r="526" spans="1:31" x14ac:dyDescent="0.25">
      <c r="A526" s="62"/>
      <c r="B526" s="59"/>
      <c r="C526" s="59"/>
      <c r="D526" s="59"/>
      <c r="E526" s="59"/>
      <c r="F526" s="63"/>
      <c r="Z526" s="62"/>
      <c r="AA526" s="59"/>
      <c r="AB526" s="59"/>
      <c r="AC526" s="59"/>
      <c r="AD526" s="59"/>
      <c r="AE526" s="63"/>
    </row>
    <row r="527" spans="1:31" x14ac:dyDescent="0.25">
      <c r="A527" s="62"/>
      <c r="B527" s="59"/>
      <c r="C527" s="59"/>
      <c r="D527" s="59"/>
      <c r="E527" s="59"/>
      <c r="F527" s="63"/>
      <c r="Z527" s="62"/>
      <c r="AA527" s="59"/>
      <c r="AB527" s="59"/>
      <c r="AC527" s="59"/>
      <c r="AD527" s="59"/>
      <c r="AE527" s="63"/>
    </row>
    <row r="528" spans="1:31" x14ac:dyDescent="0.25">
      <c r="A528" s="62"/>
      <c r="B528" s="59"/>
      <c r="C528" s="59"/>
      <c r="D528" s="59"/>
      <c r="E528" s="59"/>
      <c r="F528" s="63"/>
      <c r="Z528" s="62"/>
      <c r="AA528" s="59"/>
      <c r="AB528" s="59"/>
      <c r="AC528" s="59"/>
      <c r="AD528" s="59"/>
      <c r="AE528" s="63"/>
    </row>
    <row r="529" spans="1:31" x14ac:dyDescent="0.25">
      <c r="A529" s="62"/>
      <c r="B529" s="59"/>
      <c r="C529" s="59"/>
      <c r="D529" s="59"/>
      <c r="E529" s="59"/>
      <c r="F529" s="63"/>
      <c r="Z529" s="62"/>
      <c r="AA529" s="59"/>
      <c r="AB529" s="59"/>
      <c r="AC529" s="59"/>
      <c r="AD529" s="59"/>
      <c r="AE529" s="63"/>
    </row>
    <row r="530" spans="1:31" x14ac:dyDescent="0.25">
      <c r="A530" s="62"/>
      <c r="B530" s="59"/>
      <c r="C530" s="59"/>
      <c r="D530" s="59"/>
      <c r="E530" s="59"/>
      <c r="F530" s="63"/>
      <c r="Z530" s="62"/>
      <c r="AA530" s="59"/>
      <c r="AB530" s="59"/>
      <c r="AC530" s="59"/>
      <c r="AD530" s="59"/>
      <c r="AE530" s="63"/>
    </row>
    <row r="531" spans="1:31" x14ac:dyDescent="0.25">
      <c r="A531" s="62"/>
      <c r="B531" s="59"/>
      <c r="C531" s="59"/>
      <c r="D531" s="59"/>
      <c r="E531" s="59"/>
      <c r="F531" s="63"/>
      <c r="Z531" s="62"/>
      <c r="AA531" s="59"/>
      <c r="AB531" s="59"/>
      <c r="AC531" s="59"/>
      <c r="AD531" s="59"/>
      <c r="AE531" s="63"/>
    </row>
    <row r="532" spans="1:31" x14ac:dyDescent="0.25">
      <c r="A532" s="62"/>
      <c r="B532" s="59"/>
      <c r="C532" s="59"/>
      <c r="D532" s="59"/>
      <c r="E532" s="59"/>
      <c r="F532" s="63"/>
      <c r="Z532" s="62"/>
      <c r="AA532" s="59"/>
      <c r="AB532" s="59"/>
      <c r="AC532" s="59"/>
      <c r="AD532" s="59"/>
      <c r="AE532" s="63"/>
    </row>
    <row r="533" spans="1:31" x14ac:dyDescent="0.25">
      <c r="A533" s="62"/>
      <c r="B533" s="59"/>
      <c r="C533" s="59"/>
      <c r="D533" s="59"/>
      <c r="E533" s="59"/>
      <c r="F533" s="63"/>
      <c r="Z533" s="62"/>
      <c r="AA533" s="59"/>
      <c r="AB533" s="59"/>
      <c r="AC533" s="59"/>
      <c r="AD533" s="59"/>
      <c r="AE533" s="63"/>
    </row>
    <row r="534" spans="1:31" x14ac:dyDescent="0.25">
      <c r="A534" s="62"/>
      <c r="B534" s="59"/>
      <c r="C534" s="59"/>
      <c r="D534" s="59"/>
      <c r="E534" s="59"/>
      <c r="F534" s="63"/>
      <c r="Z534" s="62"/>
      <c r="AA534" s="59"/>
      <c r="AB534" s="59"/>
      <c r="AC534" s="59"/>
      <c r="AD534" s="59"/>
      <c r="AE534" s="63"/>
    </row>
    <row r="535" spans="1:31" x14ac:dyDescent="0.25">
      <c r="A535" s="62"/>
      <c r="B535" s="59"/>
      <c r="C535" s="59"/>
      <c r="D535" s="59"/>
      <c r="E535" s="59"/>
      <c r="F535" s="63"/>
      <c r="Z535" s="62"/>
      <c r="AA535" s="59"/>
      <c r="AB535" s="59"/>
      <c r="AC535" s="59"/>
      <c r="AD535" s="59"/>
      <c r="AE535" s="63"/>
    </row>
    <row r="536" spans="1:31" x14ac:dyDescent="0.25">
      <c r="A536" s="62"/>
      <c r="B536" s="59"/>
      <c r="C536" s="59"/>
      <c r="D536" s="59"/>
      <c r="E536" s="59"/>
      <c r="F536" s="63"/>
      <c r="Z536" s="62"/>
      <c r="AA536" s="59"/>
      <c r="AB536" s="59"/>
      <c r="AC536" s="59"/>
      <c r="AD536" s="59"/>
      <c r="AE536" s="63"/>
    </row>
    <row r="537" spans="1:31" x14ac:dyDescent="0.25">
      <c r="A537" s="62"/>
      <c r="B537" s="59"/>
      <c r="C537" s="59"/>
      <c r="D537" s="59"/>
      <c r="E537" s="59"/>
      <c r="F537" s="63"/>
      <c r="Z537" s="62"/>
      <c r="AA537" s="59"/>
      <c r="AB537" s="59"/>
      <c r="AC537" s="59"/>
      <c r="AD537" s="59"/>
      <c r="AE537" s="63"/>
    </row>
    <row r="538" spans="1:31" x14ac:dyDescent="0.25">
      <c r="A538" s="62"/>
      <c r="B538" s="59"/>
      <c r="C538" s="59"/>
      <c r="D538" s="59"/>
      <c r="E538" s="59"/>
      <c r="F538" s="63"/>
      <c r="Z538" s="62"/>
      <c r="AA538" s="59"/>
      <c r="AB538" s="59"/>
      <c r="AC538" s="59"/>
      <c r="AD538" s="59"/>
      <c r="AE538" s="63"/>
    </row>
    <row r="539" spans="1:31" x14ac:dyDescent="0.25">
      <c r="A539" s="62"/>
      <c r="B539" s="59"/>
      <c r="C539" s="59"/>
      <c r="D539" s="59"/>
      <c r="E539" s="59"/>
      <c r="F539" s="63"/>
      <c r="Z539" s="62"/>
      <c r="AA539" s="59"/>
      <c r="AB539" s="59"/>
      <c r="AC539" s="59"/>
      <c r="AD539" s="59"/>
      <c r="AE539" s="63"/>
    </row>
    <row r="540" spans="1:31" x14ac:dyDescent="0.25">
      <c r="A540" s="62"/>
      <c r="B540" s="59"/>
      <c r="C540" s="59"/>
      <c r="D540" s="59"/>
      <c r="E540" s="59"/>
      <c r="F540" s="63"/>
      <c r="Z540" s="62"/>
      <c r="AA540" s="59"/>
      <c r="AB540" s="59"/>
      <c r="AC540" s="59"/>
      <c r="AD540" s="59"/>
      <c r="AE540" s="63"/>
    </row>
    <row r="541" spans="1:31" x14ac:dyDescent="0.25">
      <c r="A541" s="62"/>
      <c r="B541" s="59"/>
      <c r="C541" s="59"/>
      <c r="D541" s="59"/>
      <c r="E541" s="59"/>
      <c r="F541" s="63"/>
      <c r="Z541" s="62"/>
      <c r="AA541" s="59"/>
      <c r="AB541" s="59"/>
      <c r="AC541" s="59"/>
      <c r="AD541" s="59"/>
      <c r="AE541" s="63"/>
    </row>
    <row r="542" spans="1:31" x14ac:dyDescent="0.25">
      <c r="A542" s="62"/>
      <c r="B542" s="59"/>
      <c r="C542" s="59"/>
      <c r="D542" s="59"/>
      <c r="E542" s="59"/>
      <c r="F542" s="63"/>
      <c r="Z542" s="62"/>
      <c r="AA542" s="59"/>
      <c r="AB542" s="59"/>
      <c r="AC542" s="59"/>
      <c r="AD542" s="59"/>
      <c r="AE542" s="63"/>
    </row>
    <row r="543" spans="1:31" x14ac:dyDescent="0.25">
      <c r="A543" s="62"/>
      <c r="B543" s="59"/>
      <c r="C543" s="59"/>
      <c r="D543" s="59"/>
      <c r="E543" s="59"/>
      <c r="F543" s="63"/>
      <c r="Z543" s="62"/>
      <c r="AA543" s="59"/>
      <c r="AB543" s="59"/>
      <c r="AC543" s="59"/>
      <c r="AD543" s="59"/>
      <c r="AE543" s="63"/>
    </row>
    <row r="544" spans="1:31" x14ac:dyDescent="0.25">
      <c r="A544" s="62"/>
      <c r="B544" s="59"/>
      <c r="C544" s="59"/>
      <c r="D544" s="59"/>
      <c r="E544" s="59"/>
      <c r="F544" s="63"/>
      <c r="Z544" s="62"/>
      <c r="AA544" s="59"/>
      <c r="AB544" s="59"/>
      <c r="AC544" s="59"/>
      <c r="AD544" s="59"/>
      <c r="AE544" s="63"/>
    </row>
    <row r="545" spans="1:31" x14ac:dyDescent="0.25">
      <c r="A545" s="62"/>
      <c r="B545" s="59"/>
      <c r="C545" s="59"/>
      <c r="D545" s="59"/>
      <c r="E545" s="59"/>
      <c r="F545" s="63"/>
      <c r="Z545" s="62"/>
      <c r="AA545" s="59"/>
      <c r="AB545" s="59"/>
      <c r="AC545" s="59"/>
      <c r="AD545" s="59"/>
      <c r="AE545" s="63"/>
    </row>
    <row r="546" spans="1:31" x14ac:dyDescent="0.25">
      <c r="A546" s="62"/>
      <c r="B546" s="59"/>
      <c r="C546" s="59"/>
      <c r="D546" s="59"/>
      <c r="E546" s="59"/>
      <c r="F546" s="63"/>
      <c r="Z546" s="62"/>
      <c r="AA546" s="59"/>
      <c r="AB546" s="59"/>
      <c r="AC546" s="59"/>
      <c r="AD546" s="59"/>
      <c r="AE546" s="63"/>
    </row>
    <row r="547" spans="1:31" x14ac:dyDescent="0.25">
      <c r="A547" s="62"/>
      <c r="B547" s="59"/>
      <c r="C547" s="59"/>
      <c r="D547" s="59"/>
      <c r="E547" s="59"/>
      <c r="F547" s="63"/>
      <c r="Z547" s="62"/>
      <c r="AA547" s="59"/>
      <c r="AB547" s="59"/>
      <c r="AC547" s="59"/>
      <c r="AD547" s="59"/>
      <c r="AE547" s="63"/>
    </row>
    <row r="548" spans="1:31" x14ac:dyDescent="0.25">
      <c r="A548" s="62"/>
      <c r="B548" s="59"/>
      <c r="C548" s="59"/>
      <c r="D548" s="59"/>
      <c r="E548" s="59"/>
      <c r="F548" s="63"/>
      <c r="Z548" s="62"/>
      <c r="AA548" s="59"/>
      <c r="AB548" s="59"/>
      <c r="AC548" s="59"/>
      <c r="AD548" s="59"/>
      <c r="AE548" s="63"/>
    </row>
    <row r="549" spans="1:31" x14ac:dyDescent="0.25">
      <c r="A549" s="62"/>
      <c r="B549" s="59"/>
      <c r="C549" s="59"/>
      <c r="D549" s="59"/>
      <c r="E549" s="59"/>
      <c r="F549" s="63"/>
      <c r="Z549" s="62"/>
      <c r="AA549" s="59"/>
      <c r="AB549" s="59"/>
      <c r="AC549" s="59"/>
      <c r="AD549" s="59"/>
      <c r="AE549" s="63"/>
    </row>
    <row r="550" spans="1:31" x14ac:dyDescent="0.25">
      <c r="A550" s="62"/>
      <c r="B550" s="59"/>
      <c r="C550" s="59"/>
      <c r="D550" s="59"/>
      <c r="E550" s="59"/>
      <c r="F550" s="63"/>
      <c r="Z550" s="62"/>
      <c r="AA550" s="59"/>
      <c r="AB550" s="59"/>
      <c r="AC550" s="59"/>
      <c r="AD550" s="59"/>
      <c r="AE550" s="63"/>
    </row>
    <row r="551" spans="1:31" x14ac:dyDescent="0.25">
      <c r="A551" s="62"/>
      <c r="B551" s="59"/>
      <c r="C551" s="59"/>
      <c r="D551" s="59"/>
      <c r="E551" s="59"/>
      <c r="F551" s="63"/>
      <c r="Z551" s="62"/>
      <c r="AA551" s="59"/>
      <c r="AB551" s="59"/>
      <c r="AC551" s="59"/>
      <c r="AD551" s="59"/>
      <c r="AE551" s="63"/>
    </row>
    <row r="552" spans="1:31" x14ac:dyDescent="0.25">
      <c r="A552" s="62"/>
      <c r="B552" s="59"/>
      <c r="C552" s="59"/>
      <c r="D552" s="59"/>
      <c r="E552" s="59"/>
      <c r="F552" s="63"/>
      <c r="Z552" s="62"/>
      <c r="AA552" s="59"/>
      <c r="AB552" s="59"/>
      <c r="AC552" s="59"/>
      <c r="AD552" s="59"/>
      <c r="AE552" s="63"/>
    </row>
    <row r="553" spans="1:31" x14ac:dyDescent="0.25">
      <c r="A553" s="62"/>
      <c r="B553" s="59"/>
      <c r="C553" s="59"/>
      <c r="D553" s="59"/>
      <c r="E553" s="59"/>
      <c r="F553" s="63"/>
      <c r="Z553" s="62"/>
      <c r="AA553" s="59"/>
      <c r="AB553" s="59"/>
      <c r="AC553" s="59"/>
      <c r="AD553" s="59"/>
      <c r="AE553" s="63"/>
    </row>
    <row r="554" spans="1:31" x14ac:dyDescent="0.25">
      <c r="A554" s="62"/>
      <c r="B554" s="59"/>
      <c r="C554" s="59"/>
      <c r="D554" s="59"/>
      <c r="E554" s="59"/>
      <c r="F554" s="63"/>
      <c r="Z554" s="62"/>
      <c r="AA554" s="59"/>
      <c r="AB554" s="59"/>
      <c r="AC554" s="59"/>
      <c r="AD554" s="59"/>
      <c r="AE554" s="63"/>
    </row>
    <row r="555" spans="1:31" x14ac:dyDescent="0.25">
      <c r="A555" s="62"/>
      <c r="B555" s="59"/>
      <c r="C555" s="59"/>
      <c r="D555" s="59"/>
      <c r="E555" s="59"/>
      <c r="F555" s="63"/>
      <c r="Z555" s="62"/>
      <c r="AA555" s="59"/>
      <c r="AB555" s="59"/>
      <c r="AC555" s="59"/>
      <c r="AD555" s="59"/>
      <c r="AE555" s="63"/>
    </row>
    <row r="556" spans="1:31" x14ac:dyDescent="0.25">
      <c r="A556" s="62"/>
      <c r="B556" s="59"/>
      <c r="C556" s="59"/>
      <c r="D556" s="59"/>
      <c r="E556" s="59"/>
      <c r="F556" s="63"/>
      <c r="Z556" s="62"/>
      <c r="AA556" s="59"/>
      <c r="AB556" s="59"/>
      <c r="AC556" s="59"/>
      <c r="AD556" s="59"/>
      <c r="AE556" s="63"/>
    </row>
    <row r="557" spans="1:31" x14ac:dyDescent="0.25">
      <c r="A557" s="62"/>
      <c r="B557" s="59"/>
      <c r="C557" s="59"/>
      <c r="D557" s="59"/>
      <c r="E557" s="59"/>
      <c r="F557" s="63"/>
      <c r="Z557" s="62"/>
      <c r="AA557" s="59"/>
      <c r="AB557" s="59"/>
      <c r="AC557" s="59"/>
      <c r="AD557" s="59"/>
      <c r="AE557" s="63"/>
    </row>
    <row r="558" spans="1:31" x14ac:dyDescent="0.25">
      <c r="A558" s="62"/>
      <c r="B558" s="59"/>
      <c r="C558" s="59"/>
      <c r="D558" s="59"/>
      <c r="E558" s="59"/>
      <c r="F558" s="63"/>
      <c r="Z558" s="62"/>
      <c r="AA558" s="59"/>
      <c r="AB558" s="59"/>
      <c r="AC558" s="59"/>
      <c r="AD558" s="59"/>
      <c r="AE558" s="63"/>
    </row>
    <row r="559" spans="1:31" x14ac:dyDescent="0.25">
      <c r="A559" s="62"/>
      <c r="B559" s="59"/>
      <c r="C559" s="59"/>
      <c r="D559" s="59"/>
      <c r="E559" s="59"/>
      <c r="F559" s="63"/>
      <c r="Z559" s="62"/>
      <c r="AA559" s="59"/>
      <c r="AB559" s="59"/>
      <c r="AC559" s="59"/>
      <c r="AD559" s="59"/>
      <c r="AE559" s="63"/>
    </row>
    <row r="560" spans="1:31" x14ac:dyDescent="0.25">
      <c r="A560" s="62"/>
      <c r="B560" s="59"/>
      <c r="C560" s="59"/>
      <c r="D560" s="59"/>
      <c r="E560" s="59"/>
      <c r="F560" s="63"/>
      <c r="Z560" s="62"/>
      <c r="AA560" s="59"/>
      <c r="AB560" s="59"/>
      <c r="AC560" s="59"/>
      <c r="AD560" s="59"/>
      <c r="AE560" s="63"/>
    </row>
    <row r="561" spans="1:31" x14ac:dyDescent="0.25">
      <c r="A561" s="62"/>
      <c r="B561" s="59"/>
      <c r="C561" s="59"/>
      <c r="D561" s="59"/>
      <c r="E561" s="59"/>
      <c r="F561" s="63"/>
      <c r="Z561" s="62"/>
      <c r="AA561" s="59"/>
      <c r="AB561" s="59"/>
      <c r="AC561" s="59"/>
      <c r="AD561" s="59"/>
      <c r="AE561" s="63"/>
    </row>
    <row r="562" spans="1:31" x14ac:dyDescent="0.25">
      <c r="A562" s="62"/>
      <c r="B562" s="59"/>
      <c r="C562" s="59"/>
      <c r="D562" s="59"/>
      <c r="E562" s="59"/>
      <c r="F562" s="63"/>
      <c r="Z562" s="62"/>
      <c r="AA562" s="59"/>
      <c r="AB562" s="59"/>
      <c r="AC562" s="59"/>
      <c r="AD562" s="59"/>
      <c r="AE562" s="63"/>
    </row>
    <row r="563" spans="1:31" x14ac:dyDescent="0.25">
      <c r="A563" s="62"/>
      <c r="B563" s="59"/>
      <c r="C563" s="59"/>
      <c r="D563" s="59"/>
      <c r="E563" s="59"/>
      <c r="F563" s="63"/>
      <c r="Z563" s="62"/>
      <c r="AA563" s="59"/>
      <c r="AB563" s="59"/>
      <c r="AC563" s="59"/>
      <c r="AD563" s="59"/>
      <c r="AE563" s="63"/>
    </row>
    <row r="564" spans="1:31" x14ac:dyDescent="0.25">
      <c r="A564" s="62"/>
      <c r="B564" s="59"/>
      <c r="C564" s="59"/>
      <c r="D564" s="59"/>
      <c r="E564" s="59"/>
      <c r="F564" s="63"/>
      <c r="Z564" s="62"/>
      <c r="AA564" s="59"/>
      <c r="AB564" s="59"/>
      <c r="AC564" s="59"/>
      <c r="AD564" s="59"/>
      <c r="AE564" s="63"/>
    </row>
    <row r="565" spans="1:31" x14ac:dyDescent="0.25">
      <c r="A565" s="62"/>
      <c r="B565" s="59"/>
      <c r="C565" s="59"/>
      <c r="D565" s="59"/>
      <c r="E565" s="59"/>
      <c r="F565" s="63"/>
      <c r="Z565" s="62"/>
      <c r="AA565" s="59"/>
      <c r="AB565" s="59"/>
      <c r="AC565" s="59"/>
      <c r="AD565" s="59"/>
      <c r="AE565" s="63"/>
    </row>
    <row r="566" spans="1:31" x14ac:dyDescent="0.25">
      <c r="A566" s="62"/>
      <c r="B566" s="59"/>
      <c r="C566" s="59"/>
      <c r="D566" s="59"/>
      <c r="E566" s="59"/>
      <c r="F566" s="63"/>
      <c r="Z566" s="62"/>
      <c r="AA566" s="59"/>
      <c r="AB566" s="59"/>
      <c r="AC566" s="59"/>
      <c r="AD566" s="59"/>
      <c r="AE566" s="63"/>
    </row>
    <row r="567" spans="1:31" x14ac:dyDescent="0.25">
      <c r="A567" s="62"/>
      <c r="B567" s="59"/>
      <c r="C567" s="59"/>
      <c r="D567" s="59"/>
      <c r="E567" s="59"/>
      <c r="F567" s="63"/>
      <c r="Z567" s="62"/>
      <c r="AA567" s="59"/>
      <c r="AB567" s="59"/>
      <c r="AC567" s="59"/>
      <c r="AD567" s="59"/>
      <c r="AE567" s="63"/>
    </row>
    <row r="568" spans="1:31" x14ac:dyDescent="0.25">
      <c r="A568" s="62"/>
      <c r="B568" s="59"/>
      <c r="C568" s="59"/>
      <c r="D568" s="59"/>
      <c r="E568" s="59"/>
      <c r="F568" s="63"/>
      <c r="Z568" s="62"/>
      <c r="AA568" s="59"/>
      <c r="AB568" s="59"/>
      <c r="AC568" s="59"/>
      <c r="AD568" s="59"/>
      <c r="AE568" s="63"/>
    </row>
    <row r="569" spans="1:31" x14ac:dyDescent="0.25">
      <c r="A569" s="62"/>
      <c r="B569" s="59"/>
      <c r="C569" s="59"/>
      <c r="D569" s="59"/>
      <c r="E569" s="59"/>
      <c r="F569" s="63"/>
      <c r="Z569" s="62"/>
      <c r="AA569" s="59"/>
      <c r="AB569" s="59"/>
      <c r="AC569" s="59"/>
      <c r="AD569" s="59"/>
      <c r="AE569" s="63"/>
    </row>
    <row r="570" spans="1:31" x14ac:dyDescent="0.25">
      <c r="A570" s="62"/>
      <c r="B570" s="59"/>
      <c r="C570" s="59"/>
      <c r="D570" s="59"/>
      <c r="E570" s="59"/>
      <c r="F570" s="63"/>
      <c r="Z570" s="62"/>
      <c r="AA570" s="59"/>
      <c r="AB570" s="59"/>
      <c r="AC570" s="59"/>
      <c r="AD570" s="59"/>
      <c r="AE570" s="63"/>
    </row>
    <row r="571" spans="1:31" x14ac:dyDescent="0.25">
      <c r="A571" s="62"/>
      <c r="B571" s="59"/>
      <c r="C571" s="59"/>
      <c r="D571" s="59"/>
      <c r="E571" s="59"/>
      <c r="F571" s="63"/>
      <c r="Z571" s="62"/>
      <c r="AA571" s="59"/>
      <c r="AB571" s="59"/>
      <c r="AC571" s="59"/>
      <c r="AD571" s="59"/>
      <c r="AE571" s="63"/>
    </row>
    <row r="572" spans="1:31" x14ac:dyDescent="0.25">
      <c r="A572" s="62"/>
      <c r="B572" s="59"/>
      <c r="C572" s="59"/>
      <c r="D572" s="59"/>
      <c r="E572" s="59"/>
      <c r="F572" s="63"/>
      <c r="Z572" s="62"/>
      <c r="AA572" s="59"/>
      <c r="AB572" s="59"/>
      <c r="AC572" s="59"/>
      <c r="AD572" s="59"/>
      <c r="AE572" s="63"/>
    </row>
    <row r="573" spans="1:31" x14ac:dyDescent="0.25">
      <c r="A573" s="62"/>
      <c r="B573" s="59"/>
      <c r="C573" s="59"/>
      <c r="D573" s="59"/>
      <c r="E573" s="59"/>
      <c r="F573" s="63"/>
      <c r="Z573" s="62"/>
      <c r="AA573" s="59"/>
      <c r="AB573" s="59"/>
      <c r="AC573" s="59"/>
      <c r="AD573" s="59"/>
      <c r="AE573" s="63"/>
    </row>
    <row r="574" spans="1:31" x14ac:dyDescent="0.25">
      <c r="A574" s="62"/>
      <c r="B574" s="59"/>
      <c r="C574" s="59"/>
      <c r="D574" s="59"/>
      <c r="E574" s="59"/>
      <c r="F574" s="63"/>
      <c r="Z574" s="62"/>
      <c r="AA574" s="59"/>
      <c r="AB574" s="59"/>
      <c r="AC574" s="59"/>
      <c r="AD574" s="59"/>
      <c r="AE574" s="63"/>
    </row>
    <row r="575" spans="1:31" x14ac:dyDescent="0.25">
      <c r="A575" s="62"/>
      <c r="B575" s="59"/>
      <c r="C575" s="59"/>
      <c r="D575" s="59"/>
      <c r="E575" s="59"/>
      <c r="F575" s="63"/>
      <c r="Z575" s="62"/>
      <c r="AA575" s="59"/>
      <c r="AB575" s="59"/>
      <c r="AC575" s="59"/>
      <c r="AD575" s="59"/>
      <c r="AE575" s="63"/>
    </row>
    <row r="576" spans="1:31" x14ac:dyDescent="0.25">
      <c r="A576" s="62"/>
      <c r="B576" s="59"/>
      <c r="C576" s="59"/>
      <c r="D576" s="59"/>
      <c r="E576" s="59"/>
      <c r="F576" s="63"/>
      <c r="Z576" s="62"/>
      <c r="AA576" s="59"/>
      <c r="AB576" s="59"/>
      <c r="AC576" s="59"/>
      <c r="AD576" s="59"/>
      <c r="AE576" s="63"/>
    </row>
    <row r="577" spans="1:31" x14ac:dyDescent="0.25">
      <c r="A577" s="62"/>
      <c r="B577" s="59"/>
      <c r="C577" s="59"/>
      <c r="D577" s="59"/>
      <c r="E577" s="59"/>
      <c r="F577" s="63"/>
      <c r="Z577" s="62"/>
      <c r="AA577" s="59"/>
      <c r="AB577" s="59"/>
      <c r="AC577" s="59"/>
      <c r="AD577" s="59"/>
      <c r="AE577" s="63"/>
    </row>
    <row r="578" spans="1:31" x14ac:dyDescent="0.25">
      <c r="A578" s="62"/>
      <c r="B578" s="59"/>
      <c r="C578" s="59"/>
      <c r="D578" s="59"/>
      <c r="E578" s="59"/>
      <c r="F578" s="63"/>
      <c r="Z578" s="62"/>
      <c r="AA578" s="59"/>
      <c r="AB578" s="59"/>
      <c r="AC578" s="59"/>
      <c r="AD578" s="59"/>
      <c r="AE578" s="63"/>
    </row>
    <row r="579" spans="1:31" x14ac:dyDescent="0.25">
      <c r="A579" s="62"/>
      <c r="B579" s="59"/>
      <c r="C579" s="59"/>
      <c r="D579" s="59"/>
      <c r="E579" s="59"/>
      <c r="F579" s="63"/>
      <c r="Z579" s="62"/>
      <c r="AA579" s="59"/>
      <c r="AB579" s="59"/>
      <c r="AC579" s="59"/>
      <c r="AD579" s="59"/>
      <c r="AE579" s="63"/>
    </row>
    <row r="580" spans="1:31" x14ac:dyDescent="0.25">
      <c r="A580" s="62"/>
      <c r="B580" s="59"/>
      <c r="C580" s="59"/>
      <c r="D580" s="59"/>
      <c r="E580" s="59"/>
      <c r="F580" s="63"/>
      <c r="Z580" s="62"/>
      <c r="AA580" s="59"/>
      <c r="AB580" s="59"/>
      <c r="AC580" s="59"/>
      <c r="AD580" s="59"/>
      <c r="AE580" s="63"/>
    </row>
    <row r="581" spans="1:31" x14ac:dyDescent="0.25">
      <c r="A581" s="62"/>
      <c r="B581" s="59"/>
      <c r="C581" s="59"/>
      <c r="D581" s="59"/>
      <c r="E581" s="59"/>
      <c r="F581" s="63"/>
      <c r="Z581" s="62"/>
      <c r="AA581" s="59"/>
      <c r="AB581" s="59"/>
      <c r="AC581" s="59"/>
      <c r="AD581" s="59"/>
      <c r="AE581" s="63"/>
    </row>
    <row r="582" spans="1:31" x14ac:dyDescent="0.25">
      <c r="A582" s="62"/>
      <c r="B582" s="59"/>
      <c r="C582" s="59"/>
      <c r="D582" s="59"/>
      <c r="E582" s="59"/>
      <c r="F582" s="63"/>
      <c r="Z582" s="62"/>
      <c r="AA582" s="59"/>
      <c r="AB582" s="59"/>
      <c r="AC582" s="59"/>
      <c r="AD582" s="59"/>
      <c r="AE582" s="63"/>
    </row>
    <row r="583" spans="1:31" x14ac:dyDescent="0.25">
      <c r="A583" s="62"/>
      <c r="B583" s="59"/>
      <c r="C583" s="59"/>
      <c r="D583" s="59"/>
      <c r="E583" s="59"/>
      <c r="F583" s="63"/>
      <c r="Z583" s="62"/>
      <c r="AA583" s="59"/>
      <c r="AB583" s="59"/>
      <c r="AC583" s="59"/>
      <c r="AD583" s="59"/>
      <c r="AE583" s="63"/>
    </row>
    <row r="584" spans="1:31" x14ac:dyDescent="0.25">
      <c r="A584" s="62"/>
      <c r="B584" s="59"/>
      <c r="C584" s="59"/>
      <c r="D584" s="59"/>
      <c r="E584" s="59"/>
      <c r="F584" s="63"/>
      <c r="Z584" s="62"/>
      <c r="AA584" s="59"/>
      <c r="AB584" s="59"/>
      <c r="AC584" s="59"/>
      <c r="AD584" s="59"/>
      <c r="AE584" s="63"/>
    </row>
    <row r="585" spans="1:31" x14ac:dyDescent="0.25">
      <c r="A585" s="62"/>
      <c r="B585" s="59"/>
      <c r="C585" s="59"/>
      <c r="D585" s="59"/>
      <c r="E585" s="59"/>
      <c r="F585" s="63"/>
      <c r="Z585" s="62"/>
      <c r="AA585" s="59"/>
      <c r="AB585" s="59"/>
      <c r="AC585" s="59"/>
      <c r="AD585" s="59"/>
      <c r="AE585" s="63"/>
    </row>
    <row r="586" spans="1:31" x14ac:dyDescent="0.25">
      <c r="A586" s="62"/>
      <c r="B586" s="59"/>
      <c r="C586" s="59"/>
      <c r="D586" s="59"/>
      <c r="E586" s="59"/>
      <c r="F586" s="63"/>
      <c r="Z586" s="62"/>
      <c r="AA586" s="59"/>
      <c r="AB586" s="59"/>
      <c r="AC586" s="59"/>
      <c r="AD586" s="59"/>
      <c r="AE586" s="63"/>
    </row>
    <row r="587" spans="1:31" x14ac:dyDescent="0.25">
      <c r="A587" s="62"/>
      <c r="B587" s="59"/>
      <c r="C587" s="59"/>
      <c r="D587" s="59"/>
      <c r="E587" s="59"/>
      <c r="F587" s="63"/>
      <c r="Z587" s="62"/>
      <c r="AA587" s="59"/>
      <c r="AB587" s="59"/>
      <c r="AC587" s="59"/>
      <c r="AD587" s="59"/>
      <c r="AE587" s="63"/>
    </row>
    <row r="588" spans="1:31" x14ac:dyDescent="0.25">
      <c r="A588" s="62"/>
      <c r="B588" s="59"/>
      <c r="C588" s="59"/>
      <c r="D588" s="59"/>
      <c r="E588" s="59"/>
      <c r="F588" s="63"/>
      <c r="Z588" s="62"/>
      <c r="AA588" s="59"/>
      <c r="AB588" s="59"/>
      <c r="AC588" s="59"/>
      <c r="AD588" s="59"/>
      <c r="AE588" s="63"/>
    </row>
    <row r="589" spans="1:31" x14ac:dyDescent="0.25">
      <c r="A589" s="62"/>
      <c r="B589" s="59"/>
      <c r="C589" s="59"/>
      <c r="D589" s="59"/>
      <c r="E589" s="59"/>
      <c r="F589" s="63"/>
      <c r="Z589" s="62"/>
      <c r="AA589" s="59"/>
      <c r="AB589" s="59"/>
      <c r="AC589" s="59"/>
      <c r="AD589" s="59"/>
      <c r="AE589" s="63"/>
    </row>
    <row r="590" spans="1:31" x14ac:dyDescent="0.25">
      <c r="A590" s="62"/>
      <c r="B590" s="59"/>
      <c r="C590" s="59"/>
      <c r="D590" s="59"/>
      <c r="E590" s="59"/>
      <c r="F590" s="63"/>
      <c r="Z590" s="62"/>
      <c r="AA590" s="59"/>
      <c r="AB590" s="59"/>
      <c r="AC590" s="59"/>
      <c r="AD590" s="59"/>
      <c r="AE590" s="63"/>
    </row>
    <row r="591" spans="1:31" x14ac:dyDescent="0.25">
      <c r="A591" s="62"/>
      <c r="B591" s="59"/>
      <c r="C591" s="59"/>
      <c r="D591" s="59"/>
      <c r="E591" s="59"/>
      <c r="F591" s="63"/>
      <c r="Z591" s="62"/>
      <c r="AA591" s="59"/>
      <c r="AB591" s="59"/>
      <c r="AC591" s="59"/>
      <c r="AD591" s="59"/>
      <c r="AE591" s="63"/>
    </row>
    <row r="592" spans="1:31" x14ac:dyDescent="0.25">
      <c r="A592" s="62"/>
      <c r="B592" s="59"/>
      <c r="C592" s="59"/>
      <c r="D592" s="59"/>
      <c r="E592" s="59"/>
      <c r="F592" s="63"/>
      <c r="Z592" s="62"/>
      <c r="AA592" s="59"/>
      <c r="AB592" s="59"/>
      <c r="AC592" s="59"/>
      <c r="AD592" s="59"/>
      <c r="AE592" s="63"/>
    </row>
    <row r="593" spans="1:31" x14ac:dyDescent="0.25">
      <c r="A593" s="62"/>
      <c r="B593" s="59"/>
      <c r="C593" s="59"/>
      <c r="D593" s="59"/>
      <c r="E593" s="59"/>
      <c r="F593" s="63"/>
      <c r="Z593" s="62"/>
      <c r="AA593" s="59"/>
      <c r="AB593" s="59"/>
      <c r="AC593" s="59"/>
      <c r="AD593" s="59"/>
      <c r="AE593" s="63"/>
    </row>
    <row r="594" spans="1:31" x14ac:dyDescent="0.25">
      <c r="A594" s="62"/>
      <c r="B594" s="59"/>
      <c r="C594" s="59"/>
      <c r="D594" s="59"/>
      <c r="E594" s="59"/>
      <c r="F594" s="63"/>
      <c r="Z594" s="62"/>
      <c r="AA594" s="59"/>
      <c r="AB594" s="59"/>
      <c r="AC594" s="59"/>
      <c r="AD594" s="59"/>
      <c r="AE594" s="63"/>
    </row>
    <row r="595" spans="1:31" x14ac:dyDescent="0.25">
      <c r="A595" s="62"/>
      <c r="B595" s="59"/>
      <c r="C595" s="59"/>
      <c r="D595" s="59"/>
      <c r="E595" s="59"/>
      <c r="F595" s="63"/>
      <c r="Z595" s="62"/>
      <c r="AA595" s="59"/>
      <c r="AB595" s="59"/>
      <c r="AC595" s="59"/>
      <c r="AD595" s="59"/>
      <c r="AE595" s="63"/>
    </row>
    <row r="596" spans="1:31" x14ac:dyDescent="0.25">
      <c r="A596" s="62"/>
      <c r="B596" s="59"/>
      <c r="C596" s="59"/>
      <c r="D596" s="59"/>
      <c r="E596" s="59"/>
      <c r="F596" s="63"/>
      <c r="Z596" s="62"/>
      <c r="AA596" s="59"/>
      <c r="AB596" s="59"/>
      <c r="AC596" s="59"/>
      <c r="AD596" s="59"/>
      <c r="AE596" s="63"/>
    </row>
    <row r="597" spans="1:31" x14ac:dyDescent="0.25">
      <c r="A597" s="62"/>
      <c r="B597" s="59"/>
      <c r="C597" s="59"/>
      <c r="D597" s="59"/>
      <c r="E597" s="59"/>
      <c r="F597" s="63"/>
      <c r="Z597" s="62"/>
      <c r="AA597" s="59"/>
      <c r="AB597" s="59"/>
      <c r="AC597" s="59"/>
      <c r="AD597" s="59"/>
      <c r="AE597" s="63"/>
    </row>
    <row r="598" spans="1:31" x14ac:dyDescent="0.25">
      <c r="A598" s="62"/>
      <c r="B598" s="59"/>
      <c r="C598" s="59"/>
      <c r="D598" s="59"/>
      <c r="E598" s="59"/>
      <c r="F598" s="63"/>
      <c r="Z598" s="62"/>
      <c r="AA598" s="59"/>
      <c r="AB598" s="59"/>
      <c r="AC598" s="59"/>
      <c r="AD598" s="59"/>
      <c r="AE598" s="63"/>
    </row>
    <row r="599" spans="1:31" x14ac:dyDescent="0.25">
      <c r="A599" s="62"/>
      <c r="B599" s="59"/>
      <c r="C599" s="59"/>
      <c r="D599" s="59"/>
      <c r="E599" s="59"/>
      <c r="F599" s="63"/>
      <c r="Z599" s="62"/>
      <c r="AA599" s="59"/>
      <c r="AB599" s="59"/>
      <c r="AC599" s="59"/>
      <c r="AD599" s="59"/>
      <c r="AE599" s="63"/>
    </row>
    <row r="600" spans="1:31" x14ac:dyDescent="0.25">
      <c r="A600" s="62"/>
      <c r="B600" s="59"/>
      <c r="C600" s="59"/>
      <c r="D600" s="59"/>
      <c r="E600" s="59"/>
      <c r="F600" s="63"/>
      <c r="Z600" s="62"/>
      <c r="AA600" s="59"/>
      <c r="AB600" s="59"/>
      <c r="AC600" s="59"/>
      <c r="AD600" s="59"/>
      <c r="AE600" s="63"/>
    </row>
    <row r="601" spans="1:31" x14ac:dyDescent="0.25">
      <c r="A601" s="62"/>
      <c r="B601" s="59"/>
      <c r="C601" s="59"/>
      <c r="D601" s="59"/>
      <c r="E601" s="59"/>
      <c r="F601" s="63"/>
      <c r="Z601" s="62"/>
      <c r="AA601" s="59"/>
      <c r="AB601" s="59"/>
      <c r="AC601" s="59"/>
      <c r="AD601" s="59"/>
      <c r="AE601" s="63"/>
    </row>
    <row r="602" spans="1:31" x14ac:dyDescent="0.25">
      <c r="A602" s="62"/>
      <c r="B602" s="59"/>
      <c r="C602" s="59"/>
      <c r="D602" s="59"/>
      <c r="E602" s="59"/>
      <c r="F602" s="63"/>
      <c r="Z602" s="62"/>
      <c r="AA602" s="59"/>
      <c r="AB602" s="59"/>
      <c r="AC602" s="59"/>
      <c r="AD602" s="59"/>
      <c r="AE602" s="63"/>
    </row>
    <row r="603" spans="1:31" x14ac:dyDescent="0.25">
      <c r="A603" s="62"/>
      <c r="B603" s="59"/>
      <c r="C603" s="59"/>
      <c r="D603" s="59"/>
      <c r="E603" s="59"/>
      <c r="F603" s="63"/>
      <c r="Z603" s="62"/>
      <c r="AA603" s="59"/>
      <c r="AB603" s="59"/>
      <c r="AC603" s="59"/>
      <c r="AD603" s="59"/>
      <c r="AE603" s="63"/>
    </row>
    <row r="604" spans="1:31" x14ac:dyDescent="0.25">
      <c r="A604" s="62"/>
      <c r="B604" s="59"/>
      <c r="C604" s="59"/>
      <c r="D604" s="59"/>
      <c r="E604" s="59"/>
      <c r="F604" s="63"/>
      <c r="Z604" s="62"/>
      <c r="AA604" s="59"/>
      <c r="AB604" s="59"/>
      <c r="AC604" s="59"/>
      <c r="AD604" s="59"/>
      <c r="AE604" s="63"/>
    </row>
    <row r="605" spans="1:31" x14ac:dyDescent="0.25">
      <c r="A605" s="62"/>
      <c r="B605" s="59"/>
      <c r="C605" s="59"/>
      <c r="D605" s="59"/>
      <c r="E605" s="59"/>
      <c r="F605" s="63"/>
      <c r="Z605" s="62"/>
      <c r="AA605" s="59"/>
      <c r="AB605" s="59"/>
      <c r="AC605" s="59"/>
      <c r="AD605" s="59"/>
      <c r="AE605" s="63"/>
    </row>
    <row r="606" spans="1:31" x14ac:dyDescent="0.25">
      <c r="A606" s="62"/>
      <c r="B606" s="59"/>
      <c r="C606" s="59"/>
      <c r="D606" s="59"/>
      <c r="E606" s="59"/>
      <c r="F606" s="63"/>
      <c r="Z606" s="62"/>
      <c r="AA606" s="59"/>
      <c r="AB606" s="59"/>
      <c r="AC606" s="59"/>
      <c r="AD606" s="59"/>
      <c r="AE606" s="63"/>
    </row>
    <row r="607" spans="1:31" x14ac:dyDescent="0.25">
      <c r="A607" s="62"/>
      <c r="B607" s="59"/>
      <c r="C607" s="59"/>
      <c r="D607" s="59"/>
      <c r="E607" s="59"/>
      <c r="F607" s="63"/>
      <c r="Z607" s="62"/>
      <c r="AA607" s="59"/>
      <c r="AB607" s="59"/>
      <c r="AC607" s="59"/>
      <c r="AD607" s="59"/>
      <c r="AE607" s="63"/>
    </row>
    <row r="608" spans="1:31" x14ac:dyDescent="0.25">
      <c r="A608" s="62"/>
      <c r="B608" s="59"/>
      <c r="C608" s="59"/>
      <c r="D608" s="59"/>
      <c r="E608" s="59"/>
      <c r="F608" s="63"/>
      <c r="Z608" s="62"/>
      <c r="AA608" s="59"/>
      <c r="AB608" s="59"/>
      <c r="AC608" s="59"/>
      <c r="AD608" s="59"/>
      <c r="AE608" s="63"/>
    </row>
    <row r="609" spans="1:31" x14ac:dyDescent="0.25">
      <c r="A609" s="62"/>
      <c r="B609" s="59"/>
      <c r="C609" s="59"/>
      <c r="D609" s="59"/>
      <c r="E609" s="59"/>
      <c r="F609" s="63"/>
      <c r="Z609" s="62"/>
      <c r="AA609" s="59"/>
      <c r="AB609" s="59"/>
      <c r="AC609" s="59"/>
      <c r="AD609" s="59"/>
      <c r="AE609" s="63"/>
    </row>
    <row r="610" spans="1:31" x14ac:dyDescent="0.25">
      <c r="A610" s="62"/>
      <c r="B610" s="59"/>
      <c r="C610" s="59"/>
      <c r="D610" s="59"/>
      <c r="E610" s="59"/>
      <c r="F610" s="63"/>
      <c r="Z610" s="62"/>
      <c r="AA610" s="59"/>
      <c r="AB610" s="59"/>
      <c r="AC610" s="59"/>
      <c r="AD610" s="59"/>
      <c r="AE610" s="63"/>
    </row>
    <row r="611" spans="1:31" x14ac:dyDescent="0.25">
      <c r="A611" s="62"/>
      <c r="B611" s="59"/>
      <c r="C611" s="59"/>
      <c r="D611" s="59"/>
      <c r="E611" s="59"/>
      <c r="F611" s="63"/>
      <c r="Z611" s="62"/>
      <c r="AA611" s="59"/>
      <c r="AB611" s="59"/>
      <c r="AC611" s="59"/>
      <c r="AD611" s="59"/>
      <c r="AE611" s="63"/>
    </row>
    <row r="612" spans="1:31" x14ac:dyDescent="0.25">
      <c r="A612" s="62"/>
      <c r="B612" s="59"/>
      <c r="C612" s="59"/>
      <c r="D612" s="59"/>
      <c r="E612" s="59"/>
      <c r="F612" s="63"/>
      <c r="Z612" s="62"/>
      <c r="AA612" s="59"/>
      <c r="AB612" s="59"/>
      <c r="AC612" s="59"/>
      <c r="AD612" s="59"/>
      <c r="AE612" s="63"/>
    </row>
    <row r="613" spans="1:31" x14ac:dyDescent="0.25">
      <c r="A613" s="62"/>
      <c r="B613" s="59"/>
      <c r="C613" s="59"/>
      <c r="D613" s="59"/>
      <c r="E613" s="59"/>
      <c r="F613" s="63"/>
      <c r="Z613" s="62"/>
      <c r="AA613" s="59"/>
      <c r="AB613" s="59"/>
      <c r="AC613" s="59"/>
      <c r="AD613" s="59"/>
      <c r="AE613" s="63"/>
    </row>
    <row r="614" spans="1:31" x14ac:dyDescent="0.25">
      <c r="A614" s="62"/>
      <c r="B614" s="59"/>
      <c r="C614" s="59"/>
      <c r="D614" s="59"/>
      <c r="E614" s="59"/>
      <c r="F614" s="63"/>
      <c r="Z614" s="62"/>
      <c r="AA614" s="59"/>
      <c r="AB614" s="59"/>
      <c r="AC614" s="59"/>
      <c r="AD614" s="59"/>
      <c r="AE614" s="63"/>
    </row>
    <row r="615" spans="1:31" x14ac:dyDescent="0.25">
      <c r="A615" s="62"/>
      <c r="B615" s="59"/>
      <c r="C615" s="59"/>
      <c r="D615" s="59"/>
      <c r="E615" s="59"/>
      <c r="F615" s="63"/>
      <c r="Z615" s="62"/>
      <c r="AA615" s="59"/>
      <c r="AB615" s="59"/>
      <c r="AC615" s="59"/>
      <c r="AD615" s="59"/>
      <c r="AE615" s="63"/>
    </row>
    <row r="616" spans="1:31" x14ac:dyDescent="0.25">
      <c r="A616" s="62"/>
      <c r="B616" s="59"/>
      <c r="C616" s="59"/>
      <c r="D616" s="59"/>
      <c r="E616" s="59"/>
      <c r="F616" s="63"/>
      <c r="Z616" s="62"/>
      <c r="AA616" s="59"/>
      <c r="AB616" s="59"/>
      <c r="AC616" s="59"/>
      <c r="AD616" s="59"/>
      <c r="AE616" s="63"/>
    </row>
    <row r="617" spans="1:31" x14ac:dyDescent="0.25">
      <c r="A617" s="62"/>
      <c r="B617" s="59"/>
      <c r="C617" s="59"/>
      <c r="D617" s="59"/>
      <c r="E617" s="59"/>
      <c r="F617" s="63"/>
      <c r="Z617" s="62"/>
      <c r="AA617" s="59"/>
      <c r="AB617" s="59"/>
      <c r="AC617" s="59"/>
      <c r="AD617" s="59"/>
      <c r="AE617" s="63"/>
    </row>
    <row r="618" spans="1:31" x14ac:dyDescent="0.25">
      <c r="A618" s="62"/>
      <c r="B618" s="59"/>
      <c r="C618" s="59"/>
      <c r="D618" s="59"/>
      <c r="E618" s="59"/>
      <c r="F618" s="63"/>
      <c r="Z618" s="62"/>
      <c r="AA618" s="59"/>
      <c r="AB618" s="59"/>
      <c r="AC618" s="59"/>
      <c r="AD618" s="59"/>
      <c r="AE618" s="63"/>
    </row>
    <row r="619" spans="1:31" x14ac:dyDescent="0.25">
      <c r="A619" s="62"/>
      <c r="B619" s="59"/>
      <c r="C619" s="59"/>
      <c r="D619" s="59"/>
      <c r="E619" s="59"/>
      <c r="F619" s="63"/>
      <c r="Z619" s="62"/>
      <c r="AA619" s="59"/>
      <c r="AB619" s="59"/>
      <c r="AC619" s="59"/>
      <c r="AD619" s="59"/>
      <c r="AE619" s="63"/>
    </row>
    <row r="620" spans="1:31" x14ac:dyDescent="0.25">
      <c r="A620" s="62"/>
      <c r="B620" s="59"/>
      <c r="C620" s="59"/>
      <c r="D620" s="59"/>
      <c r="E620" s="59"/>
      <c r="F620" s="63"/>
      <c r="Z620" s="62"/>
      <c r="AA620" s="59"/>
      <c r="AB620" s="59"/>
      <c r="AC620" s="59"/>
      <c r="AD620" s="59"/>
      <c r="AE620" s="63"/>
    </row>
    <row r="621" spans="1:31" x14ac:dyDescent="0.25">
      <c r="A621" s="62"/>
      <c r="B621" s="59"/>
      <c r="C621" s="59"/>
      <c r="D621" s="59"/>
      <c r="E621" s="59"/>
      <c r="F621" s="63"/>
      <c r="Z621" s="62"/>
      <c r="AA621" s="59"/>
      <c r="AB621" s="59"/>
      <c r="AC621" s="59"/>
      <c r="AD621" s="59"/>
      <c r="AE621" s="63"/>
    </row>
    <row r="622" spans="1:31" x14ac:dyDescent="0.25">
      <c r="A622" s="62"/>
      <c r="B622" s="59"/>
      <c r="C622" s="59"/>
      <c r="D622" s="59"/>
      <c r="E622" s="59"/>
      <c r="F622" s="63"/>
      <c r="Z622" s="62"/>
      <c r="AA622" s="59"/>
      <c r="AB622" s="59"/>
      <c r="AC622" s="59"/>
      <c r="AD622" s="59"/>
      <c r="AE622" s="63"/>
    </row>
    <row r="623" spans="1:31" x14ac:dyDescent="0.25">
      <c r="A623" s="62"/>
      <c r="B623" s="59"/>
      <c r="C623" s="59"/>
      <c r="D623" s="59"/>
      <c r="E623" s="59"/>
      <c r="F623" s="63"/>
      <c r="Z623" s="62"/>
      <c r="AA623" s="59"/>
      <c r="AB623" s="59"/>
      <c r="AC623" s="59"/>
      <c r="AD623" s="59"/>
      <c r="AE623" s="63"/>
    </row>
    <row r="624" spans="1:31" x14ac:dyDescent="0.25">
      <c r="A624" s="62"/>
      <c r="B624" s="59"/>
      <c r="C624" s="59"/>
      <c r="D624" s="59"/>
      <c r="E624" s="59"/>
      <c r="F624" s="63"/>
      <c r="Z624" s="62"/>
      <c r="AA624" s="59"/>
      <c r="AB624" s="59"/>
      <c r="AC624" s="59"/>
      <c r="AD624" s="59"/>
      <c r="AE624" s="63"/>
    </row>
    <row r="625" spans="1:31" x14ac:dyDescent="0.25">
      <c r="A625" s="62"/>
      <c r="B625" s="59"/>
      <c r="C625" s="59"/>
      <c r="D625" s="59"/>
      <c r="E625" s="59"/>
      <c r="F625" s="63"/>
      <c r="Z625" s="62"/>
      <c r="AA625" s="59"/>
      <c r="AB625" s="59"/>
      <c r="AC625" s="59"/>
      <c r="AD625" s="59"/>
      <c r="AE625" s="63"/>
    </row>
    <row r="626" spans="1:31" x14ac:dyDescent="0.25">
      <c r="A626" s="62"/>
      <c r="B626" s="59"/>
      <c r="C626" s="59"/>
      <c r="D626" s="59"/>
      <c r="E626" s="59"/>
      <c r="F626" s="63"/>
      <c r="Z626" s="62"/>
      <c r="AA626" s="59"/>
      <c r="AB626" s="59"/>
      <c r="AC626" s="59"/>
      <c r="AD626" s="59"/>
      <c r="AE626" s="63"/>
    </row>
    <row r="627" spans="1:31" x14ac:dyDescent="0.25">
      <c r="A627" s="62"/>
      <c r="B627" s="59"/>
      <c r="C627" s="59"/>
      <c r="D627" s="59"/>
      <c r="E627" s="59"/>
      <c r="F627" s="63"/>
      <c r="Z627" s="62"/>
      <c r="AA627" s="59"/>
      <c r="AB627" s="59"/>
      <c r="AC627" s="59"/>
      <c r="AD627" s="59"/>
      <c r="AE627" s="63"/>
    </row>
    <row r="628" spans="1:31" x14ac:dyDescent="0.25">
      <c r="A628" s="62"/>
      <c r="B628" s="59"/>
      <c r="C628" s="59"/>
      <c r="D628" s="59"/>
      <c r="E628" s="59"/>
      <c r="F628" s="63"/>
      <c r="Z628" s="62"/>
      <c r="AA628" s="59"/>
      <c r="AB628" s="59"/>
      <c r="AC628" s="59"/>
      <c r="AD628" s="59"/>
      <c r="AE628" s="63"/>
    </row>
    <row r="629" spans="1:31" x14ac:dyDescent="0.25">
      <c r="A629" s="62"/>
      <c r="B629" s="59"/>
      <c r="C629" s="59"/>
      <c r="D629" s="59"/>
      <c r="E629" s="59"/>
      <c r="F629" s="63"/>
      <c r="Z629" s="62"/>
      <c r="AA629" s="59"/>
      <c r="AB629" s="59"/>
      <c r="AC629" s="59"/>
      <c r="AD629" s="59"/>
      <c r="AE629" s="63"/>
    </row>
    <row r="630" spans="1:31" x14ac:dyDescent="0.25">
      <c r="A630" s="62"/>
      <c r="B630" s="59"/>
      <c r="C630" s="59"/>
      <c r="D630" s="59"/>
      <c r="E630" s="59"/>
      <c r="F630" s="63"/>
      <c r="Z630" s="62"/>
      <c r="AA630" s="59"/>
      <c r="AB630" s="59"/>
      <c r="AC630" s="59"/>
      <c r="AD630" s="59"/>
      <c r="AE630" s="63"/>
    </row>
    <row r="631" spans="1:31" x14ac:dyDescent="0.25">
      <c r="A631" s="62"/>
      <c r="B631" s="59"/>
      <c r="C631" s="59"/>
      <c r="D631" s="59"/>
      <c r="E631" s="59"/>
      <c r="F631" s="63"/>
      <c r="Z631" s="62"/>
      <c r="AA631" s="59"/>
      <c r="AB631" s="59"/>
      <c r="AC631" s="59"/>
      <c r="AD631" s="59"/>
      <c r="AE631" s="63"/>
    </row>
    <row r="632" spans="1:31" x14ac:dyDescent="0.25">
      <c r="A632" s="62"/>
      <c r="B632" s="59"/>
      <c r="C632" s="59"/>
      <c r="D632" s="59"/>
      <c r="E632" s="59"/>
      <c r="F632" s="63"/>
      <c r="Z632" s="62"/>
      <c r="AA632" s="59"/>
      <c r="AB632" s="59"/>
      <c r="AC632" s="59"/>
      <c r="AD632" s="59"/>
      <c r="AE632" s="63"/>
    </row>
    <row r="633" spans="1:31" x14ac:dyDescent="0.25">
      <c r="A633" s="62"/>
      <c r="B633" s="59"/>
      <c r="C633" s="59"/>
      <c r="D633" s="59"/>
      <c r="E633" s="59"/>
      <c r="F633" s="63"/>
      <c r="Z633" s="62"/>
      <c r="AA633" s="59"/>
      <c r="AB633" s="59"/>
      <c r="AC633" s="59"/>
      <c r="AD633" s="59"/>
      <c r="AE633" s="63"/>
    </row>
    <row r="634" spans="1:31" x14ac:dyDescent="0.25">
      <c r="A634" s="62"/>
      <c r="B634" s="59"/>
      <c r="C634" s="59"/>
      <c r="D634" s="59"/>
      <c r="E634" s="59"/>
      <c r="F634" s="63"/>
      <c r="Z634" s="62"/>
      <c r="AA634" s="59"/>
      <c r="AB634" s="59"/>
      <c r="AC634" s="59"/>
      <c r="AD634" s="59"/>
      <c r="AE634" s="63"/>
    </row>
    <row r="635" spans="1:31" x14ac:dyDescent="0.25">
      <c r="A635" s="62"/>
      <c r="B635" s="59"/>
      <c r="C635" s="59"/>
      <c r="D635" s="59"/>
      <c r="E635" s="59"/>
      <c r="F635" s="63"/>
      <c r="Z635" s="62"/>
      <c r="AA635" s="59"/>
      <c r="AB635" s="59"/>
      <c r="AC635" s="59"/>
      <c r="AD635" s="59"/>
      <c r="AE635" s="63"/>
    </row>
    <row r="636" spans="1:31" x14ac:dyDescent="0.25">
      <c r="A636" s="62"/>
      <c r="B636" s="59"/>
      <c r="C636" s="59"/>
      <c r="D636" s="59"/>
      <c r="E636" s="59"/>
      <c r="F636" s="63"/>
      <c r="Z636" s="62"/>
      <c r="AA636" s="59"/>
      <c r="AB636" s="59"/>
      <c r="AC636" s="59"/>
      <c r="AD636" s="59"/>
      <c r="AE636" s="63"/>
    </row>
    <row r="637" spans="1:31" x14ac:dyDescent="0.25">
      <c r="A637" s="62"/>
      <c r="B637" s="59"/>
      <c r="C637" s="59"/>
      <c r="D637" s="59"/>
      <c r="E637" s="59"/>
      <c r="F637" s="63"/>
      <c r="Z637" s="62"/>
      <c r="AA637" s="59"/>
      <c r="AB637" s="59"/>
      <c r="AC637" s="59"/>
      <c r="AD637" s="59"/>
      <c r="AE637" s="63"/>
    </row>
    <row r="638" spans="1:31" x14ac:dyDescent="0.25">
      <c r="A638" s="62"/>
      <c r="B638" s="59"/>
      <c r="C638" s="59"/>
      <c r="D638" s="59"/>
      <c r="E638" s="59"/>
      <c r="F638" s="63"/>
      <c r="Z638" s="62"/>
      <c r="AA638" s="59"/>
      <c r="AB638" s="59"/>
      <c r="AC638" s="59"/>
      <c r="AD638" s="59"/>
      <c r="AE638" s="63"/>
    </row>
    <row r="639" spans="1:31" x14ac:dyDescent="0.25">
      <c r="A639" s="62"/>
      <c r="B639" s="59"/>
      <c r="C639" s="59"/>
      <c r="D639" s="59"/>
      <c r="E639" s="59"/>
      <c r="F639" s="63"/>
      <c r="Z639" s="62"/>
      <c r="AA639" s="59"/>
      <c r="AB639" s="59"/>
      <c r="AC639" s="59"/>
      <c r="AD639" s="59"/>
      <c r="AE639" s="63"/>
    </row>
    <row r="640" spans="1:31" x14ac:dyDescent="0.25">
      <c r="A640" s="62"/>
      <c r="B640" s="59"/>
      <c r="C640" s="59"/>
      <c r="D640" s="59"/>
      <c r="E640" s="59"/>
      <c r="F640" s="63"/>
      <c r="Z640" s="62"/>
      <c r="AA640" s="59"/>
      <c r="AB640" s="59"/>
      <c r="AC640" s="59"/>
      <c r="AD640" s="59"/>
      <c r="AE640" s="63"/>
    </row>
    <row r="641" spans="1:31" x14ac:dyDescent="0.25">
      <c r="A641" s="62"/>
      <c r="B641" s="59"/>
      <c r="C641" s="59"/>
      <c r="D641" s="59"/>
      <c r="E641" s="59"/>
      <c r="F641" s="63"/>
      <c r="Z641" s="62"/>
      <c r="AA641" s="59"/>
      <c r="AB641" s="59"/>
      <c r="AC641" s="59"/>
      <c r="AD641" s="59"/>
      <c r="AE641" s="63"/>
    </row>
    <row r="642" spans="1:31" x14ac:dyDescent="0.25">
      <c r="A642" s="62"/>
      <c r="B642" s="59"/>
      <c r="C642" s="59"/>
      <c r="D642" s="59"/>
      <c r="E642" s="59"/>
      <c r="F642" s="63"/>
      <c r="Z642" s="62"/>
      <c r="AA642" s="59"/>
      <c r="AB642" s="59"/>
      <c r="AC642" s="59"/>
      <c r="AD642" s="59"/>
      <c r="AE642" s="63"/>
    </row>
    <row r="643" spans="1:31" x14ac:dyDescent="0.25">
      <c r="A643" s="62"/>
      <c r="B643" s="59"/>
      <c r="C643" s="59"/>
      <c r="D643" s="59"/>
      <c r="E643" s="59"/>
      <c r="F643" s="63"/>
      <c r="Z643" s="62"/>
      <c r="AA643" s="59"/>
      <c r="AB643" s="59"/>
      <c r="AC643" s="59"/>
      <c r="AD643" s="59"/>
      <c r="AE643" s="63"/>
    </row>
    <row r="644" spans="1:31" x14ac:dyDescent="0.25">
      <c r="A644" s="62"/>
      <c r="B644" s="59"/>
      <c r="C644" s="59"/>
      <c r="D644" s="59"/>
      <c r="E644" s="59"/>
      <c r="F644" s="63"/>
      <c r="Z644" s="62"/>
      <c r="AA644" s="59"/>
      <c r="AB644" s="59"/>
      <c r="AC644" s="59"/>
      <c r="AD644" s="59"/>
      <c r="AE644" s="63"/>
    </row>
    <row r="645" spans="1:31" x14ac:dyDescent="0.25">
      <c r="A645" s="62"/>
      <c r="B645" s="59"/>
      <c r="C645" s="59"/>
      <c r="D645" s="59"/>
      <c r="E645" s="59"/>
      <c r="F645" s="63"/>
    </row>
    <row r="646" spans="1:31" x14ac:dyDescent="0.25">
      <c r="A646" s="62"/>
      <c r="B646" s="59"/>
      <c r="C646" s="59"/>
      <c r="D646" s="59"/>
      <c r="E646" s="59"/>
      <c r="F646" s="63"/>
    </row>
    <row r="647" spans="1:31" x14ac:dyDescent="0.25">
      <c r="A647" s="62"/>
      <c r="B647" s="59"/>
      <c r="C647" s="59"/>
      <c r="D647" s="59"/>
      <c r="E647" s="59"/>
      <c r="F647" s="63"/>
    </row>
    <row r="648" spans="1:31" x14ac:dyDescent="0.25">
      <c r="A648" s="62"/>
      <c r="B648" s="59"/>
      <c r="C648" s="59"/>
      <c r="D648" s="59"/>
      <c r="E648" s="59"/>
      <c r="F648" s="63"/>
    </row>
    <row r="649" spans="1:31" x14ac:dyDescent="0.25">
      <c r="A649" s="62"/>
      <c r="B649" s="59"/>
      <c r="C649" s="59"/>
      <c r="D649" s="59"/>
      <c r="E649" s="59"/>
      <c r="F649" s="63"/>
    </row>
    <row r="650" spans="1:31" x14ac:dyDescent="0.25">
      <c r="A650" s="62"/>
      <c r="B650" s="59"/>
      <c r="C650" s="59"/>
      <c r="D650" s="59"/>
      <c r="E650" s="59"/>
      <c r="F650" s="63"/>
    </row>
    <row r="651" spans="1:31" x14ac:dyDescent="0.25">
      <c r="A651" s="62"/>
      <c r="B651" s="59"/>
      <c r="C651" s="59"/>
      <c r="D651" s="59"/>
      <c r="E651" s="59"/>
      <c r="F651" s="63"/>
    </row>
    <row r="652" spans="1:31" x14ac:dyDescent="0.25">
      <c r="A652" s="62"/>
      <c r="B652" s="59"/>
      <c r="C652" s="59"/>
      <c r="D652" s="59"/>
      <c r="E652" s="59"/>
      <c r="F652" s="63"/>
    </row>
    <row r="653" spans="1:31" x14ac:dyDescent="0.25">
      <c r="A653" s="62"/>
      <c r="B653" s="59"/>
      <c r="C653" s="59"/>
      <c r="D653" s="59"/>
      <c r="E653" s="59"/>
      <c r="F653" s="63"/>
    </row>
    <row r="654" spans="1:31" x14ac:dyDescent="0.25">
      <c r="A654" s="62"/>
      <c r="B654" s="59"/>
      <c r="C654" s="59"/>
      <c r="D654" s="59"/>
      <c r="E654" s="59"/>
      <c r="F654" s="63"/>
    </row>
    <row r="655" spans="1:31" x14ac:dyDescent="0.25">
      <c r="A655" s="62"/>
      <c r="B655" s="59"/>
      <c r="C655" s="59"/>
      <c r="D655" s="59"/>
      <c r="E655" s="59"/>
      <c r="F655" s="63"/>
    </row>
    <row r="656" spans="1:31" x14ac:dyDescent="0.25">
      <c r="A656" s="62"/>
      <c r="B656" s="59"/>
      <c r="C656" s="59"/>
      <c r="D656" s="59"/>
      <c r="E656" s="59"/>
      <c r="F656" s="63"/>
    </row>
    <row r="657" spans="1:6" x14ac:dyDescent="0.25">
      <c r="A657" s="62"/>
      <c r="B657" s="59"/>
      <c r="C657" s="59"/>
      <c r="D657" s="59"/>
      <c r="E657" s="59"/>
      <c r="F657" s="63"/>
    </row>
    <row r="658" spans="1:6" x14ac:dyDescent="0.25">
      <c r="A658" s="62"/>
      <c r="B658" s="59"/>
      <c r="C658" s="59"/>
      <c r="D658" s="59"/>
      <c r="E658" s="59"/>
      <c r="F658" s="63"/>
    </row>
    <row r="659" spans="1:6" x14ac:dyDescent="0.25">
      <c r="A659" s="62"/>
      <c r="B659" s="59"/>
      <c r="C659" s="59"/>
      <c r="D659" s="59"/>
      <c r="E659" s="59"/>
      <c r="F659" s="63"/>
    </row>
    <row r="660" spans="1:6" x14ac:dyDescent="0.25">
      <c r="A660" s="62"/>
      <c r="B660" s="59"/>
      <c r="C660" s="59"/>
      <c r="D660" s="59"/>
      <c r="E660" s="59"/>
      <c r="F660" s="63"/>
    </row>
    <row r="661" spans="1:6" x14ac:dyDescent="0.25">
      <c r="A661" s="62"/>
      <c r="B661" s="59"/>
      <c r="C661" s="59"/>
      <c r="D661" s="59"/>
      <c r="E661" s="59"/>
      <c r="F661" s="63"/>
    </row>
    <row r="662" spans="1:6" x14ac:dyDescent="0.25">
      <c r="A662" s="62"/>
      <c r="B662" s="59"/>
      <c r="C662" s="59"/>
      <c r="D662" s="59"/>
      <c r="E662" s="59"/>
      <c r="F662" s="63"/>
    </row>
    <row r="663" spans="1:6" x14ac:dyDescent="0.25">
      <c r="A663" s="62"/>
      <c r="B663" s="59"/>
      <c r="C663" s="59"/>
      <c r="D663" s="59"/>
      <c r="E663" s="59"/>
      <c r="F663" s="63"/>
    </row>
    <row r="664" spans="1:6" x14ac:dyDescent="0.25">
      <c r="A664" s="62"/>
      <c r="B664" s="59"/>
      <c r="C664" s="59"/>
      <c r="D664" s="59"/>
      <c r="E664" s="59"/>
      <c r="F664" s="63"/>
    </row>
    <row r="665" spans="1:6" x14ac:dyDescent="0.25">
      <c r="A665" s="62"/>
      <c r="B665" s="59"/>
      <c r="C665" s="59"/>
      <c r="D665" s="59"/>
      <c r="E665" s="59"/>
      <c r="F665" s="63"/>
    </row>
    <row r="666" spans="1:6" x14ac:dyDescent="0.25">
      <c r="A666" s="62"/>
      <c r="B666" s="59"/>
      <c r="C666" s="59"/>
      <c r="D666" s="59"/>
      <c r="E666" s="59"/>
      <c r="F666" s="63"/>
    </row>
    <row r="667" spans="1:6" x14ac:dyDescent="0.25">
      <c r="A667" s="62"/>
      <c r="B667" s="59"/>
      <c r="C667" s="59"/>
      <c r="D667" s="59"/>
      <c r="E667" s="59"/>
      <c r="F667" s="63"/>
    </row>
    <row r="668" spans="1:6" x14ac:dyDescent="0.25">
      <c r="A668" s="62"/>
      <c r="B668" s="59"/>
      <c r="C668" s="59"/>
      <c r="D668" s="59"/>
      <c r="E668" s="59"/>
      <c r="F668" s="63"/>
    </row>
    <row r="669" spans="1:6" x14ac:dyDescent="0.25">
      <c r="A669" s="62"/>
      <c r="B669" s="59"/>
      <c r="C669" s="59"/>
      <c r="D669" s="59"/>
      <c r="E669" s="59"/>
      <c r="F669" s="63"/>
    </row>
    <row r="670" spans="1:6" x14ac:dyDescent="0.25">
      <c r="A670" s="62"/>
      <c r="B670" s="59"/>
      <c r="C670" s="59"/>
      <c r="D670" s="59"/>
      <c r="E670" s="59"/>
      <c r="F670" s="63"/>
    </row>
    <row r="671" spans="1:6" x14ac:dyDescent="0.25">
      <c r="A671" s="62"/>
      <c r="B671" s="59"/>
      <c r="C671" s="59"/>
      <c r="D671" s="59"/>
      <c r="E671" s="59"/>
      <c r="F671" s="63"/>
    </row>
    <row r="672" spans="1:6" x14ac:dyDescent="0.25">
      <c r="A672" s="62"/>
      <c r="B672" s="59"/>
      <c r="C672" s="59"/>
      <c r="D672" s="59"/>
      <c r="E672" s="59"/>
      <c r="F672" s="63"/>
    </row>
    <row r="673" spans="1:6" x14ac:dyDescent="0.25">
      <c r="A673" s="62"/>
      <c r="B673" s="59"/>
      <c r="C673" s="59"/>
      <c r="D673" s="59"/>
      <c r="E673" s="59"/>
      <c r="F673" s="63"/>
    </row>
    <row r="674" spans="1:6" x14ac:dyDescent="0.25">
      <c r="A674" s="62"/>
      <c r="B674" s="59"/>
      <c r="C674" s="59"/>
      <c r="D674" s="59"/>
      <c r="E674" s="59"/>
      <c r="F674" s="63"/>
    </row>
    <row r="675" spans="1:6" x14ac:dyDescent="0.25">
      <c r="A675" s="62"/>
      <c r="B675" s="59"/>
      <c r="C675" s="59"/>
      <c r="D675" s="59"/>
      <c r="E675" s="59"/>
      <c r="F675" s="63"/>
    </row>
    <row r="676" spans="1:6" x14ac:dyDescent="0.25">
      <c r="A676" s="62"/>
      <c r="B676" s="59"/>
      <c r="C676" s="59"/>
      <c r="D676" s="59"/>
      <c r="E676" s="59"/>
      <c r="F676" s="63"/>
    </row>
    <row r="677" spans="1:6" x14ac:dyDescent="0.25">
      <c r="A677" s="62"/>
      <c r="B677" s="59"/>
      <c r="C677" s="59"/>
      <c r="D677" s="59"/>
      <c r="E677" s="59"/>
      <c r="F677" s="63"/>
    </row>
    <row r="678" spans="1:6" x14ac:dyDescent="0.25">
      <c r="A678" s="62"/>
      <c r="B678" s="59"/>
      <c r="C678" s="59"/>
      <c r="D678" s="59"/>
      <c r="E678" s="59"/>
      <c r="F678" s="63"/>
    </row>
    <row r="679" spans="1:6" x14ac:dyDescent="0.25">
      <c r="A679" s="62"/>
      <c r="B679" s="59"/>
      <c r="C679" s="59"/>
      <c r="D679" s="59"/>
      <c r="E679" s="59"/>
      <c r="F679" s="63"/>
    </row>
    <row r="680" spans="1:6" x14ac:dyDescent="0.25">
      <c r="A680" s="62"/>
      <c r="B680" s="59"/>
      <c r="C680" s="59"/>
      <c r="D680" s="59"/>
      <c r="E680" s="59"/>
      <c r="F680" s="63"/>
    </row>
    <row r="681" spans="1:6" x14ac:dyDescent="0.25">
      <c r="A681" s="62"/>
      <c r="B681" s="59"/>
      <c r="C681" s="59"/>
      <c r="D681" s="59"/>
      <c r="E681" s="59"/>
      <c r="F681" s="63"/>
    </row>
    <row r="682" spans="1:6" x14ac:dyDescent="0.25">
      <c r="A682" s="62"/>
      <c r="B682" s="59"/>
      <c r="C682" s="59"/>
      <c r="D682" s="59"/>
      <c r="E682" s="59"/>
      <c r="F682" s="63"/>
    </row>
    <row r="683" spans="1:6" x14ac:dyDescent="0.25">
      <c r="A683" s="62"/>
      <c r="B683" s="59"/>
      <c r="C683" s="59"/>
      <c r="D683" s="59"/>
      <c r="E683" s="59"/>
      <c r="F683" s="63"/>
    </row>
    <row r="684" spans="1:6" x14ac:dyDescent="0.25">
      <c r="A684" s="62"/>
      <c r="B684" s="59"/>
      <c r="C684" s="59"/>
      <c r="D684" s="59"/>
      <c r="E684" s="59"/>
      <c r="F684" s="63"/>
    </row>
    <row r="685" spans="1:6" x14ac:dyDescent="0.25">
      <c r="A685" s="62"/>
      <c r="B685" s="59"/>
      <c r="C685" s="59"/>
      <c r="D685" s="59"/>
      <c r="E685" s="59"/>
      <c r="F685" s="63"/>
    </row>
    <row r="686" spans="1:6" x14ac:dyDescent="0.25">
      <c r="A686" s="62"/>
      <c r="B686" s="59"/>
      <c r="C686" s="59"/>
      <c r="D686" s="59"/>
      <c r="E686" s="59"/>
      <c r="F686" s="63"/>
    </row>
    <row r="687" spans="1:6" x14ac:dyDescent="0.25">
      <c r="A687" s="62"/>
      <c r="B687" s="59"/>
      <c r="C687" s="59"/>
      <c r="D687" s="59"/>
      <c r="E687" s="59"/>
      <c r="F687" s="63"/>
    </row>
    <row r="688" spans="1:6" x14ac:dyDescent="0.25">
      <c r="A688" s="62"/>
      <c r="B688" s="59"/>
      <c r="C688" s="59"/>
      <c r="D688" s="59"/>
      <c r="E688" s="59"/>
      <c r="F688" s="63"/>
    </row>
    <row r="689" spans="1:6" x14ac:dyDescent="0.25">
      <c r="A689" s="62"/>
      <c r="B689" s="59"/>
      <c r="C689" s="59"/>
      <c r="D689" s="59"/>
      <c r="E689" s="59"/>
      <c r="F689" s="63"/>
    </row>
    <row r="690" spans="1:6" x14ac:dyDescent="0.25">
      <c r="A690" s="62"/>
      <c r="B690" s="59"/>
      <c r="C690" s="59"/>
      <c r="D690" s="59"/>
      <c r="E690" s="59"/>
      <c r="F690" s="63"/>
    </row>
    <row r="691" spans="1:6" x14ac:dyDescent="0.25">
      <c r="A691" s="62"/>
      <c r="B691" s="59"/>
      <c r="C691" s="59"/>
      <c r="D691" s="59"/>
      <c r="E691" s="59"/>
      <c r="F691" s="63"/>
    </row>
    <row r="692" spans="1:6" x14ac:dyDescent="0.25">
      <c r="A692" s="62"/>
      <c r="B692" s="59"/>
      <c r="C692" s="59"/>
      <c r="D692" s="59"/>
      <c r="E692" s="59"/>
      <c r="F692" s="63"/>
    </row>
    <row r="693" spans="1:6" x14ac:dyDescent="0.25">
      <c r="A693" s="62"/>
      <c r="B693" s="59"/>
      <c r="C693" s="59"/>
      <c r="D693" s="59"/>
      <c r="E693" s="59"/>
      <c r="F693" s="63"/>
    </row>
    <row r="694" spans="1:6" x14ac:dyDescent="0.25">
      <c r="A694" s="62"/>
      <c r="B694" s="59"/>
      <c r="C694" s="59"/>
      <c r="D694" s="59"/>
      <c r="E694" s="59"/>
      <c r="F694" s="63"/>
    </row>
    <row r="695" spans="1:6" x14ac:dyDescent="0.25">
      <c r="A695" s="62"/>
      <c r="B695" s="59"/>
      <c r="C695" s="59"/>
      <c r="D695" s="59"/>
      <c r="E695" s="59"/>
      <c r="F695" s="63"/>
    </row>
    <row r="696" spans="1:6" x14ac:dyDescent="0.25">
      <c r="A696" s="62"/>
      <c r="B696" s="59"/>
      <c r="C696" s="59"/>
      <c r="D696" s="59"/>
      <c r="E696" s="59"/>
      <c r="F696" s="63"/>
    </row>
    <row r="697" spans="1:6" x14ac:dyDescent="0.25">
      <c r="A697" s="62"/>
      <c r="B697" s="59"/>
      <c r="C697" s="59"/>
      <c r="D697" s="59"/>
      <c r="E697" s="59"/>
      <c r="F697" s="63"/>
    </row>
    <row r="698" spans="1:6" x14ac:dyDescent="0.25">
      <c r="A698" s="62"/>
      <c r="B698" s="59"/>
      <c r="C698" s="59"/>
      <c r="D698" s="59"/>
      <c r="E698" s="59"/>
      <c r="F698" s="63"/>
    </row>
    <row r="699" spans="1:6" x14ac:dyDescent="0.25">
      <c r="A699" s="62"/>
      <c r="B699" s="59"/>
      <c r="C699" s="59"/>
      <c r="D699" s="59"/>
      <c r="E699" s="59"/>
      <c r="F699" s="63"/>
    </row>
    <row r="700" spans="1:6" x14ac:dyDescent="0.25">
      <c r="A700" s="62"/>
      <c r="B700" s="59"/>
      <c r="C700" s="59"/>
      <c r="D700" s="59"/>
      <c r="E700" s="59"/>
      <c r="F700" s="63"/>
    </row>
    <row r="701" spans="1:6" x14ac:dyDescent="0.25">
      <c r="A701" s="62"/>
      <c r="B701" s="59"/>
      <c r="C701" s="59"/>
      <c r="D701" s="59"/>
      <c r="E701" s="59"/>
      <c r="F701" s="63"/>
    </row>
    <row r="702" spans="1:6" x14ac:dyDescent="0.25">
      <c r="A702" s="62"/>
      <c r="B702" s="59"/>
      <c r="C702" s="59"/>
      <c r="D702" s="59"/>
      <c r="E702" s="59"/>
      <c r="F702" s="63"/>
    </row>
    <row r="703" spans="1:6" x14ac:dyDescent="0.25">
      <c r="A703" s="62"/>
      <c r="B703" s="59"/>
      <c r="C703" s="59"/>
      <c r="D703" s="59"/>
      <c r="E703" s="59"/>
      <c r="F703" s="63"/>
    </row>
    <row r="704" spans="1:6" x14ac:dyDescent="0.25">
      <c r="A704" s="62"/>
      <c r="B704" s="59"/>
      <c r="C704" s="59"/>
      <c r="D704" s="59"/>
      <c r="E704" s="59"/>
      <c r="F704" s="63"/>
    </row>
    <row r="705" spans="1:6" x14ac:dyDescent="0.25">
      <c r="A705" s="62"/>
      <c r="B705" s="59"/>
      <c r="C705" s="59"/>
      <c r="D705" s="59"/>
      <c r="E705" s="59"/>
      <c r="F705" s="63"/>
    </row>
    <row r="706" spans="1:6" x14ac:dyDescent="0.25">
      <c r="A706" s="62"/>
      <c r="B706" s="59"/>
      <c r="C706" s="59"/>
      <c r="D706" s="59"/>
      <c r="E706" s="59"/>
      <c r="F706" s="63"/>
    </row>
    <row r="707" spans="1:6" x14ac:dyDescent="0.25">
      <c r="A707" s="62"/>
      <c r="B707" s="59"/>
      <c r="C707" s="59"/>
      <c r="D707" s="59"/>
      <c r="E707" s="59"/>
      <c r="F707" s="63"/>
    </row>
    <row r="708" spans="1:6" x14ac:dyDescent="0.25">
      <c r="A708" s="62"/>
      <c r="B708" s="59"/>
      <c r="C708" s="59"/>
      <c r="D708" s="59"/>
      <c r="E708" s="59"/>
      <c r="F708" s="63"/>
    </row>
    <row r="709" spans="1:6" x14ac:dyDescent="0.25">
      <c r="A709" s="62"/>
      <c r="B709" s="59"/>
      <c r="C709" s="59"/>
      <c r="D709" s="59"/>
      <c r="E709" s="59"/>
      <c r="F709" s="63"/>
    </row>
    <row r="710" spans="1:6" x14ac:dyDescent="0.25">
      <c r="A710" s="62"/>
      <c r="B710" s="59"/>
      <c r="C710" s="59"/>
      <c r="D710" s="59"/>
      <c r="E710" s="59"/>
      <c r="F710" s="63"/>
    </row>
    <row r="711" spans="1:6" x14ac:dyDescent="0.25">
      <c r="A711" s="62"/>
      <c r="B711" s="59"/>
      <c r="C711" s="59"/>
      <c r="D711" s="59"/>
      <c r="E711" s="59"/>
      <c r="F711" s="63"/>
    </row>
    <row r="712" spans="1:6" x14ac:dyDescent="0.25">
      <c r="A712" s="62"/>
      <c r="B712" s="59"/>
      <c r="C712" s="59"/>
      <c r="D712" s="59"/>
      <c r="E712" s="59"/>
      <c r="F712" s="63"/>
    </row>
    <row r="713" spans="1:6" x14ac:dyDescent="0.25">
      <c r="A713" s="62"/>
      <c r="B713" s="59"/>
      <c r="C713" s="59"/>
      <c r="D713" s="59"/>
      <c r="E713" s="59"/>
      <c r="F713" s="63"/>
    </row>
    <row r="714" spans="1:6" x14ac:dyDescent="0.25">
      <c r="A714" s="62"/>
      <c r="B714" s="59"/>
      <c r="C714" s="59"/>
      <c r="D714" s="59"/>
      <c r="E714" s="59"/>
      <c r="F714" s="63"/>
    </row>
    <row r="715" spans="1:6" x14ac:dyDescent="0.25">
      <c r="A715" s="62"/>
      <c r="B715" s="59"/>
      <c r="C715" s="59"/>
      <c r="D715" s="59"/>
      <c r="E715" s="59"/>
      <c r="F715" s="63"/>
    </row>
    <row r="716" spans="1:6" x14ac:dyDescent="0.25">
      <c r="A716" s="62"/>
      <c r="B716" s="59"/>
      <c r="C716" s="59"/>
      <c r="D716" s="59"/>
      <c r="E716" s="59"/>
      <c r="F716" s="63"/>
    </row>
    <row r="717" spans="1:6" x14ac:dyDescent="0.25">
      <c r="A717" s="62"/>
      <c r="B717" s="59"/>
      <c r="C717" s="59"/>
      <c r="D717" s="59"/>
      <c r="E717" s="59"/>
      <c r="F717" s="63"/>
    </row>
    <row r="718" spans="1:6" x14ac:dyDescent="0.25">
      <c r="A718" s="62"/>
      <c r="B718" s="59"/>
      <c r="C718" s="59"/>
      <c r="D718" s="59"/>
      <c r="E718" s="59"/>
      <c r="F718" s="63"/>
    </row>
    <row r="719" spans="1:6" x14ac:dyDescent="0.25">
      <c r="A719" s="62"/>
      <c r="B719" s="59"/>
      <c r="C719" s="59"/>
      <c r="D719" s="59"/>
      <c r="E719" s="59"/>
      <c r="F719" s="63"/>
    </row>
    <row r="720" spans="1:6" x14ac:dyDescent="0.25">
      <c r="A720" s="62"/>
      <c r="B720" s="59"/>
      <c r="C720" s="59"/>
      <c r="D720" s="59"/>
      <c r="E720" s="59"/>
      <c r="F720" s="63"/>
    </row>
    <row r="721" spans="1:6" x14ac:dyDescent="0.25">
      <c r="A721" s="62"/>
      <c r="B721" s="59"/>
      <c r="C721" s="59"/>
      <c r="D721" s="59"/>
      <c r="E721" s="59"/>
      <c r="F721" s="63"/>
    </row>
    <row r="722" spans="1:6" x14ac:dyDescent="0.25">
      <c r="A722" s="62"/>
      <c r="B722" s="59"/>
      <c r="C722" s="59"/>
      <c r="D722" s="59"/>
      <c r="E722" s="59"/>
      <c r="F722" s="63"/>
    </row>
    <row r="723" spans="1:6" x14ac:dyDescent="0.25">
      <c r="A723" s="62"/>
      <c r="B723" s="59"/>
      <c r="C723" s="59"/>
      <c r="D723" s="59"/>
      <c r="E723" s="59"/>
      <c r="F723" s="63"/>
    </row>
    <row r="724" spans="1:6" x14ac:dyDescent="0.25">
      <c r="A724" s="62"/>
      <c r="B724" s="59"/>
      <c r="C724" s="59"/>
      <c r="D724" s="59"/>
      <c r="E724" s="59"/>
      <c r="F724" s="63"/>
    </row>
    <row r="725" spans="1:6" x14ac:dyDescent="0.25">
      <c r="A725" s="62"/>
      <c r="B725" s="59"/>
      <c r="C725" s="59"/>
      <c r="D725" s="59"/>
      <c r="E725" s="59"/>
      <c r="F725" s="63"/>
    </row>
    <row r="726" spans="1:6" x14ac:dyDescent="0.25">
      <c r="A726" s="62"/>
      <c r="B726" s="59"/>
      <c r="C726" s="59"/>
      <c r="D726" s="59"/>
      <c r="E726" s="59"/>
      <c r="F726" s="63"/>
    </row>
    <row r="727" spans="1:6" x14ac:dyDescent="0.25">
      <c r="A727" s="62"/>
      <c r="B727" s="59"/>
      <c r="C727" s="59"/>
      <c r="D727" s="59"/>
      <c r="E727" s="59"/>
      <c r="F727" s="63"/>
    </row>
    <row r="728" spans="1:6" x14ac:dyDescent="0.25">
      <c r="A728" s="62"/>
      <c r="B728" s="59"/>
      <c r="C728" s="59"/>
      <c r="D728" s="59"/>
      <c r="E728" s="59"/>
      <c r="F728" s="63"/>
    </row>
    <row r="729" spans="1:6" x14ac:dyDescent="0.25">
      <c r="A729" s="62"/>
      <c r="B729" s="59"/>
      <c r="C729" s="59"/>
      <c r="D729" s="59"/>
      <c r="E729" s="59"/>
      <c r="F729" s="63"/>
    </row>
    <row r="730" spans="1:6" x14ac:dyDescent="0.25">
      <c r="A730" s="62"/>
      <c r="B730" s="59"/>
      <c r="C730" s="59"/>
      <c r="D730" s="59"/>
      <c r="E730" s="59"/>
      <c r="F730" s="63"/>
    </row>
    <row r="731" spans="1:6" x14ac:dyDescent="0.25">
      <c r="A731" s="62"/>
      <c r="B731" s="59"/>
      <c r="C731" s="59"/>
      <c r="D731" s="59"/>
      <c r="E731" s="59"/>
      <c r="F731" s="63"/>
    </row>
    <row r="732" spans="1:6" x14ac:dyDescent="0.25">
      <c r="A732" s="62"/>
      <c r="B732" s="59"/>
      <c r="C732" s="59"/>
      <c r="D732" s="59"/>
      <c r="E732" s="59"/>
      <c r="F732" s="63"/>
    </row>
    <row r="733" spans="1:6" x14ac:dyDescent="0.25">
      <c r="A733" s="62"/>
      <c r="B733" s="59"/>
      <c r="C733" s="59"/>
      <c r="D733" s="59"/>
      <c r="E733" s="59"/>
      <c r="F733" s="63"/>
    </row>
    <row r="734" spans="1:6" x14ac:dyDescent="0.25">
      <c r="A734" s="62"/>
      <c r="B734" s="59"/>
      <c r="C734" s="59"/>
      <c r="D734" s="59"/>
      <c r="E734" s="59"/>
      <c r="F734" s="63"/>
    </row>
    <row r="735" spans="1:6" x14ac:dyDescent="0.25">
      <c r="A735" s="62"/>
      <c r="B735" s="59"/>
      <c r="C735" s="59"/>
      <c r="D735" s="59"/>
      <c r="E735" s="59"/>
      <c r="F735" s="63"/>
    </row>
    <row r="736" spans="1:6" x14ac:dyDescent="0.25">
      <c r="A736" s="62"/>
      <c r="B736" s="59"/>
      <c r="C736" s="59"/>
      <c r="D736" s="59"/>
      <c r="E736" s="59"/>
      <c r="F736" s="63"/>
    </row>
    <row r="737" spans="1:6" x14ac:dyDescent="0.25">
      <c r="A737" s="62"/>
      <c r="B737" s="59"/>
      <c r="C737" s="59"/>
      <c r="D737" s="59"/>
      <c r="E737" s="59"/>
      <c r="F737" s="63"/>
    </row>
    <row r="738" spans="1:6" x14ac:dyDescent="0.25">
      <c r="A738" s="62"/>
      <c r="B738" s="59"/>
      <c r="C738" s="59"/>
      <c r="D738" s="59"/>
      <c r="E738" s="59"/>
      <c r="F738" s="63"/>
    </row>
    <row r="739" spans="1:6" x14ac:dyDescent="0.25">
      <c r="A739" s="62"/>
      <c r="B739" s="59"/>
      <c r="C739" s="59"/>
      <c r="D739" s="59"/>
      <c r="E739" s="59"/>
      <c r="F739" s="63"/>
    </row>
    <row r="740" spans="1:6" x14ac:dyDescent="0.25">
      <c r="A740" s="62"/>
      <c r="B740" s="59"/>
      <c r="C740" s="59"/>
      <c r="D740" s="59"/>
      <c r="E740" s="59"/>
      <c r="F740" s="63"/>
    </row>
    <row r="741" spans="1:6" x14ac:dyDescent="0.25">
      <c r="A741" s="62"/>
      <c r="B741" s="59"/>
      <c r="C741" s="59"/>
      <c r="D741" s="59"/>
      <c r="E741" s="59"/>
      <c r="F741" s="63"/>
    </row>
    <row r="742" spans="1:6" x14ac:dyDescent="0.25">
      <c r="A742" s="62"/>
      <c r="B742" s="59"/>
      <c r="C742" s="59"/>
      <c r="D742" s="59"/>
      <c r="E742" s="59"/>
      <c r="F742" s="63"/>
    </row>
    <row r="743" spans="1:6" x14ac:dyDescent="0.25">
      <c r="A743" s="62"/>
      <c r="B743" s="59"/>
      <c r="C743" s="59"/>
      <c r="D743" s="59"/>
      <c r="E743" s="59"/>
      <c r="F743" s="63"/>
    </row>
    <row r="744" spans="1:6" x14ac:dyDescent="0.25">
      <c r="A744" s="62"/>
      <c r="B744" s="59"/>
      <c r="C744" s="59"/>
      <c r="D744" s="59"/>
      <c r="E744" s="59"/>
      <c r="F744" s="63"/>
    </row>
    <row r="745" spans="1:6" x14ac:dyDescent="0.25">
      <c r="A745" s="62"/>
      <c r="B745" s="59"/>
      <c r="C745" s="59"/>
      <c r="D745" s="59"/>
      <c r="E745" s="59"/>
      <c r="F745" s="63"/>
    </row>
    <row r="746" spans="1:6" x14ac:dyDescent="0.25">
      <c r="A746" s="62"/>
      <c r="B746" s="59"/>
      <c r="C746" s="59"/>
      <c r="D746" s="59"/>
      <c r="E746" s="59"/>
      <c r="F746" s="63"/>
    </row>
    <row r="747" spans="1:6" x14ac:dyDescent="0.25">
      <c r="A747" s="62"/>
      <c r="B747" s="59"/>
      <c r="C747" s="59"/>
      <c r="D747" s="59"/>
      <c r="E747" s="59"/>
      <c r="F747" s="63"/>
    </row>
    <row r="748" spans="1:6" x14ac:dyDescent="0.25">
      <c r="A748" s="62"/>
      <c r="B748" s="59"/>
      <c r="C748" s="59"/>
      <c r="D748" s="59"/>
      <c r="E748" s="59"/>
      <c r="F748" s="63"/>
    </row>
    <row r="749" spans="1:6" x14ac:dyDescent="0.25">
      <c r="A749" s="62"/>
      <c r="B749" s="59"/>
      <c r="C749" s="59"/>
      <c r="D749" s="59"/>
      <c r="E749" s="59"/>
      <c r="F749" s="63"/>
    </row>
    <row r="750" spans="1:6" x14ac:dyDescent="0.25">
      <c r="A750" s="62"/>
      <c r="B750" s="59"/>
      <c r="C750" s="59"/>
      <c r="D750" s="59"/>
      <c r="E750" s="59"/>
      <c r="F750" s="63"/>
    </row>
    <row r="751" spans="1:6" x14ac:dyDescent="0.25">
      <c r="A751" s="62"/>
      <c r="B751" s="59"/>
      <c r="C751" s="59"/>
      <c r="D751" s="59"/>
      <c r="E751" s="59"/>
      <c r="F751" s="63"/>
    </row>
    <row r="752" spans="1:6" x14ac:dyDescent="0.25">
      <c r="A752" s="62"/>
      <c r="B752" s="59"/>
      <c r="C752" s="59"/>
      <c r="D752" s="59"/>
      <c r="E752" s="59"/>
      <c r="F752" s="63"/>
    </row>
    <row r="753" spans="1:6" x14ac:dyDescent="0.25">
      <c r="A753" s="62"/>
      <c r="B753" s="59"/>
      <c r="C753" s="59"/>
      <c r="D753" s="59"/>
      <c r="E753" s="59"/>
      <c r="F753" s="63"/>
    </row>
    <row r="754" spans="1:6" x14ac:dyDescent="0.25">
      <c r="A754" s="62"/>
      <c r="B754" s="59"/>
      <c r="C754" s="59"/>
      <c r="D754" s="59"/>
      <c r="E754" s="59"/>
      <c r="F754" s="63"/>
    </row>
    <row r="755" spans="1:6" x14ac:dyDescent="0.25">
      <c r="A755" s="62"/>
      <c r="B755" s="59"/>
      <c r="C755" s="59"/>
      <c r="D755" s="59"/>
      <c r="E755" s="59"/>
      <c r="F755" s="63"/>
    </row>
    <row r="756" spans="1:6" x14ac:dyDescent="0.25">
      <c r="A756" s="62"/>
      <c r="B756" s="59"/>
      <c r="C756" s="59"/>
      <c r="D756" s="59"/>
      <c r="E756" s="59"/>
      <c r="F756" s="63"/>
    </row>
    <row r="757" spans="1:6" x14ac:dyDescent="0.25">
      <c r="A757" s="62"/>
      <c r="B757" s="59"/>
      <c r="C757" s="59"/>
      <c r="D757" s="59"/>
      <c r="E757" s="59"/>
      <c r="F757" s="63"/>
    </row>
    <row r="758" spans="1:6" x14ac:dyDescent="0.25">
      <c r="A758" s="62"/>
      <c r="B758" s="59"/>
      <c r="C758" s="59"/>
      <c r="D758" s="59"/>
      <c r="E758" s="59"/>
      <c r="F758" s="63"/>
    </row>
    <row r="759" spans="1:6" x14ac:dyDescent="0.25">
      <c r="A759" s="62"/>
      <c r="B759" s="59"/>
      <c r="C759" s="59"/>
      <c r="D759" s="59"/>
      <c r="E759" s="59"/>
      <c r="F759" s="63"/>
    </row>
    <row r="760" spans="1:6" x14ac:dyDescent="0.25">
      <c r="A760" s="62"/>
      <c r="B760" s="59"/>
      <c r="C760" s="59"/>
      <c r="D760" s="59"/>
      <c r="E760" s="59"/>
      <c r="F760" s="63"/>
    </row>
    <row r="761" spans="1:6" x14ac:dyDescent="0.25">
      <c r="A761" s="62"/>
      <c r="B761" s="59"/>
      <c r="C761" s="59"/>
      <c r="D761" s="59"/>
      <c r="E761" s="59"/>
      <c r="F761" s="63"/>
    </row>
    <row r="762" spans="1:6" x14ac:dyDescent="0.25">
      <c r="A762" s="62"/>
      <c r="B762" s="59"/>
      <c r="C762" s="59"/>
      <c r="D762" s="59"/>
      <c r="E762" s="59"/>
      <c r="F762" s="63"/>
    </row>
    <row r="763" spans="1:6" x14ac:dyDescent="0.25">
      <c r="A763" s="62"/>
      <c r="B763" s="59"/>
      <c r="C763" s="59"/>
      <c r="D763" s="59"/>
      <c r="E763" s="59"/>
      <c r="F763" s="63"/>
    </row>
    <row r="764" spans="1:6" x14ac:dyDescent="0.25">
      <c r="A764" s="62"/>
      <c r="B764" s="59"/>
      <c r="C764" s="59"/>
      <c r="D764" s="59"/>
      <c r="E764" s="59"/>
      <c r="F764" s="63"/>
    </row>
    <row r="765" spans="1:6" x14ac:dyDescent="0.25">
      <c r="A765" s="62"/>
      <c r="B765" s="59"/>
      <c r="C765" s="59"/>
      <c r="D765" s="59"/>
      <c r="E765" s="59"/>
      <c r="F765" s="63"/>
    </row>
    <row r="766" spans="1:6" x14ac:dyDescent="0.25">
      <c r="A766" s="62"/>
      <c r="B766" s="59"/>
      <c r="C766" s="59"/>
      <c r="D766" s="59"/>
      <c r="E766" s="59"/>
      <c r="F766" s="63"/>
    </row>
    <row r="767" spans="1:6" x14ac:dyDescent="0.25">
      <c r="A767" s="62"/>
      <c r="B767" s="59"/>
      <c r="C767" s="59"/>
      <c r="D767" s="59"/>
      <c r="E767" s="59"/>
      <c r="F767" s="63"/>
    </row>
    <row r="768" spans="1:6" x14ac:dyDescent="0.25">
      <c r="A768" s="62"/>
      <c r="B768" s="59"/>
      <c r="C768" s="59"/>
      <c r="D768" s="59"/>
      <c r="E768" s="59"/>
      <c r="F768" s="63"/>
    </row>
    <row r="769" spans="1:6" x14ac:dyDescent="0.25">
      <c r="A769" s="62"/>
      <c r="B769" s="59"/>
      <c r="C769" s="59"/>
      <c r="D769" s="59"/>
      <c r="E769" s="59"/>
      <c r="F769" s="63"/>
    </row>
    <row r="770" spans="1:6" x14ac:dyDescent="0.25">
      <c r="A770" s="62"/>
      <c r="B770" s="59"/>
      <c r="C770" s="59"/>
      <c r="D770" s="59"/>
      <c r="E770" s="59"/>
      <c r="F770" s="63"/>
    </row>
    <row r="771" spans="1:6" x14ac:dyDescent="0.25">
      <c r="A771" s="62"/>
      <c r="B771" s="59"/>
      <c r="C771" s="59"/>
      <c r="D771" s="59"/>
      <c r="E771" s="59"/>
      <c r="F771" s="63"/>
    </row>
    <row r="772" spans="1:6" x14ac:dyDescent="0.25">
      <c r="A772" s="62"/>
      <c r="B772" s="59"/>
      <c r="C772" s="59"/>
      <c r="D772" s="59"/>
      <c r="E772" s="59"/>
      <c r="F772" s="63"/>
    </row>
    <row r="773" spans="1:6" x14ac:dyDescent="0.25">
      <c r="A773" s="62"/>
      <c r="B773" s="59"/>
      <c r="C773" s="59"/>
      <c r="D773" s="59"/>
      <c r="E773" s="59"/>
      <c r="F773" s="63"/>
    </row>
    <row r="774" spans="1:6" x14ac:dyDescent="0.25">
      <c r="A774" s="62"/>
      <c r="B774" s="59"/>
      <c r="C774" s="59"/>
      <c r="D774" s="59"/>
      <c r="E774" s="59"/>
      <c r="F774" s="63"/>
    </row>
    <row r="775" spans="1:6" x14ac:dyDescent="0.25">
      <c r="A775" s="62"/>
      <c r="B775" s="59"/>
      <c r="C775" s="59"/>
      <c r="D775" s="59"/>
      <c r="E775" s="59"/>
      <c r="F775" s="63"/>
    </row>
    <row r="776" spans="1:6" x14ac:dyDescent="0.25">
      <c r="A776" s="62"/>
      <c r="B776" s="59"/>
      <c r="C776" s="59"/>
      <c r="D776" s="59"/>
      <c r="E776" s="59"/>
      <c r="F776" s="63"/>
    </row>
    <row r="777" spans="1:6" x14ac:dyDescent="0.25">
      <c r="A777" s="62"/>
      <c r="B777" s="59"/>
      <c r="C777" s="59"/>
      <c r="D777" s="59"/>
      <c r="E777" s="59"/>
      <c r="F777" s="63"/>
    </row>
    <row r="778" spans="1:6" x14ac:dyDescent="0.25">
      <c r="A778" s="62"/>
      <c r="B778" s="59"/>
      <c r="C778" s="59"/>
      <c r="D778" s="59"/>
      <c r="E778" s="59"/>
      <c r="F778" s="63"/>
    </row>
    <row r="779" spans="1:6" x14ac:dyDescent="0.25">
      <c r="A779" s="62"/>
      <c r="B779" s="59"/>
      <c r="C779" s="59"/>
      <c r="D779" s="59"/>
      <c r="E779" s="59"/>
      <c r="F779" s="63"/>
    </row>
    <row r="780" spans="1:6" x14ac:dyDescent="0.25">
      <c r="A780" s="62"/>
      <c r="B780" s="59"/>
      <c r="C780" s="59"/>
      <c r="D780" s="59"/>
      <c r="E780" s="59"/>
      <c r="F780" s="63"/>
    </row>
    <row r="781" spans="1:6" x14ac:dyDescent="0.25">
      <c r="A781" s="62"/>
      <c r="B781" s="59"/>
      <c r="C781" s="59"/>
      <c r="D781" s="59"/>
      <c r="E781" s="59"/>
      <c r="F781" s="63"/>
    </row>
    <row r="782" spans="1:6" x14ac:dyDescent="0.25">
      <c r="A782" s="62"/>
      <c r="B782" s="59"/>
      <c r="C782" s="59"/>
      <c r="D782" s="59"/>
      <c r="E782" s="59"/>
      <c r="F782" s="63"/>
    </row>
    <row r="783" spans="1:6" x14ac:dyDescent="0.25">
      <c r="A783" s="62"/>
      <c r="B783" s="59"/>
      <c r="C783" s="59"/>
      <c r="D783" s="59"/>
      <c r="E783" s="59"/>
      <c r="F783" s="63"/>
    </row>
    <row r="784" spans="1:6" x14ac:dyDescent="0.25">
      <c r="A784" s="62"/>
      <c r="B784" s="59"/>
      <c r="C784" s="59"/>
      <c r="D784" s="59"/>
      <c r="E784" s="59"/>
      <c r="F784" s="63"/>
    </row>
    <row r="785" spans="1:6" x14ac:dyDescent="0.25">
      <c r="A785" s="62"/>
      <c r="B785" s="59"/>
      <c r="C785" s="59"/>
      <c r="D785" s="59"/>
      <c r="E785" s="59"/>
      <c r="F785" s="63"/>
    </row>
    <row r="786" spans="1:6" x14ac:dyDescent="0.25">
      <c r="A786" s="62"/>
      <c r="B786" s="59"/>
      <c r="C786" s="59"/>
      <c r="D786" s="59"/>
      <c r="E786" s="59"/>
      <c r="F786" s="63"/>
    </row>
    <row r="787" spans="1:6" x14ac:dyDescent="0.25">
      <c r="A787" s="62"/>
      <c r="B787" s="59"/>
      <c r="C787" s="59"/>
      <c r="D787" s="59"/>
      <c r="E787" s="59"/>
      <c r="F787" s="63"/>
    </row>
    <row r="788" spans="1:6" x14ac:dyDescent="0.25">
      <c r="A788" s="62"/>
      <c r="B788" s="59"/>
      <c r="C788" s="59"/>
      <c r="D788" s="59"/>
      <c r="E788" s="59"/>
      <c r="F788" s="63"/>
    </row>
    <row r="789" spans="1:6" x14ac:dyDescent="0.25">
      <c r="A789" s="62"/>
      <c r="B789" s="59"/>
      <c r="C789" s="59"/>
      <c r="D789" s="59"/>
      <c r="E789" s="59"/>
      <c r="F789" s="63"/>
    </row>
    <row r="790" spans="1:6" x14ac:dyDescent="0.25">
      <c r="A790" s="62"/>
      <c r="B790" s="59"/>
      <c r="C790" s="59"/>
      <c r="D790" s="59"/>
      <c r="E790" s="59"/>
      <c r="F790" s="63"/>
    </row>
    <row r="791" spans="1:6" x14ac:dyDescent="0.25">
      <c r="A791" s="62"/>
      <c r="B791" s="59"/>
      <c r="C791" s="59"/>
      <c r="D791" s="59"/>
      <c r="E791" s="59"/>
      <c r="F791" s="63"/>
    </row>
    <row r="792" spans="1:6" x14ac:dyDescent="0.25">
      <c r="A792" s="62"/>
      <c r="B792" s="59"/>
      <c r="C792" s="59"/>
      <c r="D792" s="59"/>
      <c r="E792" s="59"/>
      <c r="F792" s="63"/>
    </row>
    <row r="793" spans="1:6" x14ac:dyDescent="0.25">
      <c r="A793" s="62"/>
      <c r="B793" s="59"/>
      <c r="C793" s="59"/>
      <c r="D793" s="59"/>
      <c r="E793" s="59"/>
      <c r="F793" s="63"/>
    </row>
    <row r="794" spans="1:6" x14ac:dyDescent="0.25">
      <c r="A794" s="62"/>
      <c r="B794" s="59"/>
      <c r="C794" s="59"/>
      <c r="D794" s="59"/>
      <c r="E794" s="59"/>
      <c r="F794" s="63"/>
    </row>
    <row r="795" spans="1:6" x14ac:dyDescent="0.25">
      <c r="A795" s="62"/>
      <c r="B795" s="59"/>
      <c r="C795" s="59"/>
      <c r="D795" s="59"/>
      <c r="E795" s="59"/>
      <c r="F795" s="63"/>
    </row>
    <row r="796" spans="1:6" x14ac:dyDescent="0.25">
      <c r="A796" s="62"/>
      <c r="B796" s="59"/>
      <c r="C796" s="59"/>
      <c r="D796" s="59"/>
      <c r="E796" s="59"/>
      <c r="F796" s="63"/>
    </row>
    <row r="797" spans="1:6" x14ac:dyDescent="0.25">
      <c r="A797" s="62"/>
      <c r="B797" s="59"/>
      <c r="C797" s="59"/>
      <c r="D797" s="59"/>
      <c r="E797" s="59"/>
      <c r="F797" s="63"/>
    </row>
    <row r="798" spans="1:6" x14ac:dyDescent="0.25">
      <c r="A798" s="62"/>
      <c r="B798" s="59"/>
      <c r="C798" s="59"/>
      <c r="D798" s="59"/>
      <c r="E798" s="59"/>
      <c r="F798" s="63"/>
    </row>
    <row r="799" spans="1:6" x14ac:dyDescent="0.25">
      <c r="A799" s="62"/>
      <c r="B799" s="59"/>
      <c r="C799" s="59"/>
      <c r="D799" s="59"/>
      <c r="E799" s="59"/>
      <c r="F799" s="63"/>
    </row>
    <row r="800" spans="1:6" x14ac:dyDescent="0.25">
      <c r="A800" s="62"/>
      <c r="B800" s="59"/>
      <c r="C800" s="59"/>
      <c r="D800" s="59"/>
      <c r="E800" s="59"/>
      <c r="F800" s="63"/>
    </row>
    <row r="801" spans="1:6" x14ac:dyDescent="0.25">
      <c r="A801" s="62"/>
      <c r="B801" s="59"/>
      <c r="C801" s="59"/>
      <c r="D801" s="59"/>
      <c r="E801" s="59"/>
      <c r="F801" s="63"/>
    </row>
    <row r="802" spans="1:6" x14ac:dyDescent="0.25">
      <c r="A802" s="62"/>
      <c r="B802" s="59"/>
      <c r="C802" s="59"/>
      <c r="D802" s="59"/>
      <c r="E802" s="59"/>
      <c r="F802" s="63"/>
    </row>
    <row r="803" spans="1:6" x14ac:dyDescent="0.25">
      <c r="A803" s="62"/>
      <c r="B803" s="59"/>
      <c r="C803" s="59"/>
      <c r="D803" s="59"/>
      <c r="E803" s="59"/>
      <c r="F803" s="63"/>
    </row>
    <row r="804" spans="1:6" x14ac:dyDescent="0.25">
      <c r="A804" s="62"/>
      <c r="B804" s="59"/>
      <c r="C804" s="59"/>
      <c r="D804" s="59"/>
      <c r="E804" s="59"/>
      <c r="F804" s="63"/>
    </row>
    <row r="805" spans="1:6" x14ac:dyDescent="0.25">
      <c r="A805" s="62"/>
      <c r="B805" s="59"/>
      <c r="C805" s="59"/>
      <c r="D805" s="59"/>
      <c r="E805" s="59"/>
      <c r="F805" s="63"/>
    </row>
    <row r="806" spans="1:6" x14ac:dyDescent="0.25">
      <c r="A806" s="62"/>
      <c r="B806" s="59"/>
      <c r="C806" s="59"/>
      <c r="D806" s="59"/>
      <c r="E806" s="59"/>
      <c r="F806" s="63"/>
    </row>
    <row r="807" spans="1:6" x14ac:dyDescent="0.25">
      <c r="A807" s="62"/>
      <c r="B807" s="59"/>
      <c r="C807" s="59"/>
      <c r="D807" s="59"/>
      <c r="E807" s="59"/>
      <c r="F807" s="63"/>
    </row>
    <row r="808" spans="1:6" x14ac:dyDescent="0.25">
      <c r="A808" s="62"/>
      <c r="B808" s="59"/>
      <c r="C808" s="59"/>
      <c r="D808" s="59"/>
      <c r="E808" s="59"/>
      <c r="F808" s="63"/>
    </row>
    <row r="809" spans="1:6" x14ac:dyDescent="0.25">
      <c r="A809" s="62"/>
      <c r="B809" s="59"/>
      <c r="C809" s="59"/>
      <c r="D809" s="59"/>
      <c r="E809" s="59"/>
      <c r="F809" s="63"/>
    </row>
    <row r="810" spans="1:6" x14ac:dyDescent="0.25">
      <c r="A810" s="62"/>
      <c r="B810" s="59"/>
      <c r="C810" s="59"/>
      <c r="D810" s="59"/>
      <c r="E810" s="59"/>
      <c r="F810" s="63"/>
    </row>
    <row r="811" spans="1:6" x14ac:dyDescent="0.25">
      <c r="A811" s="62"/>
      <c r="B811" s="59"/>
      <c r="C811" s="59"/>
      <c r="D811" s="59"/>
      <c r="E811" s="59"/>
      <c r="F811" s="63"/>
    </row>
    <row r="812" spans="1:6" x14ac:dyDescent="0.25">
      <c r="A812" s="62"/>
      <c r="B812" s="59"/>
      <c r="C812" s="59"/>
      <c r="D812" s="59"/>
      <c r="E812" s="59"/>
      <c r="F812" s="63"/>
    </row>
    <row r="813" spans="1:6" x14ac:dyDescent="0.25">
      <c r="A813" s="62"/>
      <c r="B813" s="59"/>
      <c r="C813" s="59"/>
      <c r="D813" s="59"/>
      <c r="E813" s="59"/>
      <c r="F813" s="63"/>
    </row>
    <row r="814" spans="1:6" x14ac:dyDescent="0.25">
      <c r="A814" s="62"/>
      <c r="B814" s="59"/>
      <c r="C814" s="59"/>
      <c r="D814" s="59"/>
      <c r="E814" s="59"/>
      <c r="F814" s="63"/>
    </row>
    <row r="815" spans="1:6" x14ac:dyDescent="0.25">
      <c r="A815" s="62"/>
      <c r="B815" s="59"/>
      <c r="C815" s="59"/>
      <c r="D815" s="59"/>
      <c r="E815" s="59"/>
      <c r="F815" s="63"/>
    </row>
    <row r="816" spans="1:6" x14ac:dyDescent="0.25">
      <c r="A816" s="62"/>
      <c r="B816" s="59"/>
      <c r="C816" s="59"/>
      <c r="D816" s="59"/>
      <c r="E816" s="59"/>
      <c r="F816" s="63"/>
    </row>
    <row r="817" spans="1:6" x14ac:dyDescent="0.25">
      <c r="A817" s="62"/>
      <c r="B817" s="59"/>
      <c r="C817" s="59"/>
      <c r="D817" s="59"/>
      <c r="E817" s="59"/>
      <c r="F817" s="63"/>
    </row>
    <row r="818" spans="1:6" x14ac:dyDescent="0.25">
      <c r="A818" s="62"/>
      <c r="B818" s="59"/>
      <c r="C818" s="59"/>
      <c r="D818" s="59"/>
      <c r="E818" s="59"/>
      <c r="F818" s="63"/>
    </row>
    <row r="819" spans="1:6" x14ac:dyDescent="0.25">
      <c r="A819" s="62"/>
      <c r="B819" s="59"/>
      <c r="C819" s="59"/>
      <c r="D819" s="59"/>
      <c r="E819" s="59"/>
      <c r="F819" s="63"/>
    </row>
    <row r="820" spans="1:6" x14ac:dyDescent="0.25">
      <c r="A820" s="62"/>
      <c r="B820" s="59"/>
      <c r="C820" s="59"/>
      <c r="D820" s="59"/>
      <c r="E820" s="59"/>
      <c r="F820" s="63"/>
    </row>
    <row r="821" spans="1:6" x14ac:dyDescent="0.25">
      <c r="A821" s="62"/>
      <c r="B821" s="59"/>
      <c r="C821" s="59"/>
      <c r="D821" s="59"/>
      <c r="E821" s="59"/>
      <c r="F821" s="63"/>
    </row>
    <row r="822" spans="1:6" x14ac:dyDescent="0.25">
      <c r="A822" s="62"/>
      <c r="B822" s="59"/>
      <c r="C822" s="59"/>
      <c r="D822" s="59"/>
      <c r="E822" s="59"/>
      <c r="F822" s="63"/>
    </row>
    <row r="823" spans="1:6" x14ac:dyDescent="0.25">
      <c r="A823" s="62"/>
      <c r="B823" s="59"/>
      <c r="C823" s="59"/>
      <c r="D823" s="59"/>
      <c r="E823" s="59"/>
      <c r="F823" s="63"/>
    </row>
    <row r="824" spans="1:6" x14ac:dyDescent="0.25">
      <c r="A824" s="62"/>
      <c r="B824" s="59"/>
      <c r="C824" s="59"/>
      <c r="D824" s="59"/>
      <c r="E824" s="59"/>
      <c r="F824" s="63"/>
    </row>
    <row r="825" spans="1:6" x14ac:dyDescent="0.25">
      <c r="A825" s="62"/>
      <c r="B825" s="59"/>
      <c r="C825" s="59"/>
      <c r="D825" s="59"/>
      <c r="E825" s="59"/>
      <c r="F825" s="63"/>
    </row>
    <row r="826" spans="1:6" x14ac:dyDescent="0.25">
      <c r="A826" s="62"/>
      <c r="B826" s="59"/>
      <c r="C826" s="59"/>
      <c r="D826" s="59"/>
      <c r="E826" s="59"/>
      <c r="F826" s="63"/>
    </row>
    <row r="827" spans="1:6" x14ac:dyDescent="0.25">
      <c r="A827" s="62"/>
      <c r="B827" s="59"/>
      <c r="C827" s="59"/>
      <c r="D827" s="59"/>
      <c r="E827" s="59"/>
      <c r="F827" s="63"/>
    </row>
    <row r="828" spans="1:6" x14ac:dyDescent="0.25">
      <c r="A828" s="62"/>
      <c r="B828" s="59"/>
      <c r="C828" s="59"/>
      <c r="D828" s="59"/>
      <c r="E828" s="59"/>
      <c r="F828" s="63"/>
    </row>
    <row r="829" spans="1:6" x14ac:dyDescent="0.25">
      <c r="A829" s="62"/>
      <c r="B829" s="59"/>
      <c r="C829" s="59"/>
      <c r="D829" s="59"/>
      <c r="E829" s="59"/>
      <c r="F829" s="63"/>
    </row>
    <row r="830" spans="1:6" x14ac:dyDescent="0.25">
      <c r="A830" s="62"/>
      <c r="B830" s="59"/>
      <c r="C830" s="59"/>
      <c r="D830" s="59"/>
      <c r="E830" s="59"/>
      <c r="F830" s="63"/>
    </row>
    <row r="831" spans="1:6" x14ac:dyDescent="0.25">
      <c r="A831" s="62"/>
      <c r="B831" s="59"/>
      <c r="C831" s="59"/>
      <c r="D831" s="59"/>
      <c r="E831" s="59"/>
      <c r="F831" s="63"/>
    </row>
    <row r="832" spans="1:6" x14ac:dyDescent="0.25">
      <c r="A832" s="62"/>
      <c r="B832" s="59"/>
      <c r="C832" s="59"/>
      <c r="D832" s="59"/>
      <c r="E832" s="59"/>
      <c r="F832" s="63"/>
    </row>
    <row r="833" spans="1:6" x14ac:dyDescent="0.25">
      <c r="A833" s="62"/>
      <c r="B833" s="59"/>
      <c r="C833" s="59"/>
      <c r="D833" s="59"/>
      <c r="E833" s="59"/>
      <c r="F833" s="63"/>
    </row>
    <row r="834" spans="1:6" x14ac:dyDescent="0.25">
      <c r="A834" s="62"/>
      <c r="B834" s="59"/>
      <c r="C834" s="59"/>
      <c r="D834" s="59"/>
      <c r="E834" s="59"/>
      <c r="F834" s="63"/>
    </row>
    <row r="835" spans="1:6" x14ac:dyDescent="0.25">
      <c r="A835" s="62"/>
      <c r="B835" s="59"/>
      <c r="C835" s="59"/>
      <c r="D835" s="59"/>
      <c r="E835" s="59"/>
      <c r="F835" s="63"/>
    </row>
    <row r="836" spans="1:6" x14ac:dyDescent="0.25">
      <c r="A836" s="62"/>
      <c r="B836" s="59"/>
      <c r="C836" s="59"/>
      <c r="D836" s="59"/>
      <c r="E836" s="59"/>
      <c r="F836" s="63"/>
    </row>
    <row r="837" spans="1:6" x14ac:dyDescent="0.25">
      <c r="A837" s="62"/>
      <c r="B837" s="59"/>
      <c r="C837" s="59"/>
      <c r="D837" s="59"/>
      <c r="E837" s="59"/>
      <c r="F837" s="63"/>
    </row>
    <row r="838" spans="1:6" x14ac:dyDescent="0.25">
      <c r="A838" s="62"/>
      <c r="B838" s="59"/>
      <c r="C838" s="59"/>
      <c r="D838" s="59"/>
      <c r="E838" s="59"/>
      <c r="F838" s="63"/>
    </row>
    <row r="839" spans="1:6" x14ac:dyDescent="0.25">
      <c r="A839" s="62"/>
      <c r="B839" s="59"/>
      <c r="C839" s="59"/>
      <c r="D839" s="59"/>
      <c r="E839" s="59"/>
      <c r="F839" s="63"/>
    </row>
    <row r="840" spans="1:6" x14ac:dyDescent="0.25">
      <c r="A840" s="62"/>
      <c r="B840" s="59"/>
      <c r="C840" s="59"/>
      <c r="D840" s="59"/>
      <c r="E840" s="59"/>
      <c r="F840" s="63"/>
    </row>
    <row r="841" spans="1:6" x14ac:dyDescent="0.25">
      <c r="A841" s="62"/>
      <c r="B841" s="59"/>
      <c r="C841" s="59"/>
      <c r="D841" s="59"/>
      <c r="E841" s="59"/>
      <c r="F841" s="63"/>
    </row>
    <row r="842" spans="1:6" x14ac:dyDescent="0.25">
      <c r="A842" s="62"/>
      <c r="B842" s="59"/>
      <c r="C842" s="59"/>
      <c r="D842" s="59"/>
      <c r="E842" s="59"/>
      <c r="F842" s="63"/>
    </row>
    <row r="843" spans="1:6" x14ac:dyDescent="0.25">
      <c r="A843" s="62"/>
      <c r="B843" s="59"/>
      <c r="C843" s="59"/>
      <c r="D843" s="59"/>
      <c r="E843" s="59"/>
      <c r="F843" s="63"/>
    </row>
    <row r="844" spans="1:6" x14ac:dyDescent="0.25">
      <c r="A844" s="62"/>
      <c r="B844" s="59"/>
      <c r="C844" s="59"/>
      <c r="D844" s="59"/>
      <c r="E844" s="59"/>
      <c r="F844" s="63"/>
    </row>
    <row r="845" spans="1:6" x14ac:dyDescent="0.25">
      <c r="A845" s="62"/>
      <c r="B845" s="59"/>
      <c r="C845" s="59"/>
      <c r="D845" s="59"/>
      <c r="E845" s="59"/>
      <c r="F845" s="63"/>
    </row>
    <row r="846" spans="1:6" x14ac:dyDescent="0.25">
      <c r="A846" s="62"/>
      <c r="B846" s="59"/>
      <c r="C846" s="59"/>
      <c r="D846" s="59"/>
      <c r="E846" s="59"/>
      <c r="F846" s="63"/>
    </row>
    <row r="847" spans="1:6" x14ac:dyDescent="0.25">
      <c r="A847" s="62"/>
      <c r="B847" s="59"/>
      <c r="C847" s="59"/>
      <c r="D847" s="59"/>
      <c r="E847" s="59"/>
      <c r="F847" s="63"/>
    </row>
    <row r="848" spans="1:6" x14ac:dyDescent="0.25">
      <c r="A848" s="62"/>
      <c r="B848" s="59"/>
      <c r="C848" s="59"/>
      <c r="D848" s="59"/>
      <c r="E848" s="59"/>
      <c r="F848" s="63"/>
    </row>
    <row r="849" spans="1:6" x14ac:dyDescent="0.25">
      <c r="A849" s="62"/>
      <c r="B849" s="59"/>
      <c r="C849" s="59"/>
      <c r="D849" s="59"/>
      <c r="E849" s="59"/>
      <c r="F849" s="63"/>
    </row>
    <row r="850" spans="1:6" x14ac:dyDescent="0.25">
      <c r="A850" s="62"/>
      <c r="B850" s="59"/>
      <c r="C850" s="59"/>
      <c r="D850" s="59"/>
      <c r="E850" s="59"/>
      <c r="F850" s="63"/>
    </row>
    <row r="851" spans="1:6" x14ac:dyDescent="0.25">
      <c r="A851" s="62"/>
      <c r="B851" s="59"/>
      <c r="C851" s="59"/>
      <c r="D851" s="59"/>
      <c r="E851" s="59"/>
      <c r="F851" s="63"/>
    </row>
    <row r="852" spans="1:6" x14ac:dyDescent="0.25">
      <c r="A852" s="62"/>
      <c r="B852" s="59"/>
      <c r="C852" s="59"/>
      <c r="D852" s="59"/>
      <c r="E852" s="59"/>
      <c r="F852" s="63"/>
    </row>
    <row r="853" spans="1:6" x14ac:dyDescent="0.25">
      <c r="A853" s="62"/>
      <c r="B853" s="59"/>
      <c r="C853" s="59"/>
      <c r="D853" s="59"/>
      <c r="E853" s="59"/>
      <c r="F853" s="63"/>
    </row>
    <row r="854" spans="1:6" x14ac:dyDescent="0.25">
      <c r="A854" s="62"/>
      <c r="B854" s="59"/>
      <c r="C854" s="59"/>
      <c r="D854" s="59"/>
      <c r="E854" s="59"/>
      <c r="F854" s="63"/>
    </row>
    <row r="855" spans="1:6" x14ac:dyDescent="0.25">
      <c r="A855" s="62"/>
      <c r="B855" s="59"/>
      <c r="C855" s="59"/>
      <c r="D855" s="59"/>
      <c r="E855" s="59"/>
      <c r="F855" s="63"/>
    </row>
    <row r="856" spans="1:6" x14ac:dyDescent="0.25">
      <c r="A856" s="62"/>
      <c r="B856" s="59"/>
      <c r="C856" s="59"/>
      <c r="D856" s="59"/>
      <c r="E856" s="59"/>
      <c r="F856" s="63"/>
    </row>
    <row r="857" spans="1:6" x14ac:dyDescent="0.25">
      <c r="A857" s="62"/>
      <c r="B857" s="59"/>
      <c r="C857" s="59"/>
      <c r="D857" s="59"/>
      <c r="E857" s="59"/>
      <c r="F857" s="63"/>
    </row>
    <row r="858" spans="1:6" x14ac:dyDescent="0.25">
      <c r="A858" s="62"/>
      <c r="B858" s="59"/>
      <c r="C858" s="59"/>
      <c r="D858" s="59"/>
      <c r="E858" s="59"/>
      <c r="F858" s="63"/>
    </row>
    <row r="859" spans="1:6" x14ac:dyDescent="0.25">
      <c r="A859" s="62"/>
      <c r="B859" s="59"/>
      <c r="C859" s="59"/>
      <c r="D859" s="59"/>
      <c r="E859" s="59"/>
      <c r="F859" s="63"/>
    </row>
    <row r="860" spans="1:6" x14ac:dyDescent="0.25">
      <c r="A860" s="62"/>
      <c r="B860" s="59"/>
      <c r="C860" s="59"/>
      <c r="D860" s="59"/>
      <c r="E860" s="59"/>
      <c r="F860" s="63"/>
    </row>
    <row r="861" spans="1:6" x14ac:dyDescent="0.25">
      <c r="A861" s="62"/>
      <c r="B861" s="59"/>
      <c r="C861" s="59"/>
      <c r="D861" s="59"/>
      <c r="E861" s="59"/>
      <c r="F861" s="63"/>
    </row>
    <row r="862" spans="1:6" x14ac:dyDescent="0.25">
      <c r="A862" s="62"/>
      <c r="B862" s="59"/>
      <c r="C862" s="59"/>
      <c r="D862" s="59"/>
      <c r="E862" s="59"/>
      <c r="F862" s="63"/>
    </row>
    <row r="863" spans="1:6" x14ac:dyDescent="0.25">
      <c r="A863" s="62"/>
      <c r="B863" s="59"/>
      <c r="C863" s="59"/>
      <c r="D863" s="59"/>
      <c r="E863" s="59"/>
      <c r="F863" s="63"/>
    </row>
    <row r="864" spans="1:6" x14ac:dyDescent="0.25">
      <c r="A864" s="62"/>
      <c r="B864" s="59"/>
      <c r="C864" s="59"/>
      <c r="D864" s="59"/>
      <c r="E864" s="59"/>
      <c r="F864" s="63"/>
    </row>
    <row r="865" spans="1:6" x14ac:dyDescent="0.25">
      <c r="A865" s="62"/>
      <c r="B865" s="59"/>
      <c r="C865" s="59"/>
      <c r="D865" s="59"/>
      <c r="E865" s="59"/>
      <c r="F865" s="63"/>
    </row>
    <row r="866" spans="1:6" x14ac:dyDescent="0.25">
      <c r="A866" s="62"/>
      <c r="B866" s="59"/>
      <c r="C866" s="59"/>
      <c r="D866" s="59"/>
      <c r="E866" s="59"/>
      <c r="F866" s="63"/>
    </row>
    <row r="867" spans="1:6" x14ac:dyDescent="0.25">
      <c r="A867" s="62"/>
      <c r="B867" s="59"/>
      <c r="C867" s="59"/>
      <c r="D867" s="59"/>
      <c r="E867" s="59"/>
      <c r="F867" s="63"/>
    </row>
    <row r="868" spans="1:6" x14ac:dyDescent="0.25">
      <c r="A868" s="62"/>
      <c r="B868" s="59"/>
      <c r="C868" s="59"/>
      <c r="D868" s="59"/>
      <c r="E868" s="59"/>
      <c r="F868" s="63"/>
    </row>
    <row r="869" spans="1:6" x14ac:dyDescent="0.25">
      <c r="A869" s="62"/>
      <c r="B869" s="59"/>
      <c r="C869" s="59"/>
      <c r="D869" s="59"/>
      <c r="E869" s="59"/>
      <c r="F869" s="63"/>
    </row>
    <row r="870" spans="1:6" x14ac:dyDescent="0.25">
      <c r="A870" s="62"/>
      <c r="B870" s="59"/>
      <c r="C870" s="59"/>
      <c r="D870" s="59"/>
      <c r="E870" s="59"/>
      <c r="F870" s="63"/>
    </row>
    <row r="871" spans="1:6" x14ac:dyDescent="0.25">
      <c r="A871" s="62"/>
      <c r="B871" s="59"/>
      <c r="C871" s="59"/>
      <c r="D871" s="59"/>
      <c r="E871" s="59"/>
      <c r="F871" s="63"/>
    </row>
    <row r="872" spans="1:6" x14ac:dyDescent="0.25">
      <c r="A872" s="62"/>
      <c r="B872" s="59"/>
      <c r="C872" s="59"/>
      <c r="D872" s="59"/>
      <c r="E872" s="59"/>
      <c r="F872" s="63"/>
    </row>
    <row r="873" spans="1:6" x14ac:dyDescent="0.25">
      <c r="A873" s="62"/>
      <c r="B873" s="59"/>
      <c r="C873" s="59"/>
      <c r="D873" s="59"/>
      <c r="E873" s="59"/>
      <c r="F873" s="63"/>
    </row>
    <row r="874" spans="1:6" x14ac:dyDescent="0.25">
      <c r="A874" s="62"/>
      <c r="B874" s="59"/>
      <c r="C874" s="59"/>
      <c r="D874" s="59"/>
      <c r="E874" s="59"/>
      <c r="F874" s="63"/>
    </row>
    <row r="875" spans="1:6" x14ac:dyDescent="0.25">
      <c r="A875" s="62"/>
      <c r="B875" s="59"/>
      <c r="C875" s="59"/>
      <c r="D875" s="59"/>
      <c r="E875" s="59"/>
      <c r="F875" s="63"/>
    </row>
    <row r="876" spans="1:6" x14ac:dyDescent="0.25">
      <c r="A876" s="62"/>
      <c r="B876" s="59"/>
      <c r="C876" s="59"/>
      <c r="D876" s="59"/>
      <c r="E876" s="59"/>
      <c r="F876" s="63"/>
    </row>
    <row r="877" spans="1:6" x14ac:dyDescent="0.25">
      <c r="A877" s="62"/>
      <c r="B877" s="59"/>
      <c r="C877" s="59"/>
      <c r="D877" s="59"/>
      <c r="E877" s="59"/>
      <c r="F877" s="63"/>
    </row>
    <row r="878" spans="1:6" x14ac:dyDescent="0.25">
      <c r="A878" s="62"/>
      <c r="B878" s="59"/>
      <c r="C878" s="59"/>
      <c r="D878" s="59"/>
      <c r="E878" s="59"/>
      <c r="F878" s="63"/>
    </row>
    <row r="879" spans="1:6" x14ac:dyDescent="0.25">
      <c r="A879" s="62"/>
      <c r="B879" s="59"/>
      <c r="C879" s="59"/>
      <c r="D879" s="59"/>
      <c r="E879" s="59"/>
      <c r="F879" s="63"/>
    </row>
    <row r="880" spans="1:6" x14ac:dyDescent="0.25">
      <c r="A880" s="62"/>
      <c r="B880" s="59"/>
      <c r="C880" s="59"/>
      <c r="D880" s="59"/>
      <c r="E880" s="59"/>
      <c r="F880" s="63"/>
    </row>
    <row r="881" spans="1:6" x14ac:dyDescent="0.25">
      <c r="A881" s="62"/>
      <c r="B881" s="59"/>
      <c r="C881" s="59"/>
      <c r="D881" s="59"/>
      <c r="E881" s="59"/>
      <c r="F881" s="63"/>
    </row>
    <row r="882" spans="1:6" x14ac:dyDescent="0.25">
      <c r="A882" s="62"/>
      <c r="B882" s="59"/>
      <c r="C882" s="59"/>
      <c r="D882" s="59"/>
      <c r="E882" s="59"/>
      <c r="F882" s="63"/>
    </row>
    <row r="883" spans="1:6" x14ac:dyDescent="0.25">
      <c r="A883" s="62"/>
      <c r="B883" s="59"/>
      <c r="C883" s="59"/>
      <c r="D883" s="59"/>
      <c r="E883" s="59"/>
      <c r="F883" s="63"/>
    </row>
    <row r="884" spans="1:6" x14ac:dyDescent="0.25">
      <c r="A884" s="62"/>
      <c r="B884" s="59"/>
      <c r="C884" s="59"/>
      <c r="D884" s="59"/>
      <c r="E884" s="59"/>
      <c r="F884" s="63"/>
    </row>
    <row r="885" spans="1:6" x14ac:dyDescent="0.25">
      <c r="A885" s="62"/>
      <c r="B885" s="59"/>
      <c r="C885" s="59"/>
      <c r="D885" s="59"/>
      <c r="E885" s="59"/>
      <c r="F885" s="63"/>
    </row>
    <row r="886" spans="1:6" x14ac:dyDescent="0.25">
      <c r="A886" s="62"/>
      <c r="B886" s="59"/>
      <c r="C886" s="59"/>
      <c r="D886" s="59"/>
      <c r="E886" s="59"/>
      <c r="F886" s="63"/>
    </row>
    <row r="887" spans="1:6" x14ac:dyDescent="0.25">
      <c r="A887" s="62"/>
      <c r="B887" s="59"/>
      <c r="C887" s="59"/>
      <c r="D887" s="59"/>
      <c r="E887" s="59"/>
      <c r="F887" s="63"/>
    </row>
    <row r="888" spans="1:6" x14ac:dyDescent="0.25">
      <c r="A888" s="62"/>
      <c r="B888" s="59"/>
      <c r="C888" s="59"/>
      <c r="D888" s="59"/>
      <c r="E888" s="59"/>
      <c r="F888" s="63"/>
    </row>
    <row r="889" spans="1:6" x14ac:dyDescent="0.25">
      <c r="A889" s="62"/>
      <c r="B889" s="59"/>
      <c r="C889" s="59"/>
      <c r="D889" s="59"/>
      <c r="E889" s="59"/>
      <c r="F889" s="63"/>
    </row>
    <row r="890" spans="1:6" x14ac:dyDescent="0.25">
      <c r="A890" s="62"/>
      <c r="B890" s="59"/>
      <c r="C890" s="59"/>
      <c r="D890" s="59"/>
      <c r="E890" s="59"/>
      <c r="F890" s="63"/>
    </row>
    <row r="891" spans="1:6" x14ac:dyDescent="0.25">
      <c r="A891" s="62"/>
      <c r="B891" s="59"/>
      <c r="C891" s="59"/>
      <c r="D891" s="59"/>
      <c r="E891" s="59"/>
      <c r="F891" s="63"/>
    </row>
    <row r="892" spans="1:6" x14ac:dyDescent="0.25">
      <c r="A892" s="62"/>
      <c r="B892" s="59"/>
      <c r="C892" s="59"/>
      <c r="D892" s="59"/>
      <c r="E892" s="59"/>
      <c r="F892" s="63"/>
    </row>
    <row r="893" spans="1:6" x14ac:dyDescent="0.25">
      <c r="A893" s="62"/>
      <c r="B893" s="59"/>
      <c r="C893" s="59"/>
      <c r="D893" s="59"/>
      <c r="E893" s="59"/>
      <c r="F893" s="63"/>
    </row>
    <row r="894" spans="1:6" x14ac:dyDescent="0.25">
      <c r="A894" s="62"/>
      <c r="B894" s="59"/>
      <c r="C894" s="59"/>
      <c r="D894" s="59"/>
      <c r="E894" s="59"/>
      <c r="F894" s="63"/>
    </row>
    <row r="895" spans="1:6" x14ac:dyDescent="0.25">
      <c r="A895" s="62"/>
      <c r="B895" s="59"/>
      <c r="C895" s="59"/>
      <c r="D895" s="59"/>
      <c r="E895" s="59"/>
      <c r="F895" s="63"/>
    </row>
    <row r="896" spans="1:6" x14ac:dyDescent="0.25">
      <c r="A896" s="62"/>
      <c r="B896" s="59"/>
      <c r="C896" s="59"/>
      <c r="D896" s="59"/>
      <c r="E896" s="59"/>
      <c r="F896" s="63"/>
    </row>
    <row r="897" spans="1:6" x14ac:dyDescent="0.25">
      <c r="A897" s="62"/>
      <c r="B897" s="59"/>
      <c r="C897" s="59"/>
      <c r="D897" s="59"/>
      <c r="E897" s="59"/>
      <c r="F897" s="63"/>
    </row>
    <row r="898" spans="1:6" x14ac:dyDescent="0.25">
      <c r="A898" s="62"/>
      <c r="B898" s="59"/>
      <c r="C898" s="59"/>
      <c r="D898" s="59"/>
      <c r="E898" s="59"/>
      <c r="F898" s="63"/>
    </row>
    <row r="899" spans="1:6" x14ac:dyDescent="0.25">
      <c r="A899" s="62"/>
      <c r="B899" s="59"/>
      <c r="C899" s="59"/>
      <c r="D899" s="59"/>
      <c r="E899" s="59"/>
      <c r="F899" s="63"/>
    </row>
    <row r="900" spans="1:6" x14ac:dyDescent="0.25">
      <c r="A900" s="62"/>
      <c r="B900" s="59"/>
      <c r="C900" s="59"/>
      <c r="D900" s="59"/>
      <c r="E900" s="59"/>
      <c r="F900" s="63"/>
    </row>
    <row r="901" spans="1:6" x14ac:dyDescent="0.25">
      <c r="A901" s="62"/>
      <c r="B901" s="59"/>
      <c r="C901" s="59"/>
      <c r="D901" s="59"/>
      <c r="E901" s="59"/>
      <c r="F901" s="63"/>
    </row>
    <row r="902" spans="1:6" x14ac:dyDescent="0.25">
      <c r="A902" s="62"/>
      <c r="B902" s="59"/>
      <c r="C902" s="59"/>
      <c r="D902" s="59"/>
      <c r="E902" s="59"/>
      <c r="F902" s="63"/>
    </row>
    <row r="903" spans="1:6" x14ac:dyDescent="0.25">
      <c r="A903" s="62"/>
      <c r="B903" s="59"/>
      <c r="C903" s="59"/>
      <c r="D903" s="59"/>
      <c r="E903" s="59"/>
      <c r="F903" s="63"/>
    </row>
    <row r="904" spans="1:6" x14ac:dyDescent="0.25">
      <c r="A904" s="62"/>
      <c r="B904" s="59"/>
      <c r="C904" s="59"/>
      <c r="D904" s="59"/>
      <c r="E904" s="59"/>
      <c r="F904" s="63"/>
    </row>
    <row r="905" spans="1:6" x14ac:dyDescent="0.25">
      <c r="A905" s="62"/>
      <c r="B905" s="59"/>
      <c r="C905" s="59"/>
      <c r="D905" s="59"/>
      <c r="E905" s="59"/>
      <c r="F905" s="63"/>
    </row>
    <row r="906" spans="1:6" x14ac:dyDescent="0.25">
      <c r="A906" s="62"/>
      <c r="B906" s="59"/>
      <c r="C906" s="59"/>
      <c r="D906" s="59"/>
      <c r="E906" s="59"/>
      <c r="F906" s="63"/>
    </row>
    <row r="907" spans="1:6" x14ac:dyDescent="0.25">
      <c r="A907" s="62"/>
      <c r="B907" s="59"/>
      <c r="C907" s="59"/>
      <c r="D907" s="59"/>
      <c r="E907" s="59"/>
      <c r="F907" s="63"/>
    </row>
    <row r="908" spans="1:6" x14ac:dyDescent="0.25">
      <c r="A908" s="62"/>
      <c r="B908" s="59"/>
      <c r="C908" s="59"/>
      <c r="D908" s="59"/>
      <c r="E908" s="59"/>
      <c r="F908" s="63"/>
    </row>
    <row r="909" spans="1:6" x14ac:dyDescent="0.25">
      <c r="A909" s="62"/>
      <c r="B909" s="59"/>
      <c r="C909" s="59"/>
      <c r="D909" s="59"/>
      <c r="E909" s="59"/>
      <c r="F909" s="63"/>
    </row>
    <row r="910" spans="1:6" x14ac:dyDescent="0.25">
      <c r="A910" s="62"/>
      <c r="B910" s="59"/>
      <c r="C910" s="59"/>
      <c r="D910" s="59"/>
      <c r="E910" s="59"/>
      <c r="F910" s="63"/>
    </row>
    <row r="911" spans="1:6" x14ac:dyDescent="0.25">
      <c r="A911" s="62"/>
      <c r="B911" s="59"/>
      <c r="C911" s="59"/>
      <c r="D911" s="59"/>
      <c r="E911" s="59"/>
      <c r="F911" s="63"/>
    </row>
    <row r="912" spans="1:6" x14ac:dyDescent="0.25">
      <c r="A912" s="62"/>
      <c r="B912" s="59"/>
      <c r="C912" s="59"/>
      <c r="D912" s="59"/>
      <c r="E912" s="59"/>
      <c r="F912" s="63"/>
    </row>
    <row r="913" spans="1:6" x14ac:dyDescent="0.25">
      <c r="A913" s="62"/>
      <c r="B913" s="59"/>
      <c r="C913" s="59"/>
      <c r="D913" s="59"/>
      <c r="E913" s="59"/>
      <c r="F913" s="63"/>
    </row>
    <row r="914" spans="1:6" x14ac:dyDescent="0.25">
      <c r="A914" s="62"/>
      <c r="B914" s="59"/>
      <c r="C914" s="59"/>
      <c r="D914" s="59"/>
      <c r="E914" s="59"/>
      <c r="F914" s="63"/>
    </row>
    <row r="915" spans="1:6" x14ac:dyDescent="0.25">
      <c r="A915" s="62"/>
      <c r="B915" s="59"/>
      <c r="C915" s="59"/>
      <c r="D915" s="59"/>
      <c r="E915" s="59"/>
      <c r="F915" s="63"/>
    </row>
    <row r="916" spans="1:6" x14ac:dyDescent="0.25">
      <c r="A916" s="62"/>
      <c r="B916" s="59"/>
      <c r="C916" s="59"/>
      <c r="D916" s="59"/>
      <c r="E916" s="59"/>
      <c r="F916" s="63"/>
    </row>
    <row r="917" spans="1:6" x14ac:dyDescent="0.25">
      <c r="A917" s="62"/>
      <c r="B917" s="59"/>
      <c r="C917" s="59"/>
      <c r="D917" s="59"/>
      <c r="E917" s="59"/>
      <c r="F917" s="63"/>
    </row>
    <row r="918" spans="1:6" x14ac:dyDescent="0.25">
      <c r="A918" s="62"/>
      <c r="B918" s="59"/>
      <c r="C918" s="59"/>
      <c r="D918" s="59"/>
      <c r="E918" s="59"/>
      <c r="F918" s="63"/>
    </row>
    <row r="919" spans="1:6" x14ac:dyDescent="0.25">
      <c r="A919" s="62"/>
      <c r="B919" s="59"/>
      <c r="C919" s="59"/>
      <c r="D919" s="59"/>
      <c r="E919" s="59"/>
      <c r="F919" s="63"/>
    </row>
    <row r="920" spans="1:6" x14ac:dyDescent="0.25">
      <c r="A920" s="62"/>
      <c r="B920" s="59"/>
      <c r="C920" s="59"/>
      <c r="D920" s="59"/>
      <c r="E920" s="59"/>
      <c r="F920" s="63"/>
    </row>
    <row r="921" spans="1:6" x14ac:dyDescent="0.25">
      <c r="A921" s="62"/>
      <c r="B921" s="59"/>
      <c r="C921" s="59"/>
      <c r="D921" s="59"/>
      <c r="E921" s="59"/>
      <c r="F921" s="63"/>
    </row>
    <row r="922" spans="1:6" x14ac:dyDescent="0.25">
      <c r="A922" s="62"/>
      <c r="B922" s="59"/>
      <c r="C922" s="59"/>
      <c r="D922" s="59"/>
      <c r="E922" s="59"/>
      <c r="F922" s="63"/>
    </row>
    <row r="923" spans="1:6" x14ac:dyDescent="0.25">
      <c r="A923" s="62"/>
      <c r="B923" s="59"/>
      <c r="C923" s="59"/>
      <c r="D923" s="59"/>
      <c r="E923" s="59"/>
      <c r="F923" s="63"/>
    </row>
    <row r="924" spans="1:6" x14ac:dyDescent="0.25">
      <c r="A924" s="62"/>
      <c r="B924" s="59"/>
      <c r="C924" s="59"/>
      <c r="D924" s="59"/>
      <c r="E924" s="59"/>
      <c r="F924" s="63"/>
    </row>
    <row r="925" spans="1:6" x14ac:dyDescent="0.25">
      <c r="A925" s="62"/>
      <c r="B925" s="59"/>
      <c r="C925" s="59"/>
      <c r="D925" s="59"/>
      <c r="E925" s="59"/>
      <c r="F925" s="63"/>
    </row>
    <row r="926" spans="1:6" x14ac:dyDescent="0.25">
      <c r="A926" s="62"/>
      <c r="B926" s="59"/>
      <c r="C926" s="59"/>
      <c r="D926" s="59"/>
      <c r="E926" s="59"/>
      <c r="F926" s="63"/>
    </row>
    <row r="927" spans="1:6" x14ac:dyDescent="0.25">
      <c r="A927" s="62"/>
      <c r="B927" s="59"/>
      <c r="C927" s="59"/>
      <c r="D927" s="59"/>
      <c r="E927" s="59"/>
      <c r="F927" s="63"/>
    </row>
    <row r="928" spans="1:6" x14ac:dyDescent="0.25">
      <c r="A928" s="62"/>
      <c r="B928" s="59"/>
      <c r="C928" s="59"/>
      <c r="D928" s="59"/>
      <c r="E928" s="59"/>
      <c r="F928" s="63"/>
    </row>
    <row r="929" spans="1:6" x14ac:dyDescent="0.25">
      <c r="A929" s="62"/>
      <c r="B929" s="59"/>
      <c r="C929" s="59"/>
      <c r="D929" s="59"/>
      <c r="E929" s="59"/>
      <c r="F929" s="63"/>
    </row>
    <row r="930" spans="1:6" x14ac:dyDescent="0.25">
      <c r="A930" s="62"/>
      <c r="B930" s="59"/>
      <c r="C930" s="59"/>
      <c r="D930" s="59"/>
      <c r="E930" s="59"/>
      <c r="F930" s="63"/>
    </row>
    <row r="931" spans="1:6" x14ac:dyDescent="0.25">
      <c r="A931" s="62"/>
      <c r="B931" s="59"/>
      <c r="C931" s="59"/>
      <c r="D931" s="59"/>
      <c r="E931" s="59"/>
      <c r="F931" s="63"/>
    </row>
    <row r="932" spans="1:6" x14ac:dyDescent="0.25">
      <c r="A932" s="62"/>
      <c r="B932" s="59"/>
      <c r="C932" s="59"/>
      <c r="D932" s="59"/>
      <c r="E932" s="59"/>
      <c r="F932" s="63"/>
    </row>
    <row r="933" spans="1:6" x14ac:dyDescent="0.25">
      <c r="A933" s="62"/>
      <c r="B933" s="59"/>
      <c r="C933" s="59"/>
      <c r="D933" s="59"/>
      <c r="E933" s="59"/>
      <c r="F933" s="63"/>
    </row>
    <row r="934" spans="1:6" x14ac:dyDescent="0.25">
      <c r="A934" s="62"/>
      <c r="B934" s="59"/>
      <c r="C934" s="59"/>
      <c r="D934" s="59"/>
      <c r="E934" s="59"/>
      <c r="F934" s="63"/>
    </row>
    <row r="935" spans="1:6" x14ac:dyDescent="0.25">
      <c r="A935" s="62"/>
      <c r="B935" s="59"/>
      <c r="C935" s="59"/>
      <c r="D935" s="59"/>
      <c r="E935" s="59"/>
      <c r="F935" s="63"/>
    </row>
    <row r="936" spans="1:6" x14ac:dyDescent="0.25">
      <c r="A936" s="62"/>
      <c r="B936" s="59"/>
      <c r="C936" s="59"/>
      <c r="D936" s="59"/>
      <c r="E936" s="59"/>
      <c r="F936" s="63"/>
    </row>
    <row r="937" spans="1:6" x14ac:dyDescent="0.25">
      <c r="A937" s="62"/>
      <c r="B937" s="59"/>
      <c r="C937" s="59"/>
      <c r="D937" s="59"/>
      <c r="E937" s="59"/>
      <c r="F937" s="63"/>
    </row>
    <row r="938" spans="1:6" x14ac:dyDescent="0.25">
      <c r="A938" s="62"/>
      <c r="B938" s="59"/>
      <c r="C938" s="59"/>
      <c r="D938" s="59"/>
      <c r="E938" s="59"/>
      <c r="F938" s="63"/>
    </row>
    <row r="939" spans="1:6" x14ac:dyDescent="0.25">
      <c r="A939" s="62"/>
      <c r="B939" s="59"/>
      <c r="C939" s="59"/>
      <c r="D939" s="59"/>
      <c r="E939" s="59"/>
      <c r="F939" s="63"/>
    </row>
    <row r="940" spans="1:6" x14ac:dyDescent="0.25">
      <c r="A940" s="62"/>
      <c r="B940" s="59"/>
      <c r="C940" s="59"/>
      <c r="D940" s="59"/>
      <c r="E940" s="59"/>
      <c r="F940" s="63"/>
    </row>
    <row r="941" spans="1:6" x14ac:dyDescent="0.25">
      <c r="A941" s="62"/>
      <c r="B941" s="59"/>
      <c r="C941" s="59"/>
      <c r="D941" s="59"/>
      <c r="E941" s="59"/>
      <c r="F941" s="63"/>
    </row>
    <row r="942" spans="1:6" x14ac:dyDescent="0.25">
      <c r="A942" s="62"/>
      <c r="B942" s="59"/>
      <c r="C942" s="59"/>
      <c r="D942" s="59"/>
      <c r="E942" s="59"/>
      <c r="F942" s="63"/>
    </row>
    <row r="943" spans="1:6" x14ac:dyDescent="0.25">
      <c r="A943" s="62"/>
      <c r="B943" s="59"/>
      <c r="C943" s="59"/>
      <c r="D943" s="59"/>
      <c r="E943" s="59"/>
      <c r="F943" s="63"/>
    </row>
    <row r="944" spans="1:6" x14ac:dyDescent="0.25">
      <c r="A944" s="62"/>
      <c r="B944" s="59"/>
      <c r="C944" s="59"/>
      <c r="D944" s="59"/>
      <c r="E944" s="59"/>
      <c r="F944" s="63"/>
    </row>
    <row r="945" spans="1:6" x14ac:dyDescent="0.25">
      <c r="A945" s="62"/>
      <c r="B945" s="59"/>
      <c r="C945" s="59"/>
      <c r="D945" s="59"/>
      <c r="E945" s="59"/>
      <c r="F945" s="63"/>
    </row>
    <row r="946" spans="1:6" x14ac:dyDescent="0.25">
      <c r="A946" s="62"/>
      <c r="B946" s="59"/>
      <c r="C946" s="59"/>
      <c r="D946" s="59"/>
      <c r="E946" s="59"/>
      <c r="F946" s="63"/>
    </row>
    <row r="947" spans="1:6" x14ac:dyDescent="0.25">
      <c r="A947" s="62"/>
      <c r="B947" s="59"/>
      <c r="C947" s="59"/>
      <c r="D947" s="59"/>
      <c r="E947" s="59"/>
      <c r="F947" s="63"/>
    </row>
    <row r="948" spans="1:6" x14ac:dyDescent="0.25">
      <c r="A948" s="62"/>
      <c r="B948" s="59"/>
      <c r="C948" s="59"/>
      <c r="D948" s="59"/>
      <c r="E948" s="59"/>
      <c r="F948" s="63"/>
    </row>
    <row r="949" spans="1:6" x14ac:dyDescent="0.25">
      <c r="A949" s="62"/>
      <c r="B949" s="59"/>
      <c r="C949" s="59"/>
      <c r="D949" s="59"/>
      <c r="E949" s="59"/>
      <c r="F949" s="63"/>
    </row>
    <row r="950" spans="1:6" x14ac:dyDescent="0.25">
      <c r="A950" s="62"/>
      <c r="B950" s="59"/>
      <c r="C950" s="59"/>
      <c r="D950" s="59"/>
      <c r="E950" s="59"/>
      <c r="F950" s="63"/>
    </row>
    <row r="951" spans="1:6" x14ac:dyDescent="0.25">
      <c r="A951" s="62"/>
      <c r="B951" s="59"/>
      <c r="C951" s="59"/>
      <c r="D951" s="59"/>
      <c r="E951" s="59"/>
      <c r="F951" s="63"/>
    </row>
    <row r="952" spans="1:6" x14ac:dyDescent="0.25">
      <c r="A952" s="62"/>
      <c r="B952" s="59"/>
      <c r="C952" s="59"/>
      <c r="D952" s="59"/>
      <c r="E952" s="59"/>
      <c r="F952" s="63"/>
    </row>
    <row r="953" spans="1:6" x14ac:dyDescent="0.25">
      <c r="A953" s="62"/>
      <c r="B953" s="59"/>
      <c r="C953" s="59"/>
      <c r="D953" s="59"/>
      <c r="E953" s="59"/>
      <c r="F953" s="63"/>
    </row>
    <row r="954" spans="1:6" x14ac:dyDescent="0.25">
      <c r="A954" s="62"/>
      <c r="B954" s="59"/>
      <c r="C954" s="59"/>
      <c r="D954" s="59"/>
      <c r="E954" s="59"/>
      <c r="F954" s="63"/>
    </row>
    <row r="955" spans="1:6" x14ac:dyDescent="0.25">
      <c r="A955" s="62"/>
      <c r="B955" s="59"/>
      <c r="C955" s="59"/>
      <c r="D955" s="59"/>
      <c r="E955" s="59"/>
      <c r="F955" s="63"/>
    </row>
    <row r="956" spans="1:6" x14ac:dyDescent="0.25">
      <c r="A956" s="62"/>
      <c r="B956" s="59"/>
      <c r="C956" s="59"/>
      <c r="D956" s="59"/>
      <c r="E956" s="59"/>
      <c r="F956" s="63"/>
    </row>
    <row r="957" spans="1:6" x14ac:dyDescent="0.25">
      <c r="A957" s="62"/>
      <c r="B957" s="59"/>
      <c r="C957" s="59"/>
      <c r="D957" s="59"/>
      <c r="E957" s="59"/>
      <c r="F957" s="63"/>
    </row>
    <row r="958" spans="1:6" x14ac:dyDescent="0.25">
      <c r="A958" s="62"/>
      <c r="B958" s="59"/>
      <c r="C958" s="59"/>
      <c r="D958" s="59"/>
      <c r="E958" s="59"/>
      <c r="F958" s="63"/>
    </row>
    <row r="959" spans="1:6" x14ac:dyDescent="0.25">
      <c r="A959" s="62"/>
      <c r="B959" s="59"/>
      <c r="C959" s="59"/>
      <c r="D959" s="59"/>
      <c r="E959" s="59"/>
      <c r="F959" s="63"/>
    </row>
    <row r="960" spans="1:6" x14ac:dyDescent="0.25">
      <c r="A960" s="62"/>
      <c r="B960" s="59"/>
      <c r="C960" s="59"/>
      <c r="D960" s="59"/>
      <c r="E960" s="59"/>
      <c r="F960" s="63"/>
    </row>
    <row r="961" spans="1:6" x14ac:dyDescent="0.25">
      <c r="A961" s="62"/>
      <c r="B961" s="59"/>
      <c r="C961" s="59"/>
      <c r="D961" s="59"/>
      <c r="E961" s="59"/>
      <c r="F961" s="63"/>
    </row>
    <row r="962" spans="1:6" x14ac:dyDescent="0.25">
      <c r="A962" s="62"/>
      <c r="B962" s="59"/>
      <c r="C962" s="59"/>
      <c r="D962" s="59"/>
      <c r="E962" s="59"/>
      <c r="F962" s="63"/>
    </row>
    <row r="963" spans="1:6" x14ac:dyDescent="0.25">
      <c r="A963" s="62"/>
      <c r="B963" s="59"/>
      <c r="C963" s="59"/>
      <c r="D963" s="59"/>
      <c r="E963" s="59"/>
      <c r="F963" s="63"/>
    </row>
    <row r="964" spans="1:6" x14ac:dyDescent="0.25">
      <c r="A964" s="62"/>
      <c r="B964" s="59"/>
      <c r="C964" s="59"/>
      <c r="D964" s="59"/>
      <c r="E964" s="59"/>
      <c r="F964" s="63"/>
    </row>
    <row r="965" spans="1:6" x14ac:dyDescent="0.25">
      <c r="A965" s="62"/>
      <c r="B965" s="59"/>
      <c r="C965" s="59"/>
      <c r="D965" s="59"/>
      <c r="E965" s="59"/>
      <c r="F965" s="63"/>
    </row>
    <row r="966" spans="1:6" x14ac:dyDescent="0.25">
      <c r="A966" s="62"/>
      <c r="B966" s="59"/>
      <c r="C966" s="59"/>
      <c r="D966" s="59"/>
      <c r="E966" s="59"/>
      <c r="F966" s="63"/>
    </row>
    <row r="967" spans="1:6" x14ac:dyDescent="0.25">
      <c r="A967" s="62"/>
      <c r="B967" s="59"/>
      <c r="C967" s="59"/>
      <c r="D967" s="59"/>
      <c r="E967" s="59"/>
      <c r="F967" s="63"/>
    </row>
    <row r="968" spans="1:6" x14ac:dyDescent="0.25">
      <c r="A968" s="62"/>
      <c r="B968" s="59"/>
      <c r="C968" s="59"/>
      <c r="D968" s="59"/>
      <c r="E968" s="59"/>
      <c r="F968" s="63"/>
    </row>
    <row r="969" spans="1:6" x14ac:dyDescent="0.25">
      <c r="A969" s="62"/>
      <c r="B969" s="59"/>
      <c r="C969" s="59"/>
      <c r="D969" s="59"/>
      <c r="E969" s="59"/>
      <c r="F969" s="63"/>
    </row>
    <row r="970" spans="1:6" x14ac:dyDescent="0.25">
      <c r="A970" s="62"/>
      <c r="B970" s="59"/>
      <c r="C970" s="59"/>
      <c r="D970" s="59"/>
      <c r="E970" s="59"/>
      <c r="F970" s="63"/>
    </row>
    <row r="971" spans="1:6" x14ac:dyDescent="0.25">
      <c r="A971" s="62"/>
      <c r="B971" s="59"/>
      <c r="C971" s="59"/>
      <c r="D971" s="59"/>
      <c r="E971" s="59"/>
      <c r="F971" s="63"/>
    </row>
    <row r="972" spans="1:6" x14ac:dyDescent="0.25">
      <c r="A972" s="62"/>
      <c r="B972" s="59"/>
      <c r="C972" s="59"/>
      <c r="D972" s="59"/>
      <c r="E972" s="59"/>
      <c r="F972" s="63"/>
    </row>
    <row r="973" spans="1:6" x14ac:dyDescent="0.25">
      <c r="A973" s="62"/>
      <c r="B973" s="59"/>
      <c r="C973" s="59"/>
      <c r="D973" s="59"/>
      <c r="E973" s="59"/>
      <c r="F973" s="63"/>
    </row>
    <row r="974" spans="1:6" x14ac:dyDescent="0.25">
      <c r="A974" s="62"/>
      <c r="B974" s="59"/>
      <c r="C974" s="59"/>
      <c r="D974" s="59"/>
      <c r="E974" s="59"/>
      <c r="F974" s="63"/>
    </row>
    <row r="975" spans="1:6" x14ac:dyDescent="0.25">
      <c r="A975" s="62"/>
      <c r="B975" s="59"/>
      <c r="C975" s="59"/>
      <c r="D975" s="59"/>
      <c r="E975" s="59"/>
      <c r="F975" s="63"/>
    </row>
    <row r="976" spans="1:6" x14ac:dyDescent="0.25">
      <c r="A976" s="62"/>
      <c r="B976" s="59"/>
      <c r="C976" s="59"/>
      <c r="D976" s="59"/>
      <c r="E976" s="59"/>
      <c r="F976" s="63"/>
    </row>
    <row r="977" spans="1:6" x14ac:dyDescent="0.25">
      <c r="A977" s="62"/>
      <c r="B977" s="59"/>
      <c r="C977" s="59"/>
      <c r="D977" s="59"/>
      <c r="E977" s="59"/>
      <c r="F977" s="63"/>
    </row>
    <row r="978" spans="1:6" x14ac:dyDescent="0.25">
      <c r="A978" s="62"/>
      <c r="B978" s="59"/>
      <c r="C978" s="59"/>
      <c r="D978" s="59"/>
      <c r="E978" s="59"/>
      <c r="F978" s="63"/>
    </row>
    <row r="979" spans="1:6" x14ac:dyDescent="0.25">
      <c r="A979" s="62"/>
      <c r="B979" s="59"/>
      <c r="C979" s="59"/>
      <c r="D979" s="59"/>
      <c r="E979" s="59"/>
      <c r="F979" s="63"/>
    </row>
    <row r="980" spans="1:6" x14ac:dyDescent="0.25">
      <c r="A980" s="62"/>
      <c r="B980" s="59"/>
      <c r="C980" s="59"/>
      <c r="D980" s="59"/>
      <c r="E980" s="59"/>
      <c r="F980" s="63"/>
    </row>
    <row r="981" spans="1:6" x14ac:dyDescent="0.25">
      <c r="A981" s="62"/>
      <c r="B981" s="59"/>
      <c r="C981" s="59"/>
      <c r="D981" s="59"/>
      <c r="E981" s="59"/>
      <c r="F981" s="63"/>
    </row>
    <row r="982" spans="1:6" x14ac:dyDescent="0.25">
      <c r="A982" s="62"/>
      <c r="B982" s="59"/>
      <c r="C982" s="59"/>
      <c r="D982" s="59"/>
      <c r="E982" s="59"/>
      <c r="F982" s="63"/>
    </row>
    <row r="983" spans="1:6" x14ac:dyDescent="0.25">
      <c r="A983" s="62"/>
      <c r="B983" s="59"/>
      <c r="C983" s="59"/>
      <c r="D983" s="59"/>
      <c r="E983" s="59"/>
      <c r="F983" s="63"/>
    </row>
    <row r="984" spans="1:6" x14ac:dyDescent="0.25">
      <c r="A984" s="62"/>
      <c r="B984" s="59"/>
      <c r="C984" s="59"/>
      <c r="D984" s="59"/>
      <c r="E984" s="59"/>
      <c r="F984" s="63"/>
    </row>
    <row r="985" spans="1:6" x14ac:dyDescent="0.25">
      <c r="A985" s="62"/>
      <c r="B985" s="59"/>
      <c r="C985" s="59"/>
      <c r="D985" s="59"/>
      <c r="E985" s="59"/>
      <c r="F985" s="63"/>
    </row>
    <row r="986" spans="1:6" x14ac:dyDescent="0.25">
      <c r="A986" s="62"/>
      <c r="B986" s="59"/>
      <c r="C986" s="59"/>
      <c r="D986" s="59"/>
      <c r="E986" s="59"/>
      <c r="F986" s="63"/>
    </row>
    <row r="987" spans="1:6" x14ac:dyDescent="0.25">
      <c r="A987" s="62"/>
      <c r="B987" s="59"/>
      <c r="C987" s="59"/>
      <c r="D987" s="59"/>
      <c r="E987" s="59"/>
      <c r="F987" s="63"/>
    </row>
    <row r="988" spans="1:6" x14ac:dyDescent="0.25">
      <c r="A988" s="62"/>
      <c r="B988" s="59"/>
      <c r="C988" s="59"/>
      <c r="D988" s="59"/>
      <c r="E988" s="59"/>
      <c r="F988" s="63"/>
    </row>
    <row r="989" spans="1:6" x14ac:dyDescent="0.25">
      <c r="A989" s="62"/>
      <c r="B989" s="59"/>
      <c r="C989" s="59"/>
      <c r="D989" s="59"/>
      <c r="E989" s="59"/>
      <c r="F989" s="63"/>
    </row>
    <row r="990" spans="1:6" x14ac:dyDescent="0.25">
      <c r="A990" s="62"/>
      <c r="B990" s="59"/>
      <c r="C990" s="59"/>
      <c r="D990" s="59"/>
      <c r="E990" s="59"/>
      <c r="F990" s="63"/>
    </row>
    <row r="991" spans="1:6" x14ac:dyDescent="0.25">
      <c r="A991" s="62"/>
      <c r="B991" s="59"/>
      <c r="C991" s="59"/>
      <c r="D991" s="59"/>
      <c r="E991" s="59"/>
      <c r="F991" s="63"/>
    </row>
    <row r="992" spans="1:6" x14ac:dyDescent="0.25">
      <c r="A992" s="62"/>
      <c r="B992" s="59"/>
      <c r="C992" s="59"/>
      <c r="D992" s="59"/>
      <c r="E992" s="59"/>
      <c r="F992" s="63"/>
    </row>
    <row r="993" spans="1:6" x14ac:dyDescent="0.25">
      <c r="A993" s="62"/>
      <c r="B993" s="59"/>
      <c r="C993" s="59"/>
      <c r="D993" s="59"/>
      <c r="E993" s="59"/>
      <c r="F993" s="63"/>
    </row>
    <row r="994" spans="1:6" x14ac:dyDescent="0.25">
      <c r="A994" s="62"/>
      <c r="B994" s="59"/>
      <c r="C994" s="59"/>
      <c r="D994" s="59"/>
      <c r="E994" s="59"/>
      <c r="F994" s="63"/>
    </row>
    <row r="995" spans="1:6" x14ac:dyDescent="0.25">
      <c r="A995" s="62"/>
      <c r="B995" s="59"/>
      <c r="C995" s="59"/>
      <c r="D995" s="59"/>
      <c r="E995" s="59"/>
      <c r="F995" s="63"/>
    </row>
    <row r="996" spans="1:6" x14ac:dyDescent="0.25">
      <c r="A996" s="62"/>
      <c r="B996" s="59"/>
      <c r="C996" s="59"/>
      <c r="D996" s="59"/>
      <c r="E996" s="59"/>
      <c r="F996" s="63"/>
    </row>
    <row r="997" spans="1:6" x14ac:dyDescent="0.25">
      <c r="A997" s="62"/>
      <c r="B997" s="59"/>
      <c r="C997" s="59"/>
      <c r="D997" s="59"/>
      <c r="E997" s="59"/>
      <c r="F997" s="63"/>
    </row>
    <row r="998" spans="1:6" x14ac:dyDescent="0.25">
      <c r="A998" s="62"/>
      <c r="B998" s="59"/>
      <c r="C998" s="59"/>
      <c r="D998" s="59"/>
      <c r="E998" s="59"/>
      <c r="F998" s="63"/>
    </row>
    <row r="999" spans="1:6" x14ac:dyDescent="0.25">
      <c r="A999" s="62"/>
      <c r="B999" s="59"/>
      <c r="C999" s="59"/>
      <c r="D999" s="59"/>
      <c r="E999" s="59"/>
      <c r="F999" s="63"/>
    </row>
    <row r="1000" spans="1:6" x14ac:dyDescent="0.25">
      <c r="A1000" s="62"/>
      <c r="B1000" s="59"/>
      <c r="C1000" s="59"/>
      <c r="D1000" s="59"/>
      <c r="E1000" s="59"/>
      <c r="F1000" s="63"/>
    </row>
    <row r="1001" spans="1:6" x14ac:dyDescent="0.25">
      <c r="A1001" s="62"/>
      <c r="B1001" s="59"/>
      <c r="C1001" s="59"/>
      <c r="D1001" s="59"/>
      <c r="E1001" s="59"/>
      <c r="F1001" s="63"/>
    </row>
    <row r="1002" spans="1:6" x14ac:dyDescent="0.25">
      <c r="A1002" s="62"/>
      <c r="B1002" s="59"/>
      <c r="C1002" s="59"/>
      <c r="D1002" s="59"/>
      <c r="E1002" s="59"/>
      <c r="F1002" s="63"/>
    </row>
    <row r="1003" spans="1:6" x14ac:dyDescent="0.25">
      <c r="A1003" s="62"/>
      <c r="B1003" s="59"/>
      <c r="C1003" s="59"/>
      <c r="D1003" s="59"/>
      <c r="E1003" s="59"/>
      <c r="F1003" s="63"/>
    </row>
    <row r="1004" spans="1:6" x14ac:dyDescent="0.25">
      <c r="A1004" s="62"/>
      <c r="B1004" s="59"/>
      <c r="C1004" s="59"/>
      <c r="D1004" s="59"/>
      <c r="E1004" s="59"/>
      <c r="F1004" s="63"/>
    </row>
    <row r="1005" spans="1:6" x14ac:dyDescent="0.25">
      <c r="A1005" s="62"/>
      <c r="B1005" s="59"/>
      <c r="C1005" s="59"/>
      <c r="D1005" s="59"/>
      <c r="E1005" s="59"/>
      <c r="F1005" s="63"/>
    </row>
    <row r="1006" spans="1:6" x14ac:dyDescent="0.25">
      <c r="A1006" s="62"/>
      <c r="B1006" s="59"/>
      <c r="C1006" s="59"/>
      <c r="D1006" s="59"/>
      <c r="E1006" s="59"/>
      <c r="F1006" s="63"/>
    </row>
    <row r="1007" spans="1:6" x14ac:dyDescent="0.25">
      <c r="A1007" s="62"/>
      <c r="B1007" s="59"/>
      <c r="C1007" s="59"/>
      <c r="D1007" s="59"/>
      <c r="E1007" s="59"/>
      <c r="F1007" s="63"/>
    </row>
    <row r="1008" spans="1:6" x14ac:dyDescent="0.25">
      <c r="A1008" s="62"/>
      <c r="B1008" s="59"/>
      <c r="C1008" s="59"/>
      <c r="D1008" s="59"/>
      <c r="E1008" s="59"/>
      <c r="F1008" s="63"/>
    </row>
    <row r="1009" spans="1:6" x14ac:dyDescent="0.25">
      <c r="A1009" s="62"/>
      <c r="B1009" s="59"/>
      <c r="C1009" s="59"/>
      <c r="D1009" s="59"/>
      <c r="E1009" s="59"/>
      <c r="F1009" s="63"/>
    </row>
    <row r="1010" spans="1:6" x14ac:dyDescent="0.25">
      <c r="A1010" s="62"/>
      <c r="B1010" s="59"/>
      <c r="C1010" s="59"/>
      <c r="D1010" s="59"/>
      <c r="E1010" s="59"/>
      <c r="F1010" s="63"/>
    </row>
    <row r="1011" spans="1:6" x14ac:dyDescent="0.25">
      <c r="A1011" s="62"/>
      <c r="B1011" s="59"/>
      <c r="C1011" s="59"/>
      <c r="D1011" s="59"/>
      <c r="E1011" s="59"/>
      <c r="F1011" s="63"/>
    </row>
    <row r="1012" spans="1:6" x14ac:dyDescent="0.25">
      <c r="A1012" s="62"/>
      <c r="B1012" s="59"/>
      <c r="C1012" s="59"/>
      <c r="D1012" s="59"/>
      <c r="E1012" s="59"/>
      <c r="F1012" s="63"/>
    </row>
    <row r="1013" spans="1:6" x14ac:dyDescent="0.25">
      <c r="A1013" s="62"/>
      <c r="B1013" s="59"/>
      <c r="C1013" s="59"/>
      <c r="D1013" s="59"/>
      <c r="E1013" s="59"/>
      <c r="F1013" s="63"/>
    </row>
    <row r="1014" spans="1:6" x14ac:dyDescent="0.25">
      <c r="A1014" s="62"/>
      <c r="B1014" s="59"/>
      <c r="C1014" s="59"/>
      <c r="D1014" s="59"/>
      <c r="E1014" s="59"/>
      <c r="F1014" s="63"/>
    </row>
    <row r="1015" spans="1:6" x14ac:dyDescent="0.25">
      <c r="A1015" s="62"/>
      <c r="B1015" s="59"/>
      <c r="C1015" s="59"/>
      <c r="D1015" s="59"/>
      <c r="E1015" s="59"/>
      <c r="F1015" s="63"/>
    </row>
    <row r="1016" spans="1:6" x14ac:dyDescent="0.25">
      <c r="A1016" s="62"/>
      <c r="B1016" s="59"/>
      <c r="C1016" s="59"/>
      <c r="D1016" s="59"/>
      <c r="E1016" s="59"/>
      <c r="F1016" s="63"/>
    </row>
    <row r="1017" spans="1:6" x14ac:dyDescent="0.25">
      <c r="A1017" s="62"/>
      <c r="B1017" s="59"/>
      <c r="C1017" s="59"/>
      <c r="D1017" s="59"/>
      <c r="E1017" s="59"/>
      <c r="F1017" s="63"/>
    </row>
    <row r="1018" spans="1:6" x14ac:dyDescent="0.25">
      <c r="A1018" s="62"/>
      <c r="B1018" s="59"/>
      <c r="C1018" s="59"/>
      <c r="D1018" s="59"/>
      <c r="E1018" s="59"/>
      <c r="F1018" s="63"/>
    </row>
    <row r="1019" spans="1:6" x14ac:dyDescent="0.25">
      <c r="A1019" s="62"/>
      <c r="B1019" s="59"/>
      <c r="C1019" s="59"/>
      <c r="D1019" s="59"/>
      <c r="E1019" s="59"/>
      <c r="F1019" s="63"/>
    </row>
    <row r="1020" spans="1:6" x14ac:dyDescent="0.25">
      <c r="A1020" s="62"/>
      <c r="B1020" s="59"/>
      <c r="C1020" s="59"/>
      <c r="D1020" s="59"/>
      <c r="E1020" s="59"/>
      <c r="F1020" s="63"/>
    </row>
    <row r="1021" spans="1:6" x14ac:dyDescent="0.25">
      <c r="A1021" s="62"/>
      <c r="B1021" s="59"/>
      <c r="C1021" s="59"/>
      <c r="D1021" s="59"/>
      <c r="E1021" s="59"/>
      <c r="F1021" s="63"/>
    </row>
    <row r="1022" spans="1:6" x14ac:dyDescent="0.25">
      <c r="A1022" s="62"/>
      <c r="B1022" s="59"/>
      <c r="C1022" s="59"/>
      <c r="D1022" s="59"/>
      <c r="E1022" s="59"/>
      <c r="F1022" s="63"/>
    </row>
    <row r="1023" spans="1:6" x14ac:dyDescent="0.25">
      <c r="A1023" s="62"/>
      <c r="B1023" s="59"/>
      <c r="C1023" s="59"/>
      <c r="D1023" s="59"/>
      <c r="E1023" s="59"/>
      <c r="F1023" s="63"/>
    </row>
    <row r="1024" spans="1:6" x14ac:dyDescent="0.25">
      <c r="A1024" s="62"/>
      <c r="B1024" s="59"/>
      <c r="C1024" s="59"/>
      <c r="D1024" s="59"/>
      <c r="E1024" s="59"/>
      <c r="F1024" s="63"/>
    </row>
    <row r="1025" spans="1:6" x14ac:dyDescent="0.25">
      <c r="A1025" s="62"/>
      <c r="B1025" s="59"/>
      <c r="C1025" s="59"/>
      <c r="D1025" s="59"/>
      <c r="E1025" s="59"/>
      <c r="F1025" s="63"/>
    </row>
    <row r="1026" spans="1:6" x14ac:dyDescent="0.25">
      <c r="A1026" s="62"/>
      <c r="B1026" s="59"/>
      <c r="C1026" s="59"/>
      <c r="D1026" s="59"/>
      <c r="E1026" s="59"/>
      <c r="F1026" s="63"/>
    </row>
    <row r="1027" spans="1:6" x14ac:dyDescent="0.25">
      <c r="A1027" s="62"/>
      <c r="B1027" s="59"/>
      <c r="C1027" s="59"/>
      <c r="D1027" s="59"/>
      <c r="E1027" s="59"/>
      <c r="F1027" s="63"/>
    </row>
    <row r="1028" spans="1:6" x14ac:dyDescent="0.25">
      <c r="A1028" s="62"/>
      <c r="B1028" s="59"/>
      <c r="C1028" s="59"/>
      <c r="D1028" s="59"/>
      <c r="E1028" s="59"/>
      <c r="F1028" s="63"/>
    </row>
    <row r="1029" spans="1:6" x14ac:dyDescent="0.25">
      <c r="A1029" s="62"/>
      <c r="B1029" s="59"/>
      <c r="C1029" s="59"/>
      <c r="D1029" s="59"/>
      <c r="E1029" s="59"/>
      <c r="F1029" s="63"/>
    </row>
    <row r="1030" spans="1:6" x14ac:dyDescent="0.25">
      <c r="A1030" s="62"/>
      <c r="B1030" s="59"/>
      <c r="C1030" s="59"/>
      <c r="D1030" s="59"/>
      <c r="E1030" s="59"/>
      <c r="F1030" s="63"/>
    </row>
    <row r="1031" spans="1:6" x14ac:dyDescent="0.25">
      <c r="A1031" s="62"/>
      <c r="B1031" s="59"/>
      <c r="C1031" s="59"/>
      <c r="D1031" s="59"/>
      <c r="E1031" s="59"/>
      <c r="F1031" s="63"/>
    </row>
    <row r="1032" spans="1:6" x14ac:dyDescent="0.25">
      <c r="A1032" s="62"/>
      <c r="B1032" s="59"/>
      <c r="C1032" s="59"/>
      <c r="D1032" s="59"/>
      <c r="E1032" s="59"/>
      <c r="F1032" s="63"/>
    </row>
    <row r="1033" spans="1:6" x14ac:dyDescent="0.25">
      <c r="A1033" s="62"/>
      <c r="B1033" s="59"/>
      <c r="C1033" s="59"/>
      <c r="D1033" s="59"/>
      <c r="E1033" s="59"/>
      <c r="F1033" s="63"/>
    </row>
    <row r="1034" spans="1:6" x14ac:dyDescent="0.25">
      <c r="A1034" s="62"/>
      <c r="B1034" s="59"/>
      <c r="C1034" s="59"/>
      <c r="D1034" s="59"/>
      <c r="E1034" s="59"/>
      <c r="F1034" s="63"/>
    </row>
    <row r="1035" spans="1:6" x14ac:dyDescent="0.25">
      <c r="A1035" s="62"/>
      <c r="B1035" s="59"/>
      <c r="C1035" s="59"/>
      <c r="D1035" s="59"/>
      <c r="E1035" s="59"/>
      <c r="F1035" s="63"/>
    </row>
    <row r="1036" spans="1:6" x14ac:dyDescent="0.25">
      <c r="A1036" s="62"/>
      <c r="B1036" s="59"/>
      <c r="C1036" s="59"/>
      <c r="D1036" s="59"/>
      <c r="E1036" s="59"/>
      <c r="F1036" s="63"/>
    </row>
    <row r="1037" spans="1:6" x14ac:dyDescent="0.25">
      <c r="A1037" s="62"/>
      <c r="B1037" s="59"/>
      <c r="C1037" s="59"/>
      <c r="D1037" s="59"/>
      <c r="E1037" s="59"/>
      <c r="F1037" s="63"/>
    </row>
    <row r="1038" spans="1:6" x14ac:dyDescent="0.25">
      <c r="A1038" s="62"/>
      <c r="B1038" s="59"/>
      <c r="C1038" s="59"/>
      <c r="D1038" s="59"/>
      <c r="E1038" s="59"/>
      <c r="F1038" s="63"/>
    </row>
    <row r="1039" spans="1:6" x14ac:dyDescent="0.25">
      <c r="A1039" s="62"/>
      <c r="B1039" s="59"/>
      <c r="C1039" s="59"/>
      <c r="D1039" s="59"/>
      <c r="E1039" s="59"/>
      <c r="F1039" s="63"/>
    </row>
    <row r="1040" spans="1:6" x14ac:dyDescent="0.25">
      <c r="A1040" s="62"/>
      <c r="B1040" s="59"/>
      <c r="C1040" s="59"/>
      <c r="D1040" s="59"/>
      <c r="E1040" s="59"/>
      <c r="F1040" s="63"/>
    </row>
    <row r="1041" spans="1:6" x14ac:dyDescent="0.25">
      <c r="A1041" s="62"/>
      <c r="B1041" s="59"/>
      <c r="C1041" s="59"/>
      <c r="D1041" s="59"/>
      <c r="E1041" s="59"/>
      <c r="F1041" s="63"/>
    </row>
    <row r="1042" spans="1:6" x14ac:dyDescent="0.25">
      <c r="A1042" s="62"/>
      <c r="B1042" s="59"/>
      <c r="C1042" s="59"/>
      <c r="D1042" s="59"/>
      <c r="E1042" s="59"/>
      <c r="F1042" s="63"/>
    </row>
    <row r="1043" spans="1:6" x14ac:dyDescent="0.25">
      <c r="A1043" s="62"/>
      <c r="B1043" s="59"/>
      <c r="C1043" s="59"/>
      <c r="D1043" s="59"/>
      <c r="E1043" s="59"/>
      <c r="F1043" s="63"/>
    </row>
    <row r="1044" spans="1:6" x14ac:dyDescent="0.25">
      <c r="A1044" s="62"/>
      <c r="B1044" s="59"/>
      <c r="C1044" s="59"/>
      <c r="D1044" s="59"/>
      <c r="E1044" s="59"/>
      <c r="F1044" s="63"/>
    </row>
    <row r="1045" spans="1:6" x14ac:dyDescent="0.25">
      <c r="A1045" s="62"/>
      <c r="B1045" s="59"/>
      <c r="C1045" s="59"/>
      <c r="D1045" s="59"/>
      <c r="E1045" s="59"/>
      <c r="F1045" s="63"/>
    </row>
    <row r="1046" spans="1:6" x14ac:dyDescent="0.25">
      <c r="A1046" s="62"/>
      <c r="B1046" s="59"/>
      <c r="C1046" s="59"/>
      <c r="D1046" s="59"/>
      <c r="E1046" s="59"/>
      <c r="F1046" s="63"/>
    </row>
    <row r="1047" spans="1:6" x14ac:dyDescent="0.25">
      <c r="A1047" s="62"/>
      <c r="B1047" s="59"/>
      <c r="C1047" s="59"/>
      <c r="D1047" s="59"/>
      <c r="E1047" s="59"/>
      <c r="F1047" s="63"/>
    </row>
    <row r="1048" spans="1:6" x14ac:dyDescent="0.25">
      <c r="A1048" s="62"/>
      <c r="B1048" s="59"/>
      <c r="C1048" s="59"/>
      <c r="D1048" s="59"/>
      <c r="E1048" s="59"/>
      <c r="F1048" s="63"/>
    </row>
    <row r="1049" spans="1:6" x14ac:dyDescent="0.25">
      <c r="A1049" s="62"/>
      <c r="B1049" s="59"/>
      <c r="C1049" s="59"/>
      <c r="D1049" s="59"/>
      <c r="E1049" s="59"/>
      <c r="F1049" s="63"/>
    </row>
    <row r="1050" spans="1:6" x14ac:dyDescent="0.25">
      <c r="A1050" s="62"/>
      <c r="B1050" s="59"/>
      <c r="C1050" s="59"/>
      <c r="D1050" s="59"/>
      <c r="E1050" s="59"/>
      <c r="F1050" s="63"/>
    </row>
    <row r="1051" spans="1:6" x14ac:dyDescent="0.25">
      <c r="A1051" s="62"/>
      <c r="B1051" s="59"/>
      <c r="C1051" s="59"/>
      <c r="D1051" s="59"/>
      <c r="E1051" s="59"/>
      <c r="F1051" s="63"/>
    </row>
    <row r="1052" spans="1:6" x14ac:dyDescent="0.25">
      <c r="A1052" s="62"/>
      <c r="B1052" s="59"/>
      <c r="C1052" s="59"/>
      <c r="D1052" s="59"/>
      <c r="E1052" s="59"/>
      <c r="F1052" s="63"/>
    </row>
    <row r="1053" spans="1:6" x14ac:dyDescent="0.25">
      <c r="A1053" s="62"/>
      <c r="B1053" s="59"/>
      <c r="C1053" s="59"/>
      <c r="D1053" s="59"/>
      <c r="E1053" s="59"/>
      <c r="F1053" s="63"/>
    </row>
    <row r="1054" spans="1:6" x14ac:dyDescent="0.25">
      <c r="A1054" s="62"/>
      <c r="B1054" s="59"/>
      <c r="C1054" s="59"/>
      <c r="D1054" s="59"/>
      <c r="E1054" s="59"/>
      <c r="F1054" s="63"/>
    </row>
    <row r="1055" spans="1:6" x14ac:dyDescent="0.25">
      <c r="A1055" s="62"/>
      <c r="B1055" s="59"/>
      <c r="C1055" s="59"/>
      <c r="D1055" s="59"/>
      <c r="E1055" s="59"/>
      <c r="F1055" s="63"/>
    </row>
    <row r="1056" spans="1:6" x14ac:dyDescent="0.25">
      <c r="A1056" s="62"/>
      <c r="B1056" s="59"/>
      <c r="C1056" s="59"/>
      <c r="D1056" s="59"/>
      <c r="E1056" s="59"/>
      <c r="F1056" s="63"/>
    </row>
    <row r="1057" spans="1:6" x14ac:dyDescent="0.25">
      <c r="A1057" s="62"/>
      <c r="B1057" s="59"/>
      <c r="C1057" s="59"/>
      <c r="D1057" s="59"/>
      <c r="E1057" s="59"/>
      <c r="F1057" s="63"/>
    </row>
    <row r="1058" spans="1:6" x14ac:dyDescent="0.25">
      <c r="A1058" s="62"/>
      <c r="B1058" s="59"/>
      <c r="C1058" s="59"/>
      <c r="D1058" s="59"/>
      <c r="E1058" s="59"/>
      <c r="F1058" s="63"/>
    </row>
    <row r="1059" spans="1:6" x14ac:dyDescent="0.25">
      <c r="A1059" s="62"/>
      <c r="B1059" s="59"/>
      <c r="C1059" s="59"/>
      <c r="D1059" s="59"/>
      <c r="E1059" s="59"/>
      <c r="F1059" s="63"/>
    </row>
    <row r="1060" spans="1:6" x14ac:dyDescent="0.25">
      <c r="A1060" s="62"/>
      <c r="B1060" s="59"/>
      <c r="C1060" s="59"/>
      <c r="D1060" s="59"/>
      <c r="E1060" s="59"/>
      <c r="F1060" s="63"/>
    </row>
    <row r="1061" spans="1:6" x14ac:dyDescent="0.25">
      <c r="A1061" s="62"/>
      <c r="B1061" s="59"/>
      <c r="C1061" s="59"/>
      <c r="D1061" s="59"/>
      <c r="E1061" s="59"/>
      <c r="F1061" s="63"/>
    </row>
    <row r="1062" spans="1:6" x14ac:dyDescent="0.25">
      <c r="A1062" s="62"/>
      <c r="B1062" s="59"/>
      <c r="C1062" s="59"/>
      <c r="D1062" s="59"/>
      <c r="E1062" s="59"/>
      <c r="F1062" s="63"/>
    </row>
    <row r="1063" spans="1:6" x14ac:dyDescent="0.25">
      <c r="A1063" s="62"/>
      <c r="B1063" s="59"/>
      <c r="C1063" s="59"/>
      <c r="D1063" s="59"/>
      <c r="E1063" s="59"/>
      <c r="F1063" s="63"/>
    </row>
    <row r="1064" spans="1:6" x14ac:dyDescent="0.25">
      <c r="A1064" s="62"/>
      <c r="B1064" s="59"/>
      <c r="C1064" s="59"/>
      <c r="D1064" s="59"/>
      <c r="E1064" s="59"/>
      <c r="F1064" s="63"/>
    </row>
    <row r="1065" spans="1:6" x14ac:dyDescent="0.25">
      <c r="A1065" s="62"/>
      <c r="B1065" s="59"/>
      <c r="C1065" s="59"/>
      <c r="D1065" s="59"/>
      <c r="E1065" s="59"/>
      <c r="F1065" s="63"/>
    </row>
    <row r="1066" spans="1:6" x14ac:dyDescent="0.25">
      <c r="A1066" s="62"/>
      <c r="B1066" s="59"/>
      <c r="C1066" s="59"/>
      <c r="D1066" s="59"/>
      <c r="E1066" s="59"/>
      <c r="F1066" s="63"/>
    </row>
    <row r="1067" spans="1:6" x14ac:dyDescent="0.25">
      <c r="A1067" s="62"/>
      <c r="B1067" s="59"/>
      <c r="C1067" s="59"/>
      <c r="D1067" s="59"/>
      <c r="E1067" s="59"/>
      <c r="F1067" s="63"/>
    </row>
    <row r="1068" spans="1:6" x14ac:dyDescent="0.25">
      <c r="A1068" s="62"/>
      <c r="B1068" s="59"/>
      <c r="C1068" s="59"/>
      <c r="D1068" s="59"/>
      <c r="E1068" s="59"/>
      <c r="F1068" s="63"/>
    </row>
    <row r="1069" spans="1:6" x14ac:dyDescent="0.25">
      <c r="A1069" s="62"/>
      <c r="B1069" s="59"/>
      <c r="C1069" s="59"/>
      <c r="D1069" s="59"/>
      <c r="E1069" s="59"/>
      <c r="F1069" s="63"/>
    </row>
    <row r="1070" spans="1:6" x14ac:dyDescent="0.25">
      <c r="A1070" s="62"/>
      <c r="B1070" s="59"/>
      <c r="C1070" s="59"/>
      <c r="D1070" s="59"/>
      <c r="E1070" s="59"/>
      <c r="F1070" s="63"/>
    </row>
    <row r="1071" spans="1:6" x14ac:dyDescent="0.25">
      <c r="A1071" s="62"/>
      <c r="B1071" s="59"/>
      <c r="C1071" s="59"/>
      <c r="D1071" s="59"/>
      <c r="E1071" s="59"/>
      <c r="F1071" s="63"/>
    </row>
    <row r="1072" spans="1:6" x14ac:dyDescent="0.25">
      <c r="A1072" s="62"/>
      <c r="B1072" s="59"/>
      <c r="C1072" s="59"/>
      <c r="D1072" s="59"/>
      <c r="E1072" s="59"/>
      <c r="F1072" s="63"/>
    </row>
    <row r="1073" spans="1:6" x14ac:dyDescent="0.25">
      <c r="A1073" s="62"/>
      <c r="B1073" s="59"/>
      <c r="C1073" s="59"/>
      <c r="D1073" s="59"/>
      <c r="E1073" s="59"/>
      <c r="F1073" s="63"/>
    </row>
    <row r="1074" spans="1:6" x14ac:dyDescent="0.25">
      <c r="A1074" s="62"/>
      <c r="B1074" s="59"/>
      <c r="C1074" s="59"/>
      <c r="D1074" s="59"/>
      <c r="E1074" s="59"/>
      <c r="F1074" s="63"/>
    </row>
    <row r="1075" spans="1:6" x14ac:dyDescent="0.25">
      <c r="A1075" s="62"/>
      <c r="B1075" s="59"/>
      <c r="C1075" s="59"/>
      <c r="D1075" s="59"/>
      <c r="E1075" s="59"/>
      <c r="F1075" s="63"/>
    </row>
    <row r="1076" spans="1:6" x14ac:dyDescent="0.25">
      <c r="A1076" s="62"/>
      <c r="B1076" s="59"/>
      <c r="C1076" s="59"/>
      <c r="D1076" s="59"/>
      <c r="E1076" s="59"/>
      <c r="F1076" s="63"/>
    </row>
    <row r="1077" spans="1:6" x14ac:dyDescent="0.25">
      <c r="A1077" s="62"/>
      <c r="B1077" s="59"/>
      <c r="C1077" s="59"/>
      <c r="D1077" s="59"/>
      <c r="E1077" s="59"/>
      <c r="F1077" s="63"/>
    </row>
    <row r="1078" spans="1:6" x14ac:dyDescent="0.25">
      <c r="A1078" s="62"/>
      <c r="B1078" s="59"/>
      <c r="C1078" s="59"/>
      <c r="D1078" s="59"/>
      <c r="E1078" s="59"/>
      <c r="F1078" s="63"/>
    </row>
    <row r="1079" spans="1:6" x14ac:dyDescent="0.25">
      <c r="A1079" s="62"/>
      <c r="B1079" s="59"/>
      <c r="C1079" s="59"/>
      <c r="D1079" s="59"/>
      <c r="E1079" s="59"/>
      <c r="F1079" s="63"/>
    </row>
    <row r="1080" spans="1:6" x14ac:dyDescent="0.25">
      <c r="A1080" s="62"/>
      <c r="B1080" s="59"/>
      <c r="C1080" s="59"/>
      <c r="D1080" s="59"/>
      <c r="E1080" s="59"/>
      <c r="F1080" s="63"/>
    </row>
    <row r="1081" spans="1:6" x14ac:dyDescent="0.25">
      <c r="A1081" s="62"/>
      <c r="B1081" s="59"/>
      <c r="C1081" s="59"/>
      <c r="D1081" s="59"/>
      <c r="E1081" s="59"/>
      <c r="F1081" s="63"/>
    </row>
    <row r="1082" spans="1:6" x14ac:dyDescent="0.25">
      <c r="A1082" s="62"/>
      <c r="B1082" s="59"/>
      <c r="C1082" s="59"/>
      <c r="D1082" s="59"/>
      <c r="E1082" s="59"/>
      <c r="F1082" s="63"/>
    </row>
    <row r="1083" spans="1:6" x14ac:dyDescent="0.25">
      <c r="A1083" s="62"/>
      <c r="B1083" s="59"/>
      <c r="C1083" s="59"/>
      <c r="D1083" s="59"/>
      <c r="E1083" s="59"/>
      <c r="F1083" s="63"/>
    </row>
    <row r="1084" spans="1:6" x14ac:dyDescent="0.25">
      <c r="A1084" s="62"/>
      <c r="B1084" s="59"/>
      <c r="C1084" s="59"/>
      <c r="D1084" s="59"/>
      <c r="E1084" s="59"/>
      <c r="F1084" s="63"/>
    </row>
    <row r="1085" spans="1:6" x14ac:dyDescent="0.25">
      <c r="A1085" s="62"/>
      <c r="B1085" s="59"/>
      <c r="C1085" s="59"/>
      <c r="D1085" s="59"/>
      <c r="E1085" s="59"/>
      <c r="F1085" s="63"/>
    </row>
    <row r="1086" spans="1:6" x14ac:dyDescent="0.25">
      <c r="A1086" s="62"/>
      <c r="B1086" s="59"/>
      <c r="C1086" s="59"/>
      <c r="D1086" s="59"/>
      <c r="E1086" s="59"/>
      <c r="F1086" s="63"/>
    </row>
    <row r="1087" spans="1:6" x14ac:dyDescent="0.25">
      <c r="A1087" s="62"/>
      <c r="B1087" s="59"/>
      <c r="C1087" s="59"/>
      <c r="D1087" s="59"/>
      <c r="E1087" s="59"/>
      <c r="F1087" s="63"/>
    </row>
    <row r="1088" spans="1:6" x14ac:dyDescent="0.25">
      <c r="A1088" s="62"/>
      <c r="B1088" s="59"/>
      <c r="C1088" s="59"/>
      <c r="D1088" s="59"/>
      <c r="E1088" s="59"/>
      <c r="F1088" s="63"/>
    </row>
    <row r="1089" spans="1:6" x14ac:dyDescent="0.25">
      <c r="A1089" s="62"/>
      <c r="B1089" s="59"/>
      <c r="C1089" s="59"/>
      <c r="D1089" s="59"/>
      <c r="E1089" s="59"/>
      <c r="F1089" s="63"/>
    </row>
    <row r="1090" spans="1:6" x14ac:dyDescent="0.25">
      <c r="A1090" s="62"/>
      <c r="B1090" s="59"/>
      <c r="C1090" s="59"/>
      <c r="D1090" s="59"/>
      <c r="E1090" s="59"/>
      <c r="F1090" s="63"/>
    </row>
    <row r="1091" spans="1:6" x14ac:dyDescent="0.25">
      <c r="A1091" s="62"/>
      <c r="B1091" s="59"/>
      <c r="C1091" s="59"/>
      <c r="D1091" s="59"/>
      <c r="E1091" s="59"/>
      <c r="F1091" s="63"/>
    </row>
    <row r="1092" spans="1:6" x14ac:dyDescent="0.25">
      <c r="A1092" s="62"/>
      <c r="B1092" s="59"/>
      <c r="C1092" s="59"/>
      <c r="D1092" s="59"/>
      <c r="E1092" s="59"/>
      <c r="F1092" s="63"/>
    </row>
    <row r="1093" spans="1:6" x14ac:dyDescent="0.25">
      <c r="A1093" s="62"/>
      <c r="B1093" s="59"/>
      <c r="C1093" s="59"/>
      <c r="D1093" s="59"/>
      <c r="E1093" s="59"/>
      <c r="F1093" s="63"/>
    </row>
    <row r="1094" spans="1:6" x14ac:dyDescent="0.25">
      <c r="A1094" s="62"/>
      <c r="B1094" s="59"/>
      <c r="C1094" s="59"/>
      <c r="D1094" s="59"/>
      <c r="E1094" s="59"/>
      <c r="F1094" s="63"/>
    </row>
    <row r="1095" spans="1:6" x14ac:dyDescent="0.25">
      <c r="A1095" s="62"/>
      <c r="B1095" s="59"/>
      <c r="C1095" s="59"/>
      <c r="D1095" s="59"/>
      <c r="E1095" s="59"/>
      <c r="F1095" s="63"/>
    </row>
    <row r="1096" spans="1:6" x14ac:dyDescent="0.25">
      <c r="A1096" s="62"/>
      <c r="B1096" s="59"/>
      <c r="C1096" s="59"/>
      <c r="D1096" s="59"/>
      <c r="E1096" s="59"/>
      <c r="F1096" s="63"/>
    </row>
    <row r="1097" spans="1:6" x14ac:dyDescent="0.25">
      <c r="A1097" s="62"/>
      <c r="B1097" s="59"/>
      <c r="C1097" s="59"/>
      <c r="D1097" s="59"/>
      <c r="E1097" s="59"/>
      <c r="F1097" s="63"/>
    </row>
    <row r="1098" spans="1:6" x14ac:dyDescent="0.25">
      <c r="A1098" s="62"/>
      <c r="B1098" s="59"/>
      <c r="C1098" s="59"/>
      <c r="D1098" s="59"/>
      <c r="E1098" s="59"/>
      <c r="F1098" s="63"/>
    </row>
    <row r="1099" spans="1:6" x14ac:dyDescent="0.25">
      <c r="A1099" s="62"/>
      <c r="B1099" s="59"/>
      <c r="C1099" s="59"/>
      <c r="D1099" s="59"/>
      <c r="E1099" s="59"/>
      <c r="F1099" s="63"/>
    </row>
    <row r="1100" spans="1:6" x14ac:dyDescent="0.25">
      <c r="A1100" s="62"/>
      <c r="B1100" s="59"/>
      <c r="C1100" s="59"/>
      <c r="D1100" s="59"/>
      <c r="E1100" s="59"/>
      <c r="F1100" s="63"/>
    </row>
    <row r="1101" spans="1:6" x14ac:dyDescent="0.25">
      <c r="A1101" s="62"/>
      <c r="B1101" s="59"/>
      <c r="C1101" s="59"/>
      <c r="D1101" s="59"/>
      <c r="E1101" s="59"/>
      <c r="F1101" s="63"/>
    </row>
    <row r="1102" spans="1:6" x14ac:dyDescent="0.25">
      <c r="A1102" s="62"/>
      <c r="B1102" s="59"/>
      <c r="C1102" s="59"/>
      <c r="D1102" s="59"/>
      <c r="E1102" s="59"/>
      <c r="F1102" s="63"/>
    </row>
    <row r="1103" spans="1:6" x14ac:dyDescent="0.25">
      <c r="A1103" s="62"/>
      <c r="B1103" s="59"/>
      <c r="C1103" s="59"/>
      <c r="D1103" s="59"/>
      <c r="E1103" s="59"/>
      <c r="F1103" s="63"/>
    </row>
    <row r="1104" spans="1:6" x14ac:dyDescent="0.25">
      <c r="A1104" s="62"/>
      <c r="B1104" s="59"/>
      <c r="C1104" s="59"/>
      <c r="D1104" s="59"/>
      <c r="E1104" s="59"/>
      <c r="F1104" s="63"/>
    </row>
    <row r="1105" spans="1:6" x14ac:dyDescent="0.25">
      <c r="A1105" s="62"/>
      <c r="B1105" s="59"/>
      <c r="C1105" s="59"/>
      <c r="D1105" s="59"/>
      <c r="E1105" s="59"/>
      <c r="F1105" s="63"/>
    </row>
    <row r="1106" spans="1:6" x14ac:dyDescent="0.25">
      <c r="A1106" s="62"/>
      <c r="B1106" s="59"/>
      <c r="C1106" s="59"/>
      <c r="D1106" s="59"/>
      <c r="E1106" s="59"/>
      <c r="F1106" s="63"/>
    </row>
    <row r="1107" spans="1:6" x14ac:dyDescent="0.25">
      <c r="A1107" s="62"/>
      <c r="B1107" s="59"/>
      <c r="C1107" s="59"/>
      <c r="D1107" s="59"/>
      <c r="E1107" s="59"/>
      <c r="F1107" s="63"/>
    </row>
    <row r="1108" spans="1:6" x14ac:dyDescent="0.25">
      <c r="A1108" s="62"/>
      <c r="B1108" s="59"/>
      <c r="C1108" s="59"/>
      <c r="D1108" s="59"/>
      <c r="E1108" s="59"/>
      <c r="F1108" s="63"/>
    </row>
    <row r="1109" spans="1:6" x14ac:dyDescent="0.25">
      <c r="A1109" s="62"/>
      <c r="B1109" s="59"/>
      <c r="C1109" s="59"/>
      <c r="D1109" s="59"/>
      <c r="E1109" s="59"/>
      <c r="F1109" s="63"/>
    </row>
    <row r="1110" spans="1:6" x14ac:dyDescent="0.25">
      <c r="A1110" s="62"/>
      <c r="B1110" s="59"/>
      <c r="C1110" s="59"/>
      <c r="D1110" s="59"/>
      <c r="E1110" s="59"/>
      <c r="F1110" s="63"/>
    </row>
    <row r="1111" spans="1:6" x14ac:dyDescent="0.25">
      <c r="A1111" s="62"/>
      <c r="B1111" s="59"/>
      <c r="C1111" s="59"/>
      <c r="D1111" s="59"/>
      <c r="E1111" s="59"/>
      <c r="F1111" s="63"/>
    </row>
    <row r="1112" spans="1:6" x14ac:dyDescent="0.25">
      <c r="A1112" s="62"/>
      <c r="B1112" s="59"/>
      <c r="C1112" s="59"/>
      <c r="D1112" s="59"/>
      <c r="E1112" s="59"/>
      <c r="F1112" s="63"/>
    </row>
    <row r="1113" spans="1:6" x14ac:dyDescent="0.25">
      <c r="A1113" s="62"/>
      <c r="B1113" s="59"/>
      <c r="C1113" s="59"/>
      <c r="D1113" s="59"/>
      <c r="E1113" s="59"/>
      <c r="F1113" s="63"/>
    </row>
    <row r="1114" spans="1:6" x14ac:dyDescent="0.25">
      <c r="A1114" s="62"/>
      <c r="B1114" s="59"/>
      <c r="C1114" s="59"/>
      <c r="D1114" s="59"/>
      <c r="E1114" s="59"/>
      <c r="F1114" s="63"/>
    </row>
    <row r="1115" spans="1:6" x14ac:dyDescent="0.25">
      <c r="A1115" s="62"/>
      <c r="B1115" s="59"/>
      <c r="C1115" s="59"/>
      <c r="D1115" s="59"/>
      <c r="E1115" s="59"/>
      <c r="F1115" s="63"/>
    </row>
    <row r="1116" spans="1:6" x14ac:dyDescent="0.25">
      <c r="A1116" s="62"/>
      <c r="B1116" s="59"/>
      <c r="C1116" s="59"/>
      <c r="D1116" s="59"/>
      <c r="E1116" s="59"/>
      <c r="F1116" s="63"/>
    </row>
    <row r="1117" spans="1:6" x14ac:dyDescent="0.25">
      <c r="A1117" s="62"/>
      <c r="B1117" s="59"/>
      <c r="C1117" s="59"/>
      <c r="D1117" s="59"/>
      <c r="E1117" s="59"/>
      <c r="F1117" s="63"/>
    </row>
    <row r="1118" spans="1:6" x14ac:dyDescent="0.25">
      <c r="A1118" s="62"/>
      <c r="B1118" s="59"/>
      <c r="C1118" s="59"/>
      <c r="D1118" s="59"/>
      <c r="E1118" s="59"/>
      <c r="F1118" s="63"/>
    </row>
    <row r="1119" spans="1:6" x14ac:dyDescent="0.25">
      <c r="A1119" s="62"/>
      <c r="B1119" s="59"/>
      <c r="C1119" s="59"/>
      <c r="D1119" s="59"/>
      <c r="E1119" s="59"/>
      <c r="F1119" s="63"/>
    </row>
    <row r="1120" spans="1:6" x14ac:dyDescent="0.25">
      <c r="A1120" s="62"/>
      <c r="B1120" s="59"/>
      <c r="C1120" s="59"/>
      <c r="D1120" s="59"/>
      <c r="E1120" s="59"/>
      <c r="F1120" s="63"/>
    </row>
    <row r="1121" spans="1:6" x14ac:dyDescent="0.25">
      <c r="A1121" s="62"/>
      <c r="B1121" s="59"/>
      <c r="C1121" s="59"/>
      <c r="D1121" s="59"/>
      <c r="E1121" s="59"/>
      <c r="F1121" s="63"/>
    </row>
    <row r="1122" spans="1:6" x14ac:dyDescent="0.25">
      <c r="A1122" s="62"/>
      <c r="B1122" s="59"/>
      <c r="C1122" s="59"/>
      <c r="D1122" s="59"/>
      <c r="E1122" s="59"/>
      <c r="F1122" s="63"/>
    </row>
    <row r="1123" spans="1:6" x14ac:dyDescent="0.25">
      <c r="A1123" s="62"/>
      <c r="B1123" s="59"/>
      <c r="C1123" s="59"/>
      <c r="D1123" s="59"/>
      <c r="E1123" s="59"/>
      <c r="F1123" s="63"/>
    </row>
    <row r="1124" spans="1:6" x14ac:dyDescent="0.25">
      <c r="A1124" s="62"/>
      <c r="B1124" s="59"/>
      <c r="C1124" s="59"/>
      <c r="D1124" s="59"/>
      <c r="E1124" s="59"/>
      <c r="F1124" s="63"/>
    </row>
    <row r="1125" spans="1:6" x14ac:dyDescent="0.25">
      <c r="A1125" s="62"/>
      <c r="B1125" s="59"/>
      <c r="C1125" s="59"/>
      <c r="D1125" s="59"/>
      <c r="E1125" s="59"/>
      <c r="F1125" s="63"/>
    </row>
    <row r="1126" spans="1:6" x14ac:dyDescent="0.25">
      <c r="A1126" s="62"/>
      <c r="B1126" s="59"/>
      <c r="C1126" s="59"/>
      <c r="D1126" s="59"/>
      <c r="E1126" s="59"/>
      <c r="F1126" s="63"/>
    </row>
    <row r="1127" spans="1:6" x14ac:dyDescent="0.25">
      <c r="A1127" s="62"/>
      <c r="B1127" s="59"/>
      <c r="C1127" s="59"/>
      <c r="D1127" s="59"/>
      <c r="E1127" s="59"/>
      <c r="F1127" s="63"/>
    </row>
    <row r="1128" spans="1:6" x14ac:dyDescent="0.25">
      <c r="A1128" s="62"/>
      <c r="B1128" s="59"/>
      <c r="C1128" s="59"/>
      <c r="D1128" s="59"/>
      <c r="E1128" s="59"/>
      <c r="F1128" s="63"/>
    </row>
    <row r="1129" spans="1:6" x14ac:dyDescent="0.25">
      <c r="A1129" s="62"/>
      <c r="B1129" s="59"/>
      <c r="C1129" s="59"/>
      <c r="D1129" s="59"/>
      <c r="E1129" s="59"/>
      <c r="F1129" s="63"/>
    </row>
    <row r="1130" spans="1:6" x14ac:dyDescent="0.25">
      <c r="A1130" s="62"/>
      <c r="B1130" s="59"/>
      <c r="C1130" s="59"/>
      <c r="D1130" s="59"/>
      <c r="E1130" s="59"/>
      <c r="F1130" s="63"/>
    </row>
    <row r="1131" spans="1:6" x14ac:dyDescent="0.25">
      <c r="A1131" s="62"/>
      <c r="B1131" s="59"/>
      <c r="C1131" s="59"/>
      <c r="D1131" s="59"/>
      <c r="E1131" s="59"/>
      <c r="F1131" s="63"/>
    </row>
    <row r="1132" spans="1:6" x14ac:dyDescent="0.25">
      <c r="A1132" s="62"/>
      <c r="B1132" s="59"/>
      <c r="C1132" s="59"/>
      <c r="D1132" s="59"/>
      <c r="E1132" s="59"/>
      <c r="F1132" s="63"/>
    </row>
    <row r="1133" spans="1:6" x14ac:dyDescent="0.25">
      <c r="A1133" s="62"/>
      <c r="B1133" s="59"/>
      <c r="C1133" s="59"/>
      <c r="D1133" s="59"/>
      <c r="E1133" s="59"/>
      <c r="F1133" s="63"/>
    </row>
    <row r="1134" spans="1:6" x14ac:dyDescent="0.25">
      <c r="A1134" s="62"/>
      <c r="B1134" s="59"/>
      <c r="C1134" s="59"/>
      <c r="D1134" s="59"/>
      <c r="E1134" s="59"/>
      <c r="F1134" s="63"/>
    </row>
    <row r="1135" spans="1:6" x14ac:dyDescent="0.25">
      <c r="A1135" s="62"/>
      <c r="B1135" s="59"/>
      <c r="C1135" s="59"/>
      <c r="D1135" s="59"/>
      <c r="E1135" s="59"/>
      <c r="F1135" s="63"/>
    </row>
    <row r="1136" spans="1:6" x14ac:dyDescent="0.25">
      <c r="A1136" s="62"/>
      <c r="B1136" s="59"/>
      <c r="C1136" s="59"/>
      <c r="D1136" s="59"/>
      <c r="E1136" s="59"/>
      <c r="F1136" s="63"/>
    </row>
    <row r="1137" spans="1:6" x14ac:dyDescent="0.25">
      <c r="A1137" s="62"/>
      <c r="B1137" s="59"/>
      <c r="C1137" s="59"/>
      <c r="D1137" s="59"/>
      <c r="E1137" s="59"/>
      <c r="F1137" s="63"/>
    </row>
    <row r="1138" spans="1:6" x14ac:dyDescent="0.25">
      <c r="A1138" s="62"/>
      <c r="B1138" s="59"/>
      <c r="C1138" s="59"/>
      <c r="D1138" s="59"/>
      <c r="E1138" s="59"/>
      <c r="F1138" s="63"/>
    </row>
    <row r="1139" spans="1:6" x14ac:dyDescent="0.25">
      <c r="A1139" s="62"/>
      <c r="B1139" s="59"/>
      <c r="C1139" s="59"/>
      <c r="D1139" s="59"/>
      <c r="E1139" s="59"/>
      <c r="F1139" s="63"/>
    </row>
    <row r="1140" spans="1:6" x14ac:dyDescent="0.25">
      <c r="A1140" s="62"/>
      <c r="B1140" s="59"/>
      <c r="C1140" s="59"/>
      <c r="D1140" s="59"/>
      <c r="E1140" s="59"/>
      <c r="F1140" s="63"/>
    </row>
    <row r="1141" spans="1:6" x14ac:dyDescent="0.25">
      <c r="A1141" s="62"/>
      <c r="B1141" s="59"/>
      <c r="C1141" s="59"/>
      <c r="D1141" s="59"/>
      <c r="E1141" s="59"/>
      <c r="F1141" s="63"/>
    </row>
    <row r="1142" spans="1:6" x14ac:dyDescent="0.25">
      <c r="A1142" s="62"/>
      <c r="B1142" s="59"/>
      <c r="C1142" s="59"/>
      <c r="D1142" s="59"/>
      <c r="E1142" s="59"/>
      <c r="F1142" s="63"/>
    </row>
    <row r="1143" spans="1:6" x14ac:dyDescent="0.25">
      <c r="A1143" s="62"/>
      <c r="B1143" s="59"/>
      <c r="C1143" s="59"/>
      <c r="D1143" s="59"/>
      <c r="E1143" s="59"/>
      <c r="F1143" s="63"/>
    </row>
    <row r="1144" spans="1:6" x14ac:dyDescent="0.25">
      <c r="A1144" s="62"/>
      <c r="B1144" s="59"/>
      <c r="C1144" s="59"/>
      <c r="D1144" s="59"/>
      <c r="E1144" s="59"/>
      <c r="F1144" s="63"/>
    </row>
    <row r="1145" spans="1:6" x14ac:dyDescent="0.25">
      <c r="A1145" s="62"/>
      <c r="B1145" s="59"/>
      <c r="C1145" s="59"/>
      <c r="D1145" s="59"/>
      <c r="E1145" s="59"/>
      <c r="F1145" s="63"/>
    </row>
    <row r="1146" spans="1:6" x14ac:dyDescent="0.25">
      <c r="A1146" s="62"/>
      <c r="B1146" s="59"/>
      <c r="C1146" s="59"/>
      <c r="D1146" s="59"/>
      <c r="E1146" s="59"/>
      <c r="F1146" s="63"/>
    </row>
    <row r="1147" spans="1:6" x14ac:dyDescent="0.25">
      <c r="A1147" s="62"/>
      <c r="B1147" s="59"/>
      <c r="C1147" s="59"/>
      <c r="D1147" s="59"/>
      <c r="E1147" s="59"/>
      <c r="F1147" s="63"/>
    </row>
    <row r="1148" spans="1:6" x14ac:dyDescent="0.25">
      <c r="A1148" s="62"/>
      <c r="B1148" s="59"/>
      <c r="C1148" s="59"/>
      <c r="D1148" s="59"/>
      <c r="E1148" s="59"/>
      <c r="F1148" s="63"/>
    </row>
    <row r="1149" spans="1:6" x14ac:dyDescent="0.25">
      <c r="A1149" s="62"/>
      <c r="B1149" s="59"/>
      <c r="C1149" s="59"/>
      <c r="D1149" s="59"/>
      <c r="E1149" s="59"/>
      <c r="F1149" s="63"/>
    </row>
    <row r="1150" spans="1:6" x14ac:dyDescent="0.25">
      <c r="A1150" s="62"/>
      <c r="B1150" s="59"/>
      <c r="C1150" s="59"/>
      <c r="D1150" s="59"/>
      <c r="E1150" s="59"/>
      <c r="F1150" s="63"/>
    </row>
    <row r="1151" spans="1:6" x14ac:dyDescent="0.25">
      <c r="A1151" s="62"/>
      <c r="B1151" s="59"/>
      <c r="C1151" s="59"/>
      <c r="D1151" s="59"/>
      <c r="E1151" s="59"/>
      <c r="F1151" s="63"/>
    </row>
    <row r="1152" spans="1:6" x14ac:dyDescent="0.25">
      <c r="A1152" s="62"/>
      <c r="B1152" s="59"/>
      <c r="C1152" s="59"/>
      <c r="D1152" s="59"/>
      <c r="E1152" s="59"/>
      <c r="F1152" s="63"/>
    </row>
    <row r="1153" spans="1:6" x14ac:dyDescent="0.25">
      <c r="A1153" s="62"/>
      <c r="B1153" s="59"/>
      <c r="C1153" s="59"/>
      <c r="D1153" s="59"/>
      <c r="E1153" s="59"/>
      <c r="F1153" s="63"/>
    </row>
    <row r="1154" spans="1:6" x14ac:dyDescent="0.25">
      <c r="A1154" s="62"/>
      <c r="B1154" s="59"/>
      <c r="C1154" s="59"/>
      <c r="D1154" s="59"/>
      <c r="E1154" s="59"/>
      <c r="F1154" s="63"/>
    </row>
    <row r="1155" spans="1:6" x14ac:dyDescent="0.25">
      <c r="A1155" s="62"/>
      <c r="B1155" s="59"/>
      <c r="C1155" s="59"/>
      <c r="D1155" s="59"/>
      <c r="E1155" s="59"/>
      <c r="F1155" s="63"/>
    </row>
    <row r="1156" spans="1:6" x14ac:dyDescent="0.25">
      <c r="A1156" s="62"/>
      <c r="B1156" s="59"/>
      <c r="C1156" s="59"/>
      <c r="D1156" s="59"/>
      <c r="E1156" s="59"/>
      <c r="F1156" s="63"/>
    </row>
    <row r="1157" spans="1:6" x14ac:dyDescent="0.25">
      <c r="A1157" s="62"/>
      <c r="B1157" s="59"/>
      <c r="C1157" s="59"/>
      <c r="D1157" s="59"/>
      <c r="E1157" s="59"/>
      <c r="F1157" s="63"/>
    </row>
    <row r="1158" spans="1:6" x14ac:dyDescent="0.25">
      <c r="A1158" s="62"/>
      <c r="B1158" s="59"/>
      <c r="C1158" s="59"/>
      <c r="D1158" s="59"/>
      <c r="E1158" s="59"/>
      <c r="F1158" s="63"/>
    </row>
    <row r="1159" spans="1:6" x14ac:dyDescent="0.25">
      <c r="A1159" s="62"/>
      <c r="B1159" s="59"/>
      <c r="C1159" s="59"/>
      <c r="D1159" s="59"/>
      <c r="E1159" s="59"/>
      <c r="F1159" s="63"/>
    </row>
    <row r="1160" spans="1:6" x14ac:dyDescent="0.25">
      <c r="A1160" s="62"/>
      <c r="B1160" s="59"/>
      <c r="C1160" s="59"/>
      <c r="D1160" s="59"/>
      <c r="E1160" s="59"/>
      <c r="F1160" s="63"/>
    </row>
    <row r="1161" spans="1:6" x14ac:dyDescent="0.25">
      <c r="A1161" s="62"/>
      <c r="B1161" s="59"/>
      <c r="C1161" s="59"/>
      <c r="D1161" s="59"/>
      <c r="E1161" s="59"/>
      <c r="F1161" s="63"/>
    </row>
    <row r="1162" spans="1:6" x14ac:dyDescent="0.25">
      <c r="A1162" s="62"/>
      <c r="B1162" s="59"/>
      <c r="C1162" s="59"/>
      <c r="D1162" s="59"/>
      <c r="E1162" s="59"/>
      <c r="F1162" s="63"/>
    </row>
    <row r="1163" spans="1:6" x14ac:dyDescent="0.25">
      <c r="A1163" s="62"/>
      <c r="B1163" s="59"/>
      <c r="C1163" s="59"/>
      <c r="D1163" s="59"/>
      <c r="E1163" s="59"/>
      <c r="F1163" s="63"/>
    </row>
    <row r="1164" spans="1:6" x14ac:dyDescent="0.25">
      <c r="A1164" s="62"/>
      <c r="B1164" s="59"/>
      <c r="C1164" s="59"/>
      <c r="D1164" s="59"/>
      <c r="E1164" s="59"/>
      <c r="F1164" s="63"/>
    </row>
    <row r="1165" spans="1:6" x14ac:dyDescent="0.25">
      <c r="A1165" s="62"/>
      <c r="B1165" s="59"/>
      <c r="C1165" s="59"/>
      <c r="D1165" s="59"/>
      <c r="E1165" s="59"/>
      <c r="F1165" s="63"/>
    </row>
    <row r="1166" spans="1:6" x14ac:dyDescent="0.25">
      <c r="A1166" s="62"/>
      <c r="B1166" s="59"/>
      <c r="C1166" s="59"/>
      <c r="D1166" s="59"/>
      <c r="E1166" s="59"/>
      <c r="F1166" s="63"/>
    </row>
    <row r="1167" spans="1:6" x14ac:dyDescent="0.25">
      <c r="A1167" s="62"/>
      <c r="B1167" s="59"/>
      <c r="C1167" s="59"/>
      <c r="D1167" s="59"/>
      <c r="E1167" s="59"/>
      <c r="F1167" s="63"/>
    </row>
    <row r="1168" spans="1:6" x14ac:dyDescent="0.25">
      <c r="A1168" s="62"/>
      <c r="B1168" s="59"/>
      <c r="C1168" s="59"/>
      <c r="D1168" s="59"/>
      <c r="E1168" s="59"/>
      <c r="F1168" s="63"/>
    </row>
    <row r="1169" spans="1:6" x14ac:dyDescent="0.25">
      <c r="A1169" s="62"/>
      <c r="B1169" s="59"/>
      <c r="C1169" s="59"/>
      <c r="D1169" s="59"/>
      <c r="E1169" s="59"/>
      <c r="F1169" s="63"/>
    </row>
    <row r="1170" spans="1:6" x14ac:dyDescent="0.25">
      <c r="A1170" s="62"/>
      <c r="B1170" s="59"/>
      <c r="C1170" s="59"/>
      <c r="D1170" s="59"/>
      <c r="E1170" s="59"/>
      <c r="F1170" s="63"/>
    </row>
    <row r="1171" spans="1:6" x14ac:dyDescent="0.25">
      <c r="A1171" s="62"/>
      <c r="B1171" s="59"/>
      <c r="C1171" s="59"/>
      <c r="D1171" s="59"/>
      <c r="E1171" s="59"/>
      <c r="F1171" s="63"/>
    </row>
    <row r="1172" spans="1:6" x14ac:dyDescent="0.25">
      <c r="A1172" s="62"/>
      <c r="B1172" s="59"/>
      <c r="C1172" s="59"/>
      <c r="D1172" s="59"/>
      <c r="E1172" s="59"/>
      <c r="F1172" s="63"/>
    </row>
    <row r="1173" spans="1:6" x14ac:dyDescent="0.25">
      <c r="A1173" s="62"/>
      <c r="B1173" s="59"/>
      <c r="C1173" s="59"/>
      <c r="D1173" s="59"/>
      <c r="E1173" s="59"/>
      <c r="F1173" s="63"/>
    </row>
    <row r="1174" spans="1:6" x14ac:dyDescent="0.25">
      <c r="A1174" s="62"/>
      <c r="B1174" s="59"/>
      <c r="C1174" s="59"/>
      <c r="D1174" s="59"/>
      <c r="E1174" s="59"/>
      <c r="F1174" s="63"/>
    </row>
    <row r="1175" spans="1:6" x14ac:dyDescent="0.25">
      <c r="A1175" s="62"/>
      <c r="B1175" s="59"/>
      <c r="C1175" s="59"/>
      <c r="D1175" s="59"/>
      <c r="E1175" s="59"/>
      <c r="F1175" s="63"/>
    </row>
    <row r="1176" spans="1:6" x14ac:dyDescent="0.25">
      <c r="A1176" s="62"/>
      <c r="B1176" s="59"/>
      <c r="C1176" s="59"/>
      <c r="D1176" s="59"/>
      <c r="E1176" s="59"/>
      <c r="F1176" s="63"/>
    </row>
    <row r="1177" spans="1:6" x14ac:dyDescent="0.25">
      <c r="A1177" s="62"/>
      <c r="B1177" s="59"/>
      <c r="C1177" s="59"/>
      <c r="D1177" s="59"/>
      <c r="E1177" s="59"/>
      <c r="F1177" s="63"/>
    </row>
    <row r="1178" spans="1:6" x14ac:dyDescent="0.25">
      <c r="A1178" s="62"/>
      <c r="B1178" s="59"/>
      <c r="C1178" s="59"/>
      <c r="D1178" s="59"/>
      <c r="E1178" s="59"/>
      <c r="F1178" s="63"/>
    </row>
    <row r="1179" spans="1:6" x14ac:dyDescent="0.25">
      <c r="A1179" s="62"/>
      <c r="B1179" s="59"/>
      <c r="C1179" s="59"/>
      <c r="D1179" s="59"/>
      <c r="E1179" s="59"/>
      <c r="F1179" s="63"/>
    </row>
    <row r="1180" spans="1:6" x14ac:dyDescent="0.25">
      <c r="A1180" s="62"/>
      <c r="B1180" s="59"/>
      <c r="C1180" s="59"/>
      <c r="D1180" s="59"/>
      <c r="E1180" s="59"/>
      <c r="F1180" s="63"/>
    </row>
    <row r="1181" spans="1:6" x14ac:dyDescent="0.25">
      <c r="A1181" s="62"/>
      <c r="B1181" s="59"/>
      <c r="C1181" s="59"/>
      <c r="D1181" s="59"/>
      <c r="E1181" s="59"/>
      <c r="F1181" s="63"/>
    </row>
    <row r="1182" spans="1:6" x14ac:dyDescent="0.25">
      <c r="A1182" s="62"/>
      <c r="B1182" s="59"/>
      <c r="C1182" s="59"/>
      <c r="D1182" s="59"/>
      <c r="E1182" s="59"/>
      <c r="F1182" s="63"/>
    </row>
    <row r="1183" spans="1:6" x14ac:dyDescent="0.25">
      <c r="A1183" s="62"/>
      <c r="B1183" s="59"/>
      <c r="C1183" s="59"/>
      <c r="D1183" s="59"/>
      <c r="E1183" s="59"/>
      <c r="F1183" s="63"/>
    </row>
    <row r="1184" spans="1:6" x14ac:dyDescent="0.25">
      <c r="A1184" s="62"/>
      <c r="B1184" s="59"/>
      <c r="C1184" s="59"/>
      <c r="D1184" s="59"/>
      <c r="E1184" s="59"/>
      <c r="F1184" s="63"/>
    </row>
    <row r="1185" spans="1:6" x14ac:dyDescent="0.25">
      <c r="A1185" s="62"/>
      <c r="B1185" s="59"/>
      <c r="C1185" s="59"/>
      <c r="D1185" s="59"/>
      <c r="E1185" s="59"/>
      <c r="F1185" s="63"/>
    </row>
    <row r="1186" spans="1:6" x14ac:dyDescent="0.25">
      <c r="A1186" s="62"/>
      <c r="B1186" s="59"/>
      <c r="C1186" s="59"/>
      <c r="D1186" s="59"/>
      <c r="E1186" s="59"/>
      <c r="F1186" s="63"/>
    </row>
    <row r="1187" spans="1:6" x14ac:dyDescent="0.25">
      <c r="A1187" s="62"/>
      <c r="B1187" s="59"/>
      <c r="C1187" s="59"/>
      <c r="D1187" s="59"/>
      <c r="E1187" s="59"/>
      <c r="F1187" s="63"/>
    </row>
    <row r="1188" spans="1:6" x14ac:dyDescent="0.25">
      <c r="A1188" s="62"/>
      <c r="B1188" s="59"/>
      <c r="C1188" s="59"/>
      <c r="D1188" s="59"/>
      <c r="E1188" s="59"/>
      <c r="F1188" s="63"/>
    </row>
    <row r="1189" spans="1:6" x14ac:dyDescent="0.25">
      <c r="A1189" s="62"/>
      <c r="B1189" s="59"/>
      <c r="C1189" s="59"/>
      <c r="D1189" s="59"/>
      <c r="E1189" s="59"/>
      <c r="F1189" s="63"/>
    </row>
    <row r="1190" spans="1:6" x14ac:dyDescent="0.25">
      <c r="A1190" s="62"/>
      <c r="B1190" s="59"/>
      <c r="C1190" s="59"/>
      <c r="D1190" s="59"/>
      <c r="E1190" s="59"/>
      <c r="F1190" s="63"/>
    </row>
    <row r="1191" spans="1:6" x14ac:dyDescent="0.25">
      <c r="A1191" s="62"/>
      <c r="B1191" s="59"/>
      <c r="C1191" s="59"/>
      <c r="D1191" s="59"/>
      <c r="E1191" s="59"/>
      <c r="F1191" s="63"/>
    </row>
    <row r="1192" spans="1:6" x14ac:dyDescent="0.25">
      <c r="A1192" s="62"/>
      <c r="B1192" s="59"/>
      <c r="C1192" s="59"/>
      <c r="D1192" s="59"/>
      <c r="E1192" s="59"/>
      <c r="F1192" s="63"/>
    </row>
    <row r="1193" spans="1:6" x14ac:dyDescent="0.25">
      <c r="A1193" s="62"/>
      <c r="B1193" s="59"/>
      <c r="C1193" s="59"/>
      <c r="D1193" s="59"/>
      <c r="E1193" s="59"/>
      <c r="F1193" s="63"/>
    </row>
    <row r="1194" spans="1:6" x14ac:dyDescent="0.25">
      <c r="A1194" s="62"/>
      <c r="B1194" s="59"/>
      <c r="C1194" s="59"/>
      <c r="D1194" s="59"/>
      <c r="E1194" s="59"/>
      <c r="F1194" s="63"/>
    </row>
    <row r="1195" spans="1:6" x14ac:dyDescent="0.25">
      <c r="A1195" s="62"/>
      <c r="B1195" s="59"/>
      <c r="C1195" s="59"/>
      <c r="D1195" s="59"/>
      <c r="E1195" s="59"/>
      <c r="F1195" s="63"/>
    </row>
    <row r="1196" spans="1:6" x14ac:dyDescent="0.25">
      <c r="A1196" s="62"/>
      <c r="B1196" s="59"/>
      <c r="C1196" s="59"/>
      <c r="D1196" s="59"/>
      <c r="E1196" s="59"/>
      <c r="F1196" s="63"/>
    </row>
    <row r="1197" spans="1:6" x14ac:dyDescent="0.25">
      <c r="A1197" s="62"/>
      <c r="B1197" s="59"/>
      <c r="C1197" s="59"/>
      <c r="D1197" s="59"/>
      <c r="E1197" s="59"/>
      <c r="F1197" s="63"/>
    </row>
    <row r="1198" spans="1:6" x14ac:dyDescent="0.25">
      <c r="A1198" s="62"/>
      <c r="B1198" s="59"/>
      <c r="C1198" s="59"/>
      <c r="D1198" s="59"/>
      <c r="E1198" s="59"/>
      <c r="F1198" s="63"/>
    </row>
    <row r="1199" spans="1:6" x14ac:dyDescent="0.25">
      <c r="A1199" s="62"/>
      <c r="B1199" s="59"/>
      <c r="C1199" s="59"/>
      <c r="D1199" s="59"/>
      <c r="E1199" s="59"/>
      <c r="F1199" s="63"/>
    </row>
    <row r="1200" spans="1:6" x14ac:dyDescent="0.25">
      <c r="A1200" s="62"/>
      <c r="B1200" s="59"/>
      <c r="C1200" s="59"/>
      <c r="D1200" s="59"/>
      <c r="E1200" s="59"/>
      <c r="F1200" s="63"/>
    </row>
    <row r="1201" spans="1:6" x14ac:dyDescent="0.25">
      <c r="A1201" s="62"/>
      <c r="B1201" s="59"/>
      <c r="C1201" s="59"/>
      <c r="D1201" s="59"/>
      <c r="E1201" s="59"/>
      <c r="F1201" s="63"/>
    </row>
    <row r="1202" spans="1:6" x14ac:dyDescent="0.25">
      <c r="A1202" s="62"/>
      <c r="B1202" s="59"/>
      <c r="C1202" s="59"/>
      <c r="D1202" s="59"/>
      <c r="E1202" s="59"/>
      <c r="F1202" s="63"/>
    </row>
    <row r="1203" spans="1:6" x14ac:dyDescent="0.25">
      <c r="A1203" s="62"/>
      <c r="B1203" s="59"/>
      <c r="C1203" s="59"/>
      <c r="D1203" s="59"/>
      <c r="E1203" s="59"/>
      <c r="F1203" s="63"/>
    </row>
    <row r="1204" spans="1:6" x14ac:dyDescent="0.25">
      <c r="A1204" s="62"/>
      <c r="B1204" s="59"/>
      <c r="C1204" s="59"/>
      <c r="D1204" s="59"/>
      <c r="E1204" s="59"/>
      <c r="F1204" s="63"/>
    </row>
    <row r="1205" spans="1:6" x14ac:dyDescent="0.25">
      <c r="A1205" s="62"/>
      <c r="B1205" s="59"/>
      <c r="C1205" s="59"/>
      <c r="D1205" s="59"/>
      <c r="E1205" s="59"/>
      <c r="F1205" s="63"/>
    </row>
    <row r="1206" spans="1:6" x14ac:dyDescent="0.25">
      <c r="A1206" s="62"/>
      <c r="B1206" s="59"/>
      <c r="C1206" s="59"/>
      <c r="D1206" s="59"/>
      <c r="E1206" s="59"/>
      <c r="F1206" s="63"/>
    </row>
    <row r="1207" spans="1:6" x14ac:dyDescent="0.25">
      <c r="A1207" s="62"/>
      <c r="B1207" s="59"/>
      <c r="C1207" s="59"/>
      <c r="D1207" s="59"/>
      <c r="E1207" s="59"/>
      <c r="F1207" s="63"/>
    </row>
    <row r="1208" spans="1:6" x14ac:dyDescent="0.25">
      <c r="A1208" s="62"/>
      <c r="B1208" s="59"/>
      <c r="C1208" s="59"/>
      <c r="D1208" s="59"/>
      <c r="E1208" s="59"/>
      <c r="F1208" s="63"/>
    </row>
    <row r="1209" spans="1:6" x14ac:dyDescent="0.25">
      <c r="A1209" s="62"/>
      <c r="B1209" s="59"/>
      <c r="C1209" s="59"/>
      <c r="D1209" s="59"/>
      <c r="E1209" s="59"/>
      <c r="F1209" s="63"/>
    </row>
    <row r="1210" spans="1:6" x14ac:dyDescent="0.25">
      <c r="A1210" s="62"/>
      <c r="B1210" s="59"/>
      <c r="C1210" s="59"/>
      <c r="D1210" s="59"/>
      <c r="E1210" s="59"/>
      <c r="F1210" s="63"/>
    </row>
    <row r="1211" spans="1:6" x14ac:dyDescent="0.25">
      <c r="A1211" s="62"/>
      <c r="B1211" s="59"/>
      <c r="C1211" s="59"/>
      <c r="D1211" s="59"/>
      <c r="E1211" s="59"/>
      <c r="F1211" s="63"/>
    </row>
    <row r="1212" spans="1:6" x14ac:dyDescent="0.25">
      <c r="A1212" s="62"/>
      <c r="B1212" s="59"/>
      <c r="C1212" s="59"/>
      <c r="D1212" s="59"/>
      <c r="E1212" s="59"/>
      <c r="F1212" s="63"/>
    </row>
    <row r="1213" spans="1:6" x14ac:dyDescent="0.25">
      <c r="A1213" s="62"/>
      <c r="B1213" s="59"/>
      <c r="C1213" s="59"/>
      <c r="D1213" s="59"/>
      <c r="E1213" s="59"/>
      <c r="F1213" s="63"/>
    </row>
    <row r="1214" spans="1:6" x14ac:dyDescent="0.25">
      <c r="A1214" s="62"/>
      <c r="B1214" s="59"/>
      <c r="C1214" s="59"/>
      <c r="D1214" s="59"/>
      <c r="E1214" s="59"/>
      <c r="F1214" s="63"/>
    </row>
    <row r="1215" spans="1:6" x14ac:dyDescent="0.25">
      <c r="A1215" s="62"/>
      <c r="B1215" s="59"/>
      <c r="C1215" s="59"/>
      <c r="D1215" s="59"/>
      <c r="E1215" s="59"/>
      <c r="F1215" s="63"/>
    </row>
    <row r="1216" spans="1:6" x14ac:dyDescent="0.25">
      <c r="A1216" s="62"/>
      <c r="B1216" s="59"/>
      <c r="C1216" s="59"/>
      <c r="D1216" s="59"/>
      <c r="E1216" s="59"/>
      <c r="F1216" s="63"/>
    </row>
    <row r="1217" spans="1:6" x14ac:dyDescent="0.25">
      <c r="A1217" s="62"/>
      <c r="B1217" s="59"/>
      <c r="C1217" s="59"/>
      <c r="D1217" s="59"/>
      <c r="E1217" s="59"/>
      <c r="F1217" s="63"/>
    </row>
    <row r="1218" spans="1:6" x14ac:dyDescent="0.25">
      <c r="A1218" s="62"/>
      <c r="B1218" s="59"/>
      <c r="C1218" s="59"/>
      <c r="D1218" s="59"/>
      <c r="E1218" s="59"/>
      <c r="F1218" s="63"/>
    </row>
    <row r="1219" spans="1:6" x14ac:dyDescent="0.25">
      <c r="A1219" s="62"/>
      <c r="B1219" s="59"/>
      <c r="C1219" s="59"/>
      <c r="D1219" s="59"/>
      <c r="E1219" s="59"/>
      <c r="F1219" s="63"/>
    </row>
    <row r="1220" spans="1:6" x14ac:dyDescent="0.25">
      <c r="A1220" s="62"/>
      <c r="B1220" s="59"/>
      <c r="C1220" s="59"/>
      <c r="D1220" s="59"/>
      <c r="E1220" s="59"/>
      <c r="F1220" s="63"/>
    </row>
    <row r="1221" spans="1:6" x14ac:dyDescent="0.25">
      <c r="A1221" s="62"/>
      <c r="B1221" s="59"/>
      <c r="C1221" s="59"/>
      <c r="D1221" s="59"/>
      <c r="E1221" s="59"/>
      <c r="F1221" s="63"/>
    </row>
    <row r="1222" spans="1:6" x14ac:dyDescent="0.25">
      <c r="A1222" s="62"/>
      <c r="B1222" s="59"/>
      <c r="C1222" s="59"/>
      <c r="D1222" s="59"/>
      <c r="E1222" s="59"/>
      <c r="F1222" s="63"/>
    </row>
    <row r="1223" spans="1:6" x14ac:dyDescent="0.25">
      <c r="A1223" s="62"/>
      <c r="B1223" s="59"/>
      <c r="C1223" s="59"/>
      <c r="D1223" s="59"/>
      <c r="E1223" s="59"/>
      <c r="F1223" s="63"/>
    </row>
    <row r="1224" spans="1:6" x14ac:dyDescent="0.25">
      <c r="A1224" s="62"/>
      <c r="B1224" s="59"/>
      <c r="C1224" s="59"/>
      <c r="D1224" s="59"/>
      <c r="E1224" s="59"/>
      <c r="F1224" s="63"/>
    </row>
    <row r="1225" spans="1:6" x14ac:dyDescent="0.25">
      <c r="A1225" s="62"/>
      <c r="B1225" s="59"/>
      <c r="C1225" s="59"/>
      <c r="D1225" s="59"/>
      <c r="E1225" s="59"/>
      <c r="F1225" s="63"/>
    </row>
    <row r="1226" spans="1:6" x14ac:dyDescent="0.25">
      <c r="A1226" s="62"/>
      <c r="B1226" s="59"/>
      <c r="C1226" s="59"/>
      <c r="D1226" s="59"/>
      <c r="E1226" s="59"/>
      <c r="F1226" s="63"/>
    </row>
    <row r="1227" spans="1:6" x14ac:dyDescent="0.25">
      <c r="A1227" s="62"/>
      <c r="B1227" s="59"/>
      <c r="C1227" s="59"/>
      <c r="D1227" s="59"/>
      <c r="E1227" s="59"/>
      <c r="F1227" s="63"/>
    </row>
    <row r="1228" spans="1:6" x14ac:dyDescent="0.25">
      <c r="A1228" s="62"/>
      <c r="B1228" s="59"/>
      <c r="C1228" s="59"/>
      <c r="D1228" s="59"/>
      <c r="E1228" s="59"/>
      <c r="F1228" s="63"/>
    </row>
    <row r="1229" spans="1:6" x14ac:dyDescent="0.25">
      <c r="A1229" s="62"/>
      <c r="B1229" s="59"/>
      <c r="C1229" s="59"/>
      <c r="D1229" s="59"/>
      <c r="E1229" s="59"/>
      <c r="F1229" s="63"/>
    </row>
    <row r="1230" spans="1:6" x14ac:dyDescent="0.25">
      <c r="A1230" s="62"/>
      <c r="B1230" s="59"/>
      <c r="C1230" s="59"/>
      <c r="D1230" s="59"/>
      <c r="E1230" s="59"/>
      <c r="F1230" s="63"/>
    </row>
    <row r="1231" spans="1:6" x14ac:dyDescent="0.25">
      <c r="A1231" s="62"/>
      <c r="B1231" s="59"/>
      <c r="C1231" s="59"/>
      <c r="D1231" s="59"/>
      <c r="E1231" s="59"/>
      <c r="F1231" s="63"/>
    </row>
    <row r="1232" spans="1:6" x14ac:dyDescent="0.25">
      <c r="A1232" s="62"/>
      <c r="B1232" s="59"/>
      <c r="C1232" s="59"/>
      <c r="D1232" s="59"/>
      <c r="E1232" s="59"/>
      <c r="F1232" s="63"/>
    </row>
    <row r="1233" spans="1:6" x14ac:dyDescent="0.25">
      <c r="A1233" s="62"/>
      <c r="B1233" s="59"/>
      <c r="C1233" s="59"/>
      <c r="D1233" s="59"/>
      <c r="E1233" s="59"/>
      <c r="F1233" s="63"/>
    </row>
    <row r="1234" spans="1:6" x14ac:dyDescent="0.25">
      <c r="A1234" s="62"/>
      <c r="B1234" s="59"/>
      <c r="C1234" s="59"/>
      <c r="D1234" s="59"/>
      <c r="E1234" s="59"/>
      <c r="F1234" s="63"/>
    </row>
    <row r="1235" spans="1:6" x14ac:dyDescent="0.25">
      <c r="A1235" s="62"/>
      <c r="B1235" s="59"/>
      <c r="C1235" s="59"/>
      <c r="D1235" s="59"/>
      <c r="E1235" s="59"/>
      <c r="F1235" s="63"/>
    </row>
    <row r="1236" spans="1:6" x14ac:dyDescent="0.25">
      <c r="A1236" s="62"/>
      <c r="B1236" s="59"/>
      <c r="C1236" s="59"/>
      <c r="D1236" s="59"/>
      <c r="E1236" s="59"/>
      <c r="F1236" s="63"/>
    </row>
    <row r="1237" spans="1:6" x14ac:dyDescent="0.25">
      <c r="A1237" s="62"/>
      <c r="B1237" s="59"/>
      <c r="C1237" s="59"/>
      <c r="D1237" s="59"/>
      <c r="E1237" s="59"/>
      <c r="F1237" s="63"/>
    </row>
    <row r="1238" spans="1:6" x14ac:dyDescent="0.25">
      <c r="A1238" s="62"/>
      <c r="B1238" s="59"/>
      <c r="C1238" s="59"/>
      <c r="D1238" s="59"/>
      <c r="E1238" s="59"/>
      <c r="F1238" s="63"/>
    </row>
    <row r="1239" spans="1:6" x14ac:dyDescent="0.25">
      <c r="A1239" s="62"/>
      <c r="B1239" s="59"/>
      <c r="C1239" s="59"/>
      <c r="D1239" s="59"/>
      <c r="E1239" s="59"/>
      <c r="F1239" s="63"/>
    </row>
    <row r="1240" spans="1:6" x14ac:dyDescent="0.25">
      <c r="A1240" s="62"/>
      <c r="B1240" s="59"/>
      <c r="C1240" s="59"/>
      <c r="D1240" s="59"/>
      <c r="E1240" s="59"/>
      <c r="F1240" s="63"/>
    </row>
    <row r="1241" spans="1:6" x14ac:dyDescent="0.25">
      <c r="A1241" s="62"/>
      <c r="B1241" s="59"/>
      <c r="C1241" s="59"/>
      <c r="D1241" s="59"/>
      <c r="E1241" s="59"/>
      <c r="F1241" s="63"/>
    </row>
    <row r="1242" spans="1:6" x14ac:dyDescent="0.25">
      <c r="A1242" s="62"/>
      <c r="B1242" s="59"/>
      <c r="C1242" s="59"/>
      <c r="D1242" s="59"/>
      <c r="E1242" s="59"/>
      <c r="F1242" s="63"/>
    </row>
    <row r="1243" spans="1:6" x14ac:dyDescent="0.25">
      <c r="A1243" s="62"/>
      <c r="B1243" s="59"/>
      <c r="C1243" s="59"/>
      <c r="D1243" s="59"/>
      <c r="E1243" s="59"/>
      <c r="F1243" s="63"/>
    </row>
    <row r="1244" spans="1:6" x14ac:dyDescent="0.25">
      <c r="A1244" s="62"/>
      <c r="B1244" s="59"/>
      <c r="C1244" s="59"/>
      <c r="D1244" s="59"/>
      <c r="E1244" s="59"/>
      <c r="F1244" s="63"/>
    </row>
    <row r="1245" spans="1:6" x14ac:dyDescent="0.25">
      <c r="A1245" s="62"/>
      <c r="B1245" s="59"/>
      <c r="C1245" s="59"/>
      <c r="D1245" s="59"/>
      <c r="E1245" s="59"/>
      <c r="F1245" s="63"/>
    </row>
    <row r="1246" spans="1:6" x14ac:dyDescent="0.25">
      <c r="A1246" s="62"/>
      <c r="B1246" s="59"/>
      <c r="C1246" s="59"/>
      <c r="D1246" s="59"/>
      <c r="E1246" s="59"/>
      <c r="F1246" s="63"/>
    </row>
    <row r="1247" spans="1:6" x14ac:dyDescent="0.25">
      <c r="A1247" s="62"/>
      <c r="B1247" s="59"/>
      <c r="C1247" s="59"/>
      <c r="D1247" s="59"/>
      <c r="E1247" s="59"/>
      <c r="F1247" s="63"/>
    </row>
    <row r="1248" spans="1:6" x14ac:dyDescent="0.25">
      <c r="A1248" s="62"/>
      <c r="B1248" s="59"/>
      <c r="C1248" s="59"/>
      <c r="D1248" s="59"/>
      <c r="E1248" s="59"/>
      <c r="F1248" s="63"/>
    </row>
    <row r="1249" spans="1:6" x14ac:dyDescent="0.25">
      <c r="A1249" s="62"/>
      <c r="B1249" s="59"/>
      <c r="C1249" s="59"/>
      <c r="D1249" s="59"/>
      <c r="E1249" s="59"/>
      <c r="F1249" s="63"/>
    </row>
    <row r="1250" spans="1:6" x14ac:dyDescent="0.25">
      <c r="A1250" s="62"/>
      <c r="B1250" s="59"/>
      <c r="C1250" s="59"/>
      <c r="D1250" s="59"/>
      <c r="E1250" s="59"/>
      <c r="F1250" s="63"/>
    </row>
    <row r="1251" spans="1:6" x14ac:dyDescent="0.25">
      <c r="A1251" s="62"/>
      <c r="B1251" s="59"/>
      <c r="C1251" s="59"/>
      <c r="D1251" s="59"/>
      <c r="E1251" s="59"/>
      <c r="F1251" s="63"/>
    </row>
    <row r="1252" spans="1:6" x14ac:dyDescent="0.25">
      <c r="A1252" s="62"/>
      <c r="B1252" s="59"/>
      <c r="C1252" s="59"/>
      <c r="D1252" s="59"/>
      <c r="E1252" s="59"/>
      <c r="F1252" s="63"/>
    </row>
    <row r="1253" spans="1:6" x14ac:dyDescent="0.25">
      <c r="A1253" s="62"/>
      <c r="B1253" s="59"/>
      <c r="C1253" s="59"/>
      <c r="D1253" s="59"/>
      <c r="E1253" s="59"/>
      <c r="F1253" s="63"/>
    </row>
    <row r="1254" spans="1:6" x14ac:dyDescent="0.25">
      <c r="A1254" s="62"/>
      <c r="B1254" s="59"/>
      <c r="C1254" s="59"/>
      <c r="D1254" s="59"/>
      <c r="E1254" s="59"/>
      <c r="F1254" s="63"/>
    </row>
    <row r="1255" spans="1:6" x14ac:dyDescent="0.25">
      <c r="A1255" s="62"/>
      <c r="B1255" s="59"/>
      <c r="C1255" s="59"/>
      <c r="D1255" s="59"/>
      <c r="E1255" s="59"/>
      <c r="F1255" s="63"/>
    </row>
    <row r="1256" spans="1:6" x14ac:dyDescent="0.25">
      <c r="A1256" s="62"/>
      <c r="B1256" s="59"/>
      <c r="C1256" s="59"/>
      <c r="D1256" s="59"/>
      <c r="E1256" s="59"/>
      <c r="F1256" s="63"/>
    </row>
    <row r="1257" spans="1:6" x14ac:dyDescent="0.25">
      <c r="A1257" s="62"/>
      <c r="B1257" s="59"/>
      <c r="C1257" s="59"/>
      <c r="D1257" s="59"/>
      <c r="E1257" s="59"/>
      <c r="F1257" s="63"/>
    </row>
    <row r="1258" spans="1:6" x14ac:dyDescent="0.25">
      <c r="A1258" s="62"/>
      <c r="B1258" s="59"/>
      <c r="C1258" s="59"/>
      <c r="D1258" s="59"/>
      <c r="E1258" s="59"/>
      <c r="F1258" s="63"/>
    </row>
    <row r="1259" spans="1:6" x14ac:dyDescent="0.25">
      <c r="A1259" s="62"/>
      <c r="B1259" s="59"/>
      <c r="C1259" s="59"/>
      <c r="D1259" s="59"/>
      <c r="E1259" s="59"/>
      <c r="F1259" s="63"/>
    </row>
    <row r="1260" spans="1:6" x14ac:dyDescent="0.25">
      <c r="A1260" s="62"/>
      <c r="B1260" s="59"/>
      <c r="C1260" s="59"/>
      <c r="D1260" s="59"/>
      <c r="E1260" s="59"/>
      <c r="F1260" s="63"/>
    </row>
    <row r="1261" spans="1:6" x14ac:dyDescent="0.25">
      <c r="A1261" s="62"/>
      <c r="B1261" s="59"/>
      <c r="C1261" s="59"/>
      <c r="D1261" s="59"/>
      <c r="E1261" s="59"/>
      <c r="F1261" s="63"/>
    </row>
    <row r="1262" spans="1:6" x14ac:dyDescent="0.25">
      <c r="A1262" s="62"/>
      <c r="B1262" s="59"/>
      <c r="C1262" s="59"/>
      <c r="D1262" s="59"/>
      <c r="E1262" s="59"/>
      <c r="F1262" s="63"/>
    </row>
    <row r="1263" spans="1:6" x14ac:dyDescent="0.25">
      <c r="A1263" s="62"/>
      <c r="B1263" s="59"/>
      <c r="C1263" s="59"/>
      <c r="D1263" s="59"/>
      <c r="E1263" s="59"/>
      <c r="F1263" s="63"/>
    </row>
    <row r="1264" spans="1:6" x14ac:dyDescent="0.25">
      <c r="A1264" s="62"/>
      <c r="B1264" s="59"/>
      <c r="C1264" s="59"/>
      <c r="D1264" s="59"/>
      <c r="E1264" s="59"/>
      <c r="F1264" s="63"/>
    </row>
    <row r="1265" spans="1:6" x14ac:dyDescent="0.25">
      <c r="A1265" s="62"/>
      <c r="B1265" s="59"/>
      <c r="C1265" s="59"/>
      <c r="D1265" s="59"/>
      <c r="E1265" s="59"/>
      <c r="F1265" s="63"/>
    </row>
    <row r="1266" spans="1:6" x14ac:dyDescent="0.25">
      <c r="A1266" s="62"/>
      <c r="B1266" s="59"/>
      <c r="C1266" s="59"/>
      <c r="D1266" s="59"/>
      <c r="E1266" s="59"/>
      <c r="F1266" s="63"/>
    </row>
    <row r="1267" spans="1:6" x14ac:dyDescent="0.25">
      <c r="A1267" s="62"/>
      <c r="B1267" s="59"/>
      <c r="C1267" s="59"/>
      <c r="D1267" s="59"/>
      <c r="E1267" s="59"/>
      <c r="F1267" s="63"/>
    </row>
    <row r="1268" spans="1:6" x14ac:dyDescent="0.25">
      <c r="A1268" s="62"/>
      <c r="B1268" s="59"/>
      <c r="C1268" s="59"/>
      <c r="D1268" s="59"/>
      <c r="E1268" s="59"/>
      <c r="F1268" s="63"/>
    </row>
    <row r="1269" spans="1:6" x14ac:dyDescent="0.25">
      <c r="A1269" s="62"/>
      <c r="B1269" s="59"/>
      <c r="C1269" s="59"/>
      <c r="D1269" s="59"/>
      <c r="E1269" s="59"/>
      <c r="F1269" s="63"/>
    </row>
    <row r="1270" spans="1:6" x14ac:dyDescent="0.25">
      <c r="A1270" s="62"/>
      <c r="B1270" s="59"/>
      <c r="C1270" s="59"/>
      <c r="D1270" s="59"/>
      <c r="E1270" s="59"/>
      <c r="F1270" s="63"/>
    </row>
    <row r="1271" spans="1:6" x14ac:dyDescent="0.25">
      <c r="A1271" s="62"/>
      <c r="B1271" s="59"/>
      <c r="C1271" s="59"/>
      <c r="D1271" s="59"/>
      <c r="E1271" s="59"/>
      <c r="F1271" s="63"/>
    </row>
    <row r="1272" spans="1:6" x14ac:dyDescent="0.25">
      <c r="A1272" s="62"/>
      <c r="B1272" s="59"/>
      <c r="C1272" s="59"/>
      <c r="D1272" s="59"/>
      <c r="E1272" s="59"/>
      <c r="F1272" s="63"/>
    </row>
    <row r="1273" spans="1:6" x14ac:dyDescent="0.25">
      <c r="A1273" s="62"/>
      <c r="B1273" s="59"/>
      <c r="C1273" s="59"/>
      <c r="D1273" s="59"/>
      <c r="E1273" s="59"/>
      <c r="F1273" s="63"/>
    </row>
    <row r="1274" spans="1:6" x14ac:dyDescent="0.25">
      <c r="A1274" s="62"/>
      <c r="B1274" s="59"/>
      <c r="C1274" s="59"/>
      <c r="D1274" s="59"/>
      <c r="E1274" s="59"/>
      <c r="F1274" s="63"/>
    </row>
    <row r="1275" spans="1:6" x14ac:dyDescent="0.25">
      <c r="A1275" s="62"/>
      <c r="B1275" s="59"/>
      <c r="C1275" s="59"/>
      <c r="D1275" s="59"/>
      <c r="E1275" s="59"/>
      <c r="F1275" s="63"/>
    </row>
    <row r="1276" spans="1:6" x14ac:dyDescent="0.25">
      <c r="A1276" s="62"/>
      <c r="B1276" s="59"/>
      <c r="C1276" s="59"/>
      <c r="D1276" s="59"/>
      <c r="E1276" s="59"/>
      <c r="F1276" s="63"/>
    </row>
    <row r="1277" spans="1:6" x14ac:dyDescent="0.25">
      <c r="A1277" s="62"/>
      <c r="B1277" s="59"/>
      <c r="C1277" s="59"/>
      <c r="D1277" s="59"/>
      <c r="E1277" s="59"/>
      <c r="F1277" s="63"/>
    </row>
    <row r="1278" spans="1:6" x14ac:dyDescent="0.25">
      <c r="A1278" s="62"/>
      <c r="B1278" s="59"/>
      <c r="C1278" s="59"/>
      <c r="D1278" s="59"/>
      <c r="E1278" s="59"/>
      <c r="F1278" s="63"/>
    </row>
    <row r="1279" spans="1:6" x14ac:dyDescent="0.25">
      <c r="A1279" s="62"/>
      <c r="B1279" s="59"/>
      <c r="C1279" s="59"/>
      <c r="D1279" s="59"/>
      <c r="E1279" s="59"/>
      <c r="F1279" s="63"/>
    </row>
    <row r="1280" spans="1:6" x14ac:dyDescent="0.25">
      <c r="A1280" s="62"/>
      <c r="B1280" s="59"/>
      <c r="C1280" s="59"/>
      <c r="D1280" s="59"/>
      <c r="E1280" s="59"/>
      <c r="F1280" s="63"/>
    </row>
    <row r="1281" spans="1:6" x14ac:dyDescent="0.25">
      <c r="A1281" s="62"/>
      <c r="B1281" s="59"/>
      <c r="C1281" s="59"/>
      <c r="D1281" s="59"/>
      <c r="E1281" s="59"/>
      <c r="F1281" s="63"/>
    </row>
    <row r="1282" spans="1:6" x14ac:dyDescent="0.25">
      <c r="A1282" s="62"/>
      <c r="B1282" s="59"/>
      <c r="C1282" s="59"/>
      <c r="D1282" s="59"/>
      <c r="E1282" s="59"/>
      <c r="F1282" s="63"/>
    </row>
    <row r="1283" spans="1:6" x14ac:dyDescent="0.25">
      <c r="A1283" s="62"/>
      <c r="B1283" s="59"/>
      <c r="C1283" s="59"/>
      <c r="D1283" s="59"/>
      <c r="E1283" s="59"/>
      <c r="F1283" s="63"/>
    </row>
    <row r="1284" spans="1:6" x14ac:dyDescent="0.25">
      <c r="A1284" s="62"/>
      <c r="B1284" s="59"/>
      <c r="C1284" s="59"/>
      <c r="D1284" s="59"/>
      <c r="E1284" s="59"/>
      <c r="F1284" s="63"/>
    </row>
    <row r="1285" spans="1:6" x14ac:dyDescent="0.25">
      <c r="A1285" s="62"/>
      <c r="B1285" s="59"/>
      <c r="C1285" s="59"/>
      <c r="D1285" s="59"/>
      <c r="E1285" s="59"/>
      <c r="F1285" s="63"/>
    </row>
    <row r="1286" spans="1:6" x14ac:dyDescent="0.25">
      <c r="A1286" s="62"/>
      <c r="B1286" s="59"/>
      <c r="C1286" s="59"/>
      <c r="D1286" s="59"/>
      <c r="E1286" s="59"/>
      <c r="F1286" s="63"/>
    </row>
    <row r="1287" spans="1:6" x14ac:dyDescent="0.25">
      <c r="A1287" s="62"/>
      <c r="B1287" s="59"/>
      <c r="C1287" s="59"/>
      <c r="D1287" s="59"/>
      <c r="E1287" s="59"/>
      <c r="F1287" s="63"/>
    </row>
    <row r="1288" spans="1:6" x14ac:dyDescent="0.25">
      <c r="A1288" s="62"/>
      <c r="B1288" s="59"/>
      <c r="C1288" s="59"/>
      <c r="D1288" s="59"/>
      <c r="E1288" s="59"/>
      <c r="F1288" s="63"/>
    </row>
    <row r="1289" spans="1:6" x14ac:dyDescent="0.25">
      <c r="A1289" s="62"/>
      <c r="B1289" s="59"/>
      <c r="C1289" s="59"/>
      <c r="D1289" s="59"/>
      <c r="E1289" s="59"/>
      <c r="F1289" s="63"/>
    </row>
    <row r="1290" spans="1:6" x14ac:dyDescent="0.25">
      <c r="A1290" s="62"/>
      <c r="B1290" s="59"/>
      <c r="C1290" s="59"/>
      <c r="D1290" s="59"/>
      <c r="E1290" s="59"/>
      <c r="F1290" s="63"/>
    </row>
    <row r="1291" spans="1:6" x14ac:dyDescent="0.25">
      <c r="A1291" s="62"/>
      <c r="B1291" s="59"/>
      <c r="C1291" s="59"/>
      <c r="D1291" s="59"/>
      <c r="E1291" s="59"/>
      <c r="F1291" s="63"/>
    </row>
    <row r="1292" spans="1:6" x14ac:dyDescent="0.25">
      <c r="A1292" s="62"/>
      <c r="B1292" s="59"/>
      <c r="C1292" s="59"/>
      <c r="D1292" s="59"/>
      <c r="E1292" s="59"/>
      <c r="F1292" s="63"/>
    </row>
    <row r="1293" spans="1:6" x14ac:dyDescent="0.25">
      <c r="A1293" s="62"/>
      <c r="B1293" s="59"/>
      <c r="C1293" s="59"/>
      <c r="D1293" s="59"/>
      <c r="E1293" s="59"/>
      <c r="F1293" s="63"/>
    </row>
    <row r="1294" spans="1:6" x14ac:dyDescent="0.25">
      <c r="A1294" s="62"/>
      <c r="B1294" s="59"/>
      <c r="C1294" s="59"/>
      <c r="D1294" s="59"/>
      <c r="E1294" s="59"/>
      <c r="F1294" s="63"/>
    </row>
    <row r="1295" spans="1:6" x14ac:dyDescent="0.25">
      <c r="A1295" s="62"/>
      <c r="B1295" s="59"/>
      <c r="C1295" s="59"/>
      <c r="D1295" s="59"/>
      <c r="E1295" s="59"/>
      <c r="F1295" s="63"/>
    </row>
    <row r="1296" spans="1:6" x14ac:dyDescent="0.25">
      <c r="A1296" s="62"/>
      <c r="B1296" s="59"/>
      <c r="C1296" s="59"/>
      <c r="D1296" s="59"/>
      <c r="E1296" s="59"/>
      <c r="F1296" s="63"/>
    </row>
    <row r="1297" spans="1:6" x14ac:dyDescent="0.25">
      <c r="A1297" s="62"/>
      <c r="B1297" s="59"/>
      <c r="C1297" s="59"/>
      <c r="D1297" s="59"/>
      <c r="E1297" s="59"/>
      <c r="F1297" s="63"/>
    </row>
    <row r="1298" spans="1:6" x14ac:dyDescent="0.25">
      <c r="A1298" s="62"/>
      <c r="B1298" s="59"/>
      <c r="C1298" s="59"/>
      <c r="D1298" s="59"/>
      <c r="E1298" s="59"/>
      <c r="F1298" s="63"/>
    </row>
    <row r="1299" spans="1:6" x14ac:dyDescent="0.25">
      <c r="A1299" s="62"/>
      <c r="B1299" s="59"/>
      <c r="C1299" s="59"/>
      <c r="D1299" s="59"/>
      <c r="E1299" s="59"/>
      <c r="F1299" s="63"/>
    </row>
    <row r="1300" spans="1:6" x14ac:dyDescent="0.25">
      <c r="A1300" s="62"/>
      <c r="B1300" s="59"/>
      <c r="C1300" s="59"/>
      <c r="D1300" s="59"/>
      <c r="E1300" s="59"/>
      <c r="F1300" s="63"/>
    </row>
    <row r="1301" spans="1:6" x14ac:dyDescent="0.25">
      <c r="A1301" s="62"/>
      <c r="B1301" s="59"/>
      <c r="C1301" s="59"/>
      <c r="D1301" s="59"/>
      <c r="E1301" s="59"/>
      <c r="F1301" s="63"/>
    </row>
    <row r="1302" spans="1:6" x14ac:dyDescent="0.25">
      <c r="A1302" s="62"/>
      <c r="B1302" s="59"/>
      <c r="C1302" s="59"/>
      <c r="D1302" s="59"/>
      <c r="E1302" s="59"/>
      <c r="F1302" s="63"/>
    </row>
    <row r="1303" spans="1:6" x14ac:dyDescent="0.25">
      <c r="A1303" s="62"/>
      <c r="B1303" s="59"/>
      <c r="C1303" s="59"/>
      <c r="D1303" s="59"/>
      <c r="E1303" s="59"/>
      <c r="F1303" s="63"/>
    </row>
    <row r="1304" spans="1:6" x14ac:dyDescent="0.25">
      <c r="A1304" s="62"/>
      <c r="B1304" s="59"/>
      <c r="C1304" s="59"/>
      <c r="D1304" s="59"/>
      <c r="E1304" s="59"/>
      <c r="F1304" s="63"/>
    </row>
    <row r="1305" spans="1:6" x14ac:dyDescent="0.25">
      <c r="A1305" s="62"/>
      <c r="B1305" s="59"/>
      <c r="C1305" s="59"/>
      <c r="D1305" s="59"/>
      <c r="E1305" s="59"/>
      <c r="F1305" s="63"/>
    </row>
    <row r="1306" spans="1:6" x14ac:dyDescent="0.25">
      <c r="A1306" s="62"/>
      <c r="B1306" s="59"/>
      <c r="C1306" s="59"/>
      <c r="D1306" s="59"/>
      <c r="E1306" s="59"/>
      <c r="F1306" s="63"/>
    </row>
    <row r="1307" spans="1:6" x14ac:dyDescent="0.25">
      <c r="A1307" s="62"/>
      <c r="B1307" s="59"/>
      <c r="C1307" s="59"/>
      <c r="D1307" s="59"/>
      <c r="E1307" s="59"/>
      <c r="F1307" s="63"/>
    </row>
    <row r="1308" spans="1:6" x14ac:dyDescent="0.25">
      <c r="A1308" s="62"/>
      <c r="B1308" s="59"/>
      <c r="C1308" s="59"/>
      <c r="D1308" s="59"/>
      <c r="E1308" s="59"/>
      <c r="F1308" s="63"/>
    </row>
    <row r="1309" spans="1:6" x14ac:dyDescent="0.25">
      <c r="A1309" s="62"/>
      <c r="B1309" s="59"/>
      <c r="C1309" s="59"/>
      <c r="D1309" s="59"/>
      <c r="E1309" s="59"/>
      <c r="F1309" s="63"/>
    </row>
    <row r="1310" spans="1:6" x14ac:dyDescent="0.25">
      <c r="A1310" s="62"/>
      <c r="B1310" s="59"/>
      <c r="C1310" s="59"/>
      <c r="D1310" s="59"/>
      <c r="E1310" s="59"/>
      <c r="F1310" s="63"/>
    </row>
    <row r="1311" spans="1:6" x14ac:dyDescent="0.25">
      <c r="A1311" s="62"/>
      <c r="B1311" s="59"/>
      <c r="C1311" s="59"/>
      <c r="D1311" s="59"/>
      <c r="E1311" s="59"/>
      <c r="F1311" s="63"/>
    </row>
    <row r="1312" spans="1:6" x14ac:dyDescent="0.25">
      <c r="A1312" s="62"/>
      <c r="B1312" s="59"/>
      <c r="C1312" s="59"/>
      <c r="D1312" s="59"/>
      <c r="E1312" s="59"/>
      <c r="F1312" s="63"/>
    </row>
    <row r="1313" spans="1:6" x14ac:dyDescent="0.25">
      <c r="A1313" s="62"/>
      <c r="B1313" s="59"/>
      <c r="C1313" s="59"/>
      <c r="D1313" s="59"/>
      <c r="E1313" s="59"/>
      <c r="F1313" s="63"/>
    </row>
    <row r="1314" spans="1:6" x14ac:dyDescent="0.25">
      <c r="A1314" s="62"/>
      <c r="B1314" s="59"/>
      <c r="C1314" s="59"/>
      <c r="D1314" s="59"/>
      <c r="E1314" s="59"/>
      <c r="F1314" s="63"/>
    </row>
    <row r="1315" spans="1:6" x14ac:dyDescent="0.25">
      <c r="A1315" s="62"/>
      <c r="B1315" s="59"/>
      <c r="C1315" s="59"/>
      <c r="D1315" s="59"/>
      <c r="E1315" s="59"/>
      <c r="F1315" s="63"/>
    </row>
    <row r="1316" spans="1:6" x14ac:dyDescent="0.25">
      <c r="A1316" s="62"/>
      <c r="B1316" s="59"/>
      <c r="C1316" s="59"/>
      <c r="D1316" s="59"/>
      <c r="E1316" s="59"/>
      <c r="F1316" s="63"/>
    </row>
    <row r="1317" spans="1:6" x14ac:dyDescent="0.25">
      <c r="A1317" s="62"/>
      <c r="B1317" s="59"/>
      <c r="C1317" s="59"/>
      <c r="D1317" s="59"/>
      <c r="E1317" s="59"/>
      <c r="F1317" s="63"/>
    </row>
    <row r="1318" spans="1:6" x14ac:dyDescent="0.25">
      <c r="A1318" s="62"/>
      <c r="B1318" s="59"/>
      <c r="C1318" s="59"/>
      <c r="D1318" s="59"/>
      <c r="E1318" s="59"/>
      <c r="F1318" s="63"/>
    </row>
    <row r="1319" spans="1:6" x14ac:dyDescent="0.25">
      <c r="A1319" s="62"/>
      <c r="B1319" s="59"/>
      <c r="C1319" s="59"/>
      <c r="D1319" s="59"/>
      <c r="E1319" s="59"/>
      <c r="F1319" s="63"/>
    </row>
    <row r="1320" spans="1:6" x14ac:dyDescent="0.25">
      <c r="A1320" s="62"/>
      <c r="B1320" s="59"/>
      <c r="C1320" s="59"/>
      <c r="D1320" s="59"/>
      <c r="E1320" s="59"/>
      <c r="F1320" s="63"/>
    </row>
    <row r="1321" spans="1:6" x14ac:dyDescent="0.25">
      <c r="A1321" s="62"/>
      <c r="B1321" s="59"/>
      <c r="C1321" s="59"/>
      <c r="D1321" s="59"/>
      <c r="E1321" s="59"/>
      <c r="F1321" s="63"/>
    </row>
    <row r="1322" spans="1:6" x14ac:dyDescent="0.25">
      <c r="A1322" s="62"/>
      <c r="B1322" s="59"/>
      <c r="C1322" s="59"/>
      <c r="D1322" s="59"/>
      <c r="E1322" s="59"/>
      <c r="F1322" s="63"/>
    </row>
    <row r="1323" spans="1:6" x14ac:dyDescent="0.25">
      <c r="A1323" s="62"/>
      <c r="B1323" s="59"/>
      <c r="C1323" s="59"/>
      <c r="D1323" s="59"/>
      <c r="E1323" s="59"/>
      <c r="F1323" s="63"/>
    </row>
    <row r="1324" spans="1:6" x14ac:dyDescent="0.25">
      <c r="A1324" s="62"/>
      <c r="B1324" s="59"/>
      <c r="C1324" s="59"/>
      <c r="D1324" s="59"/>
      <c r="E1324" s="59"/>
      <c r="F1324" s="63"/>
    </row>
    <row r="1325" spans="1:6" x14ac:dyDescent="0.25">
      <c r="A1325" s="62"/>
      <c r="B1325" s="59"/>
      <c r="C1325" s="59"/>
      <c r="D1325" s="59"/>
      <c r="E1325" s="59"/>
      <c r="F1325" s="63"/>
    </row>
    <row r="1326" spans="1:6" x14ac:dyDescent="0.25">
      <c r="A1326" s="62"/>
      <c r="B1326" s="59"/>
      <c r="C1326" s="59"/>
      <c r="D1326" s="59"/>
      <c r="E1326" s="59"/>
      <c r="F1326" s="63"/>
    </row>
    <row r="1327" spans="1:6" x14ac:dyDescent="0.25">
      <c r="A1327" s="62"/>
      <c r="B1327" s="59"/>
      <c r="C1327" s="59"/>
      <c r="D1327" s="59"/>
      <c r="E1327" s="59"/>
      <c r="F1327" s="63"/>
    </row>
    <row r="1328" spans="1:6" x14ac:dyDescent="0.25">
      <c r="A1328" s="62"/>
      <c r="B1328" s="59"/>
      <c r="C1328" s="59"/>
      <c r="D1328" s="59"/>
      <c r="E1328" s="59"/>
      <c r="F1328" s="63"/>
    </row>
    <row r="1329" spans="1:6" x14ac:dyDescent="0.25">
      <c r="A1329" s="62"/>
      <c r="B1329" s="59"/>
      <c r="C1329" s="59"/>
      <c r="D1329" s="59"/>
      <c r="E1329" s="59"/>
      <c r="F1329" s="63"/>
    </row>
    <row r="1330" spans="1:6" x14ac:dyDescent="0.25">
      <c r="A1330" s="62"/>
      <c r="B1330" s="59"/>
      <c r="C1330" s="59"/>
      <c r="D1330" s="59"/>
      <c r="E1330" s="59"/>
      <c r="F1330" s="63"/>
    </row>
    <row r="1331" spans="1:6" x14ac:dyDescent="0.25">
      <c r="A1331" s="62"/>
      <c r="B1331" s="59"/>
      <c r="C1331" s="59"/>
      <c r="D1331" s="59"/>
      <c r="E1331" s="59"/>
      <c r="F1331" s="63"/>
    </row>
    <row r="1332" spans="1:6" x14ac:dyDescent="0.25">
      <c r="A1332" s="62"/>
      <c r="B1332" s="59"/>
      <c r="C1332" s="59"/>
      <c r="D1332" s="59"/>
      <c r="E1332" s="59"/>
      <c r="F1332" s="63"/>
    </row>
    <row r="1333" spans="1:6" x14ac:dyDescent="0.25">
      <c r="A1333" s="62"/>
      <c r="B1333" s="59"/>
      <c r="C1333" s="59"/>
      <c r="D1333" s="59"/>
      <c r="E1333" s="59"/>
      <c r="F1333" s="63"/>
    </row>
    <row r="1334" spans="1:6" x14ac:dyDescent="0.25">
      <c r="A1334" s="62"/>
      <c r="B1334" s="59"/>
      <c r="C1334" s="59"/>
      <c r="D1334" s="59"/>
      <c r="E1334" s="59"/>
      <c r="F1334" s="63"/>
    </row>
    <row r="1335" spans="1:6" x14ac:dyDescent="0.25">
      <c r="A1335" s="62"/>
      <c r="B1335" s="59"/>
      <c r="C1335" s="59"/>
      <c r="D1335" s="59"/>
      <c r="E1335" s="59"/>
      <c r="F1335" s="63"/>
    </row>
    <row r="1336" spans="1:6" x14ac:dyDescent="0.25">
      <c r="A1336" s="62"/>
      <c r="B1336" s="59"/>
      <c r="C1336" s="59"/>
      <c r="D1336" s="59"/>
      <c r="E1336" s="59"/>
      <c r="F1336" s="63"/>
    </row>
    <row r="1337" spans="1:6" x14ac:dyDescent="0.25">
      <c r="A1337" s="62"/>
      <c r="B1337" s="59"/>
      <c r="C1337" s="59"/>
      <c r="D1337" s="59"/>
      <c r="E1337" s="59"/>
      <c r="F1337" s="63"/>
    </row>
    <row r="1338" spans="1:6" x14ac:dyDescent="0.25">
      <c r="A1338" s="62"/>
      <c r="B1338" s="59"/>
      <c r="C1338" s="59"/>
      <c r="D1338" s="59"/>
      <c r="E1338" s="59"/>
      <c r="F1338" s="63"/>
    </row>
    <row r="1339" spans="1:6" x14ac:dyDescent="0.25">
      <c r="A1339" s="62"/>
      <c r="B1339" s="59"/>
      <c r="C1339" s="59"/>
      <c r="D1339" s="59"/>
      <c r="E1339" s="59"/>
      <c r="F1339" s="63"/>
    </row>
    <row r="1340" spans="1:6" x14ac:dyDescent="0.25">
      <c r="A1340" s="62"/>
      <c r="B1340" s="59"/>
      <c r="C1340" s="59"/>
      <c r="D1340" s="59"/>
      <c r="E1340" s="59"/>
      <c r="F1340" s="63"/>
    </row>
    <row r="1341" spans="1:6" x14ac:dyDescent="0.25">
      <c r="A1341" s="62"/>
      <c r="B1341" s="59"/>
      <c r="C1341" s="59"/>
      <c r="D1341" s="59"/>
      <c r="E1341" s="59"/>
      <c r="F1341" s="63"/>
    </row>
    <row r="1342" spans="1:6" x14ac:dyDescent="0.25">
      <c r="A1342" s="62"/>
      <c r="B1342" s="59"/>
      <c r="C1342" s="59"/>
      <c r="D1342" s="59"/>
      <c r="E1342" s="59"/>
      <c r="F1342" s="63"/>
    </row>
    <row r="1343" spans="1:6" x14ac:dyDescent="0.25">
      <c r="A1343" s="62"/>
      <c r="B1343" s="59"/>
      <c r="C1343" s="59"/>
      <c r="D1343" s="59"/>
      <c r="E1343" s="59"/>
      <c r="F1343" s="63"/>
    </row>
    <row r="1344" spans="1:6" x14ac:dyDescent="0.25">
      <c r="A1344" s="62"/>
      <c r="B1344" s="59"/>
      <c r="C1344" s="59"/>
      <c r="D1344" s="59"/>
      <c r="E1344" s="59"/>
      <c r="F1344" s="63"/>
    </row>
    <row r="1345" spans="1:6" x14ac:dyDescent="0.25">
      <c r="A1345" s="62"/>
      <c r="B1345" s="59"/>
      <c r="C1345" s="59"/>
      <c r="D1345" s="59"/>
      <c r="E1345" s="59"/>
      <c r="F1345" s="63"/>
    </row>
    <row r="1346" spans="1:6" x14ac:dyDescent="0.25">
      <c r="A1346" s="62"/>
      <c r="B1346" s="59"/>
      <c r="C1346" s="59"/>
      <c r="D1346" s="59"/>
      <c r="E1346" s="59"/>
      <c r="F1346" s="63"/>
    </row>
    <row r="1347" spans="1:6" x14ac:dyDescent="0.25">
      <c r="A1347" s="62"/>
      <c r="B1347" s="59"/>
      <c r="C1347" s="59"/>
      <c r="D1347" s="59"/>
      <c r="E1347" s="59"/>
      <c r="F1347" s="63"/>
    </row>
    <row r="1348" spans="1:6" x14ac:dyDescent="0.25">
      <c r="A1348" s="62"/>
      <c r="B1348" s="59"/>
      <c r="C1348" s="59"/>
      <c r="D1348" s="59"/>
      <c r="E1348" s="59"/>
      <c r="F1348" s="63"/>
    </row>
    <row r="1349" spans="1:6" x14ac:dyDescent="0.25">
      <c r="A1349" s="62"/>
      <c r="B1349" s="59"/>
      <c r="C1349" s="59"/>
      <c r="D1349" s="59"/>
      <c r="E1349" s="59"/>
      <c r="F1349" s="63"/>
    </row>
    <row r="1350" spans="1:6" x14ac:dyDescent="0.25">
      <c r="A1350" s="62"/>
      <c r="B1350" s="59"/>
      <c r="C1350" s="59"/>
      <c r="D1350" s="59"/>
      <c r="E1350" s="59"/>
      <c r="F1350" s="63"/>
    </row>
    <row r="1351" spans="1:6" x14ac:dyDescent="0.25">
      <c r="A1351" s="62"/>
      <c r="B1351" s="59"/>
      <c r="C1351" s="59"/>
      <c r="D1351" s="59"/>
      <c r="E1351" s="59"/>
      <c r="F1351" s="63"/>
    </row>
    <row r="1352" spans="1:6" x14ac:dyDescent="0.25">
      <c r="A1352" s="62"/>
      <c r="B1352" s="59"/>
      <c r="C1352" s="59"/>
      <c r="D1352" s="59"/>
      <c r="E1352" s="59"/>
      <c r="F1352" s="63"/>
    </row>
    <row r="1353" spans="1:6" x14ac:dyDescent="0.25">
      <c r="A1353" s="62"/>
      <c r="B1353" s="59"/>
      <c r="C1353" s="59"/>
      <c r="D1353" s="59"/>
      <c r="E1353" s="59"/>
      <c r="F1353" s="63"/>
    </row>
    <row r="1354" spans="1:6" x14ac:dyDescent="0.25">
      <c r="A1354" s="62"/>
      <c r="B1354" s="59"/>
      <c r="C1354" s="59"/>
      <c r="D1354" s="59"/>
      <c r="E1354" s="59"/>
      <c r="F1354" s="63"/>
    </row>
    <row r="1355" spans="1:6" x14ac:dyDescent="0.25">
      <c r="A1355" s="62"/>
      <c r="B1355" s="59"/>
      <c r="C1355" s="59"/>
      <c r="D1355" s="59"/>
      <c r="E1355" s="59"/>
      <c r="F1355" s="63"/>
    </row>
    <row r="1356" spans="1:6" x14ac:dyDescent="0.25">
      <c r="A1356" s="62"/>
      <c r="B1356" s="59"/>
      <c r="C1356" s="59"/>
      <c r="D1356" s="59"/>
      <c r="E1356" s="59"/>
      <c r="F1356" s="63"/>
    </row>
    <row r="1357" spans="1:6" x14ac:dyDescent="0.25">
      <c r="A1357" s="62"/>
      <c r="B1357" s="59"/>
      <c r="C1357" s="59"/>
      <c r="D1357" s="59"/>
      <c r="E1357" s="59"/>
      <c r="F1357" s="63"/>
    </row>
    <row r="1358" spans="1:6" x14ac:dyDescent="0.25">
      <c r="A1358" s="62"/>
      <c r="B1358" s="59"/>
      <c r="C1358" s="59"/>
      <c r="D1358" s="59"/>
      <c r="E1358" s="59"/>
      <c r="F1358" s="63"/>
    </row>
    <row r="1359" spans="1:6" x14ac:dyDescent="0.25">
      <c r="A1359" s="62"/>
      <c r="B1359" s="59"/>
      <c r="C1359" s="59"/>
      <c r="D1359" s="59"/>
      <c r="E1359" s="59"/>
      <c r="F1359" s="63"/>
    </row>
    <row r="1360" spans="1:6" x14ac:dyDescent="0.25">
      <c r="A1360" s="62"/>
      <c r="B1360" s="59"/>
      <c r="C1360" s="59"/>
      <c r="D1360" s="59"/>
      <c r="E1360" s="59"/>
      <c r="F1360" s="63"/>
    </row>
    <row r="1361" spans="1:6" x14ac:dyDescent="0.25">
      <c r="A1361" s="62"/>
      <c r="B1361" s="59"/>
      <c r="C1361" s="59"/>
      <c r="D1361" s="59"/>
      <c r="E1361" s="59"/>
      <c r="F1361" s="63"/>
    </row>
    <row r="1362" spans="1:6" x14ac:dyDescent="0.25">
      <c r="A1362" s="62"/>
      <c r="B1362" s="59"/>
      <c r="C1362" s="59"/>
      <c r="D1362" s="59"/>
      <c r="E1362" s="59"/>
      <c r="F1362" s="63"/>
    </row>
    <row r="1363" spans="1:6" x14ac:dyDescent="0.25">
      <c r="A1363" s="62"/>
      <c r="B1363" s="59"/>
      <c r="C1363" s="59"/>
      <c r="D1363" s="59"/>
      <c r="E1363" s="59"/>
      <c r="F1363" s="63"/>
    </row>
    <row r="1364" spans="1:6" x14ac:dyDescent="0.25">
      <c r="A1364" s="62"/>
      <c r="B1364" s="59"/>
      <c r="C1364" s="59"/>
      <c r="D1364" s="59"/>
      <c r="E1364" s="59"/>
      <c r="F1364" s="63"/>
    </row>
    <row r="1365" spans="1:6" x14ac:dyDescent="0.25">
      <c r="A1365" s="62"/>
      <c r="B1365" s="59"/>
      <c r="C1365" s="59"/>
      <c r="D1365" s="59"/>
      <c r="E1365" s="59"/>
      <c r="F1365" s="63"/>
    </row>
    <row r="1366" spans="1:6" x14ac:dyDescent="0.25">
      <c r="A1366" s="62"/>
      <c r="B1366" s="59"/>
      <c r="C1366" s="59"/>
      <c r="D1366" s="59"/>
      <c r="E1366" s="59"/>
      <c r="F1366" s="63"/>
    </row>
    <row r="1367" spans="1:6" x14ac:dyDescent="0.25">
      <c r="A1367" s="62"/>
      <c r="B1367" s="59"/>
      <c r="C1367" s="59"/>
      <c r="D1367" s="59"/>
      <c r="E1367" s="59"/>
      <c r="F1367" s="63"/>
    </row>
    <row r="1368" spans="1:6" x14ac:dyDescent="0.25">
      <c r="A1368" s="62"/>
      <c r="B1368" s="59"/>
      <c r="C1368" s="59"/>
      <c r="D1368" s="59"/>
      <c r="E1368" s="59"/>
      <c r="F1368" s="63"/>
    </row>
    <row r="1369" spans="1:6" x14ac:dyDescent="0.25">
      <c r="A1369" s="62"/>
      <c r="B1369" s="59"/>
      <c r="C1369" s="59"/>
      <c r="D1369" s="59"/>
      <c r="E1369" s="59"/>
      <c r="F1369" s="63"/>
    </row>
    <row r="1370" spans="1:6" x14ac:dyDescent="0.25">
      <c r="A1370" s="62"/>
      <c r="B1370" s="59"/>
      <c r="C1370" s="59"/>
      <c r="D1370" s="59"/>
      <c r="E1370" s="59"/>
      <c r="F1370" s="63"/>
    </row>
    <row r="1371" spans="1:6" x14ac:dyDescent="0.25">
      <c r="A1371" s="62"/>
      <c r="B1371" s="59"/>
      <c r="C1371" s="59"/>
      <c r="D1371" s="59"/>
      <c r="E1371" s="59"/>
      <c r="F1371" s="63"/>
    </row>
    <row r="1372" spans="1:6" x14ac:dyDescent="0.25">
      <c r="A1372" s="62"/>
      <c r="B1372" s="59"/>
      <c r="C1372" s="59"/>
      <c r="D1372" s="59"/>
      <c r="E1372" s="59"/>
      <c r="F1372" s="63"/>
    </row>
    <row r="1373" spans="1:6" x14ac:dyDescent="0.25">
      <c r="A1373" s="62"/>
      <c r="B1373" s="59"/>
      <c r="C1373" s="59"/>
      <c r="D1373" s="59"/>
      <c r="E1373" s="59"/>
      <c r="F1373" s="63"/>
    </row>
    <row r="1374" spans="1:6" x14ac:dyDescent="0.25">
      <c r="A1374" s="62"/>
      <c r="B1374" s="59"/>
      <c r="C1374" s="59"/>
      <c r="D1374" s="59"/>
      <c r="E1374" s="59"/>
      <c r="F1374" s="63"/>
    </row>
    <row r="1375" spans="1:6" x14ac:dyDescent="0.25">
      <c r="A1375" s="62"/>
      <c r="B1375" s="59"/>
      <c r="C1375" s="59"/>
      <c r="D1375" s="59"/>
      <c r="E1375" s="59"/>
      <c r="F1375" s="63"/>
    </row>
    <row r="1376" spans="1:6" x14ac:dyDescent="0.25">
      <c r="A1376" s="62"/>
      <c r="B1376" s="59"/>
      <c r="C1376" s="59"/>
      <c r="D1376" s="59"/>
      <c r="E1376" s="59"/>
      <c r="F1376" s="63"/>
    </row>
    <row r="1377" spans="1:6" x14ac:dyDescent="0.25">
      <c r="A1377" s="62"/>
      <c r="B1377" s="59"/>
      <c r="C1377" s="59"/>
      <c r="D1377" s="59"/>
      <c r="E1377" s="59"/>
      <c r="F1377" s="63"/>
    </row>
    <row r="1378" spans="1:6" x14ac:dyDescent="0.25">
      <c r="A1378" s="62"/>
      <c r="B1378" s="59"/>
      <c r="C1378" s="59"/>
      <c r="D1378" s="59"/>
      <c r="E1378" s="59"/>
      <c r="F1378" s="63"/>
    </row>
    <row r="1379" spans="1:6" x14ac:dyDescent="0.25">
      <c r="A1379" s="62"/>
      <c r="B1379" s="59"/>
      <c r="C1379" s="59"/>
      <c r="D1379" s="59"/>
      <c r="E1379" s="59"/>
      <c r="F1379" s="63"/>
    </row>
    <row r="1380" spans="1:6" x14ac:dyDescent="0.25">
      <c r="A1380" s="62"/>
      <c r="B1380" s="59"/>
      <c r="C1380" s="59"/>
      <c r="D1380" s="59"/>
      <c r="E1380" s="59"/>
      <c r="F1380" s="63"/>
    </row>
    <row r="1381" spans="1:6" x14ac:dyDescent="0.25">
      <c r="A1381" s="62"/>
      <c r="B1381" s="59"/>
      <c r="C1381" s="59"/>
      <c r="D1381" s="59"/>
      <c r="E1381" s="59"/>
      <c r="F1381" s="63"/>
    </row>
    <row r="1382" spans="1:6" x14ac:dyDescent="0.25">
      <c r="A1382" s="62"/>
      <c r="B1382" s="59"/>
      <c r="C1382" s="59"/>
      <c r="D1382" s="59"/>
      <c r="E1382" s="59"/>
      <c r="F1382" s="63"/>
    </row>
    <row r="1383" spans="1:6" x14ac:dyDescent="0.25">
      <c r="A1383" s="62"/>
      <c r="B1383" s="59"/>
      <c r="C1383" s="59"/>
      <c r="D1383" s="59"/>
      <c r="E1383" s="59"/>
      <c r="F1383" s="63"/>
    </row>
    <row r="1384" spans="1:6" x14ac:dyDescent="0.25">
      <c r="A1384" s="62"/>
      <c r="B1384" s="59"/>
      <c r="C1384" s="59"/>
      <c r="D1384" s="59"/>
      <c r="E1384" s="59"/>
      <c r="F1384" s="63"/>
    </row>
    <row r="1385" spans="1:6" x14ac:dyDescent="0.25">
      <c r="A1385" s="62"/>
      <c r="B1385" s="59"/>
      <c r="C1385" s="59"/>
      <c r="D1385" s="59"/>
      <c r="E1385" s="59"/>
      <c r="F1385" s="63"/>
    </row>
    <row r="1386" spans="1:6" x14ac:dyDescent="0.25">
      <c r="A1386" s="62"/>
      <c r="B1386" s="59"/>
      <c r="C1386" s="59"/>
      <c r="D1386" s="59"/>
      <c r="E1386" s="59"/>
      <c r="F1386" s="63"/>
    </row>
    <row r="1387" spans="1:6" x14ac:dyDescent="0.25">
      <c r="A1387" s="62"/>
      <c r="B1387" s="59"/>
      <c r="C1387" s="59"/>
      <c r="D1387" s="59"/>
      <c r="E1387" s="59"/>
      <c r="F1387" s="63"/>
    </row>
    <row r="1388" spans="1:6" x14ac:dyDescent="0.25">
      <c r="A1388" s="62"/>
      <c r="B1388" s="59"/>
      <c r="C1388" s="59"/>
      <c r="D1388" s="59"/>
      <c r="E1388" s="59"/>
      <c r="F1388" s="63"/>
    </row>
    <row r="1389" spans="1:6" x14ac:dyDescent="0.25">
      <c r="A1389" s="62"/>
      <c r="B1389" s="59"/>
      <c r="C1389" s="59"/>
      <c r="D1389" s="59"/>
      <c r="E1389" s="59"/>
      <c r="F1389" s="63"/>
    </row>
    <row r="1390" spans="1:6" x14ac:dyDescent="0.25">
      <c r="A1390" s="62"/>
      <c r="B1390" s="59"/>
      <c r="C1390" s="59"/>
      <c r="D1390" s="59"/>
      <c r="E1390" s="59"/>
      <c r="F1390" s="63"/>
    </row>
    <row r="1391" spans="1:6" x14ac:dyDescent="0.25">
      <c r="A1391" s="62"/>
      <c r="B1391" s="59"/>
      <c r="C1391" s="59"/>
      <c r="D1391" s="59"/>
      <c r="E1391" s="59"/>
      <c r="F1391" s="63"/>
    </row>
    <row r="1392" spans="1:6" x14ac:dyDescent="0.25">
      <c r="A1392" s="62"/>
      <c r="B1392" s="59"/>
      <c r="C1392" s="59"/>
      <c r="D1392" s="59"/>
      <c r="E1392" s="59"/>
      <c r="F1392" s="63"/>
    </row>
    <row r="1393" spans="1:6" x14ac:dyDescent="0.25">
      <c r="A1393" s="62"/>
      <c r="B1393" s="59"/>
      <c r="C1393" s="59"/>
      <c r="D1393" s="59"/>
      <c r="E1393" s="59"/>
      <c r="F1393" s="63"/>
    </row>
    <row r="1394" spans="1:6" x14ac:dyDescent="0.25">
      <c r="A1394" s="62"/>
      <c r="B1394" s="59"/>
      <c r="C1394" s="59"/>
      <c r="D1394" s="59"/>
      <c r="E1394" s="59"/>
      <c r="F1394" s="63"/>
    </row>
    <row r="1395" spans="1:6" x14ac:dyDescent="0.25">
      <c r="A1395" s="62"/>
      <c r="B1395" s="59"/>
      <c r="C1395" s="59"/>
      <c r="D1395" s="59"/>
      <c r="E1395" s="59"/>
      <c r="F1395" s="63"/>
    </row>
    <row r="1396" spans="1:6" x14ac:dyDescent="0.25">
      <c r="A1396" s="62"/>
      <c r="B1396" s="59"/>
      <c r="C1396" s="59"/>
      <c r="D1396" s="59"/>
      <c r="E1396" s="59"/>
      <c r="F1396" s="63"/>
    </row>
    <row r="1397" spans="1:6" x14ac:dyDescent="0.25">
      <c r="A1397" s="62"/>
      <c r="B1397" s="59"/>
      <c r="C1397" s="59"/>
      <c r="D1397" s="59"/>
      <c r="E1397" s="59"/>
      <c r="F1397" s="63"/>
    </row>
    <row r="1398" spans="1:6" x14ac:dyDescent="0.25">
      <c r="A1398" s="62"/>
      <c r="B1398" s="59"/>
      <c r="C1398" s="59"/>
      <c r="D1398" s="59"/>
      <c r="E1398" s="59"/>
      <c r="F1398" s="63"/>
    </row>
    <row r="1399" spans="1:6" x14ac:dyDescent="0.25">
      <c r="A1399" s="62"/>
      <c r="B1399" s="59"/>
      <c r="C1399" s="59"/>
      <c r="D1399" s="59"/>
      <c r="E1399" s="59"/>
      <c r="F1399" s="63"/>
    </row>
    <row r="1400" spans="1:6" x14ac:dyDescent="0.25">
      <c r="A1400" s="62"/>
      <c r="B1400" s="59"/>
      <c r="C1400" s="59"/>
      <c r="D1400" s="59"/>
      <c r="E1400" s="59"/>
      <c r="F1400" s="63"/>
    </row>
    <row r="1401" spans="1:6" x14ac:dyDescent="0.25">
      <c r="A1401" s="62"/>
      <c r="B1401" s="59"/>
      <c r="C1401" s="59"/>
      <c r="D1401" s="59"/>
      <c r="E1401" s="59"/>
      <c r="F1401" s="63"/>
    </row>
    <row r="1402" spans="1:6" x14ac:dyDescent="0.25">
      <c r="A1402" s="62"/>
      <c r="B1402" s="59"/>
      <c r="C1402" s="59"/>
      <c r="D1402" s="59"/>
      <c r="E1402" s="59"/>
      <c r="F1402" s="63"/>
    </row>
    <row r="1403" spans="1:6" x14ac:dyDescent="0.25">
      <c r="A1403" s="62"/>
      <c r="B1403" s="59"/>
      <c r="C1403" s="59"/>
      <c r="D1403" s="59"/>
      <c r="E1403" s="59"/>
      <c r="F1403" s="63"/>
    </row>
    <row r="1404" spans="1:6" x14ac:dyDescent="0.25">
      <c r="A1404" s="62"/>
      <c r="B1404" s="59"/>
      <c r="C1404" s="59"/>
      <c r="D1404" s="59"/>
      <c r="E1404" s="59"/>
      <c r="F1404" s="63"/>
    </row>
    <row r="1405" spans="1:6" x14ac:dyDescent="0.25">
      <c r="A1405" s="62"/>
      <c r="B1405" s="59"/>
      <c r="C1405" s="59"/>
      <c r="D1405" s="59"/>
      <c r="E1405" s="59"/>
      <c r="F1405" s="63"/>
    </row>
    <row r="1406" spans="1:6" x14ac:dyDescent="0.25">
      <c r="A1406" s="62"/>
      <c r="B1406" s="59"/>
      <c r="C1406" s="59"/>
      <c r="D1406" s="59"/>
      <c r="E1406" s="59"/>
      <c r="F1406" s="63"/>
    </row>
    <row r="1407" spans="1:6" x14ac:dyDescent="0.25">
      <c r="A1407" s="62"/>
      <c r="B1407" s="59"/>
      <c r="C1407" s="59"/>
      <c r="D1407" s="59"/>
      <c r="E1407" s="59"/>
      <c r="F1407" s="63"/>
    </row>
    <row r="1408" spans="1:6" x14ac:dyDescent="0.25">
      <c r="A1408" s="62"/>
      <c r="B1408" s="59"/>
      <c r="C1408" s="59"/>
      <c r="D1408" s="59"/>
      <c r="E1408" s="59"/>
      <c r="F1408" s="63"/>
    </row>
    <row r="1409" spans="1:6" x14ac:dyDescent="0.25">
      <c r="A1409" s="62"/>
      <c r="B1409" s="59"/>
      <c r="C1409" s="59"/>
      <c r="D1409" s="59"/>
      <c r="E1409" s="59"/>
      <c r="F1409" s="63"/>
    </row>
    <row r="1410" spans="1:6" x14ac:dyDescent="0.25">
      <c r="A1410" s="62"/>
      <c r="B1410" s="59"/>
      <c r="C1410" s="59"/>
      <c r="D1410" s="59"/>
      <c r="E1410" s="59"/>
      <c r="F1410" s="63"/>
    </row>
    <row r="1411" spans="1:6" x14ac:dyDescent="0.25">
      <c r="A1411" s="62"/>
      <c r="B1411" s="59"/>
      <c r="C1411" s="59"/>
      <c r="D1411" s="59"/>
      <c r="E1411" s="59"/>
      <c r="F1411" s="63"/>
    </row>
    <row r="1412" spans="1:6" x14ac:dyDescent="0.25">
      <c r="A1412" s="62"/>
      <c r="B1412" s="59"/>
      <c r="C1412" s="59"/>
      <c r="D1412" s="59"/>
      <c r="E1412" s="59"/>
      <c r="F1412" s="63"/>
    </row>
    <row r="1413" spans="1:6" x14ac:dyDescent="0.25">
      <c r="A1413" s="62"/>
      <c r="B1413" s="59"/>
      <c r="C1413" s="59"/>
      <c r="D1413" s="59"/>
      <c r="E1413" s="59"/>
      <c r="F1413" s="63"/>
    </row>
    <row r="1414" spans="1:6" x14ac:dyDescent="0.25">
      <c r="A1414" s="62"/>
      <c r="B1414" s="59"/>
      <c r="C1414" s="59"/>
      <c r="D1414" s="59"/>
      <c r="E1414" s="59"/>
      <c r="F1414" s="63"/>
    </row>
    <row r="1415" spans="1:6" x14ac:dyDescent="0.25">
      <c r="A1415" s="62"/>
      <c r="B1415" s="59"/>
      <c r="C1415" s="59"/>
      <c r="D1415" s="59"/>
      <c r="E1415" s="59"/>
      <c r="F1415" s="63"/>
    </row>
    <row r="1416" spans="1:6" x14ac:dyDescent="0.25">
      <c r="A1416" s="62"/>
      <c r="B1416" s="59"/>
      <c r="C1416" s="59"/>
      <c r="D1416" s="59"/>
      <c r="E1416" s="59"/>
      <c r="F1416" s="63"/>
    </row>
    <row r="1417" spans="1:6" x14ac:dyDescent="0.25">
      <c r="A1417" s="62"/>
      <c r="B1417" s="59"/>
      <c r="C1417" s="59"/>
      <c r="D1417" s="59"/>
      <c r="E1417" s="59"/>
      <c r="F1417" s="63"/>
    </row>
    <row r="1418" spans="1:6" x14ac:dyDescent="0.25">
      <c r="A1418" s="62"/>
      <c r="B1418" s="59"/>
      <c r="C1418" s="59"/>
      <c r="D1418" s="59"/>
      <c r="E1418" s="59"/>
      <c r="F1418" s="63"/>
    </row>
    <row r="1419" spans="1:6" x14ac:dyDescent="0.25">
      <c r="A1419" s="62"/>
      <c r="B1419" s="59"/>
      <c r="C1419" s="59"/>
      <c r="D1419" s="59"/>
      <c r="E1419" s="59"/>
      <c r="F1419" s="63"/>
    </row>
    <row r="1420" spans="1:6" x14ac:dyDescent="0.25">
      <c r="A1420" s="62"/>
      <c r="B1420" s="59"/>
      <c r="C1420" s="59"/>
      <c r="D1420" s="59"/>
      <c r="E1420" s="59"/>
      <c r="F1420" s="63"/>
    </row>
    <row r="1421" spans="1:6" x14ac:dyDescent="0.25">
      <c r="A1421" s="62"/>
      <c r="B1421" s="59"/>
      <c r="C1421" s="59"/>
      <c r="D1421" s="59"/>
      <c r="E1421" s="59"/>
      <c r="F1421" s="63"/>
    </row>
    <row r="1422" spans="1:6" x14ac:dyDescent="0.25">
      <c r="A1422" s="62"/>
      <c r="B1422" s="59"/>
      <c r="C1422" s="59"/>
      <c r="D1422" s="59"/>
      <c r="E1422" s="59"/>
      <c r="F1422" s="63"/>
    </row>
    <row r="1423" spans="1:6" x14ac:dyDescent="0.25">
      <c r="A1423" s="62"/>
      <c r="B1423" s="59"/>
      <c r="C1423" s="59"/>
      <c r="D1423" s="59"/>
      <c r="E1423" s="59"/>
      <c r="F1423" s="63"/>
    </row>
    <row r="1424" spans="1:6" x14ac:dyDescent="0.25">
      <c r="A1424" s="62"/>
      <c r="B1424" s="59"/>
      <c r="C1424" s="59"/>
      <c r="D1424" s="59"/>
      <c r="E1424" s="59"/>
      <c r="F1424" s="63"/>
    </row>
    <row r="1425" spans="1:6" x14ac:dyDescent="0.25">
      <c r="A1425" s="62"/>
      <c r="B1425" s="59"/>
      <c r="C1425" s="59"/>
      <c r="D1425" s="59"/>
      <c r="E1425" s="59"/>
      <c r="F1425" s="63"/>
    </row>
    <row r="1426" spans="1:6" x14ac:dyDescent="0.25">
      <c r="A1426" s="62"/>
      <c r="B1426" s="59"/>
      <c r="C1426" s="59"/>
      <c r="D1426" s="59"/>
      <c r="E1426" s="59"/>
      <c r="F1426" s="63"/>
    </row>
    <row r="1427" spans="1:6" x14ac:dyDescent="0.25">
      <c r="A1427" s="62"/>
      <c r="B1427" s="59"/>
      <c r="C1427" s="59"/>
      <c r="D1427" s="59"/>
      <c r="E1427" s="59"/>
      <c r="F1427" s="63"/>
    </row>
    <row r="1428" spans="1:6" x14ac:dyDescent="0.25">
      <c r="A1428" s="62"/>
      <c r="B1428" s="59"/>
      <c r="C1428" s="59"/>
      <c r="D1428" s="59"/>
      <c r="E1428" s="59"/>
      <c r="F1428" s="63"/>
    </row>
    <row r="1429" spans="1:6" x14ac:dyDescent="0.25">
      <c r="A1429" s="62"/>
      <c r="B1429" s="59"/>
      <c r="C1429" s="59"/>
      <c r="D1429" s="59"/>
      <c r="E1429" s="59"/>
      <c r="F1429" s="63"/>
    </row>
    <row r="1430" spans="1:6" x14ac:dyDescent="0.25">
      <c r="A1430" s="62"/>
      <c r="B1430" s="59"/>
      <c r="C1430" s="59"/>
      <c r="D1430" s="59"/>
      <c r="E1430" s="59"/>
      <c r="F1430" s="63"/>
    </row>
    <row r="1431" spans="1:6" x14ac:dyDescent="0.25">
      <c r="A1431" s="62"/>
      <c r="B1431" s="59"/>
      <c r="C1431" s="59"/>
      <c r="D1431" s="59"/>
      <c r="E1431" s="59"/>
      <c r="F1431" s="63"/>
    </row>
    <row r="1432" spans="1:6" x14ac:dyDescent="0.25">
      <c r="A1432" s="62"/>
      <c r="B1432" s="59"/>
      <c r="C1432" s="59"/>
      <c r="D1432" s="59"/>
      <c r="E1432" s="59"/>
      <c r="F1432" s="63"/>
    </row>
    <row r="1433" spans="1:6" x14ac:dyDescent="0.25">
      <c r="A1433" s="62"/>
      <c r="B1433" s="59"/>
      <c r="C1433" s="59"/>
      <c r="D1433" s="59"/>
      <c r="E1433" s="59"/>
      <c r="F1433" s="63"/>
    </row>
    <row r="1434" spans="1:6" x14ac:dyDescent="0.25">
      <c r="A1434" s="62"/>
      <c r="B1434" s="59"/>
      <c r="C1434" s="59"/>
      <c r="D1434" s="59"/>
      <c r="E1434" s="59"/>
      <c r="F1434" s="63"/>
    </row>
    <row r="1435" spans="1:6" x14ac:dyDescent="0.25">
      <c r="A1435" s="62"/>
      <c r="B1435" s="59"/>
      <c r="C1435" s="59"/>
      <c r="D1435" s="59"/>
      <c r="E1435" s="59"/>
      <c r="F1435" s="63"/>
    </row>
    <row r="1436" spans="1:6" x14ac:dyDescent="0.25">
      <c r="A1436" s="62"/>
      <c r="B1436" s="59"/>
      <c r="C1436" s="59"/>
      <c r="D1436" s="59"/>
      <c r="E1436" s="59"/>
      <c r="F1436" s="63"/>
    </row>
    <row r="1437" spans="1:6" x14ac:dyDescent="0.25">
      <c r="A1437" s="62"/>
      <c r="B1437" s="59"/>
      <c r="C1437" s="59"/>
      <c r="D1437" s="59"/>
      <c r="E1437" s="59"/>
      <c r="F1437" s="63"/>
    </row>
    <row r="1438" spans="1:6" x14ac:dyDescent="0.25">
      <c r="A1438" s="62"/>
      <c r="B1438" s="59"/>
      <c r="C1438" s="59"/>
      <c r="D1438" s="59"/>
      <c r="E1438" s="59"/>
      <c r="F1438" s="63"/>
    </row>
    <row r="1439" spans="1:6" x14ac:dyDescent="0.25">
      <c r="A1439" s="62"/>
      <c r="B1439" s="59"/>
      <c r="C1439" s="59"/>
      <c r="D1439" s="59"/>
      <c r="E1439" s="59"/>
      <c r="F1439" s="63"/>
    </row>
    <row r="1440" spans="1:6" x14ac:dyDescent="0.25">
      <c r="A1440" s="62"/>
      <c r="B1440" s="59"/>
      <c r="C1440" s="59"/>
      <c r="D1440" s="59"/>
      <c r="E1440" s="59"/>
      <c r="F1440" s="63"/>
    </row>
    <row r="1441" spans="1:6" x14ac:dyDescent="0.25">
      <c r="A1441" s="62"/>
      <c r="B1441" s="59"/>
      <c r="C1441" s="59"/>
      <c r="D1441" s="59"/>
      <c r="E1441" s="59"/>
      <c r="F1441" s="63"/>
    </row>
    <row r="1442" spans="1:6" x14ac:dyDescent="0.25">
      <c r="A1442" s="62"/>
      <c r="B1442" s="59"/>
      <c r="C1442" s="59"/>
      <c r="D1442" s="59"/>
      <c r="E1442" s="59"/>
      <c r="F1442" s="63"/>
    </row>
    <row r="1443" spans="1:6" x14ac:dyDescent="0.25">
      <c r="A1443" s="62"/>
      <c r="B1443" s="59"/>
      <c r="C1443" s="59"/>
      <c r="D1443" s="59"/>
      <c r="E1443" s="59"/>
      <c r="F1443" s="63"/>
    </row>
    <row r="1444" spans="1:6" x14ac:dyDescent="0.25">
      <c r="A1444" s="62"/>
      <c r="B1444" s="59"/>
      <c r="C1444" s="59"/>
      <c r="D1444" s="59"/>
      <c r="E1444" s="59"/>
      <c r="F1444" s="63"/>
    </row>
    <row r="1445" spans="1:6" x14ac:dyDescent="0.25">
      <c r="A1445" s="62"/>
      <c r="B1445" s="59"/>
      <c r="C1445" s="59"/>
      <c r="D1445" s="59"/>
      <c r="E1445" s="59"/>
      <c r="F1445" s="63"/>
    </row>
    <row r="1446" spans="1:6" x14ac:dyDescent="0.25">
      <c r="A1446" s="62"/>
      <c r="B1446" s="59"/>
      <c r="C1446" s="59"/>
      <c r="D1446" s="59"/>
      <c r="E1446" s="59"/>
      <c r="F1446" s="63"/>
    </row>
    <row r="1447" spans="1:6" x14ac:dyDescent="0.25">
      <c r="A1447" s="62"/>
      <c r="B1447" s="59"/>
      <c r="C1447" s="59"/>
      <c r="D1447" s="59"/>
      <c r="E1447" s="59"/>
      <c r="F1447" s="63"/>
    </row>
    <row r="1448" spans="1:6" x14ac:dyDescent="0.25">
      <c r="A1448" s="62"/>
      <c r="B1448" s="59"/>
      <c r="C1448" s="59"/>
      <c r="D1448" s="59"/>
      <c r="E1448" s="59"/>
      <c r="F1448" s="63"/>
    </row>
    <row r="1449" spans="1:6" x14ac:dyDescent="0.25">
      <c r="A1449" s="62"/>
      <c r="B1449" s="59"/>
      <c r="C1449" s="59"/>
      <c r="D1449" s="59"/>
      <c r="E1449" s="59"/>
      <c r="F1449" s="63"/>
    </row>
    <row r="1450" spans="1:6" x14ac:dyDescent="0.25">
      <c r="A1450" s="62"/>
      <c r="B1450" s="59"/>
      <c r="C1450" s="59"/>
      <c r="D1450" s="59"/>
      <c r="E1450" s="59"/>
      <c r="F1450" s="63"/>
    </row>
    <row r="1451" spans="1:6" x14ac:dyDescent="0.25">
      <c r="A1451" s="62"/>
      <c r="B1451" s="59"/>
      <c r="C1451" s="59"/>
      <c r="D1451" s="59"/>
      <c r="E1451" s="59"/>
      <c r="F1451" s="63"/>
    </row>
    <row r="1452" spans="1:6" x14ac:dyDescent="0.25">
      <c r="A1452" s="62"/>
      <c r="B1452" s="59"/>
      <c r="C1452" s="59"/>
      <c r="D1452" s="59"/>
      <c r="E1452" s="59"/>
      <c r="F1452" s="63"/>
    </row>
    <row r="1453" spans="1:6" x14ac:dyDescent="0.25">
      <c r="A1453" s="62"/>
      <c r="B1453" s="59"/>
      <c r="C1453" s="59"/>
      <c r="D1453" s="59"/>
      <c r="E1453" s="59"/>
      <c r="F1453" s="63"/>
    </row>
    <row r="1454" spans="1:6" x14ac:dyDescent="0.25">
      <c r="A1454" s="62"/>
      <c r="B1454" s="59"/>
      <c r="C1454" s="59"/>
      <c r="D1454" s="59"/>
      <c r="E1454" s="59"/>
      <c r="F1454" s="63"/>
    </row>
    <row r="1455" spans="1:6" x14ac:dyDescent="0.25">
      <c r="A1455" s="62"/>
      <c r="B1455" s="59"/>
      <c r="C1455" s="59"/>
      <c r="D1455" s="59"/>
      <c r="E1455" s="59"/>
      <c r="F1455" s="63"/>
    </row>
    <row r="1456" spans="1:6" x14ac:dyDescent="0.25">
      <c r="A1456" s="62"/>
      <c r="B1456" s="59"/>
      <c r="C1456" s="59"/>
      <c r="D1456" s="59"/>
      <c r="E1456" s="59"/>
      <c r="F1456" s="63"/>
    </row>
    <row r="1457" spans="1:6" x14ac:dyDescent="0.25">
      <c r="A1457" s="62"/>
      <c r="B1457" s="59"/>
      <c r="C1457" s="59"/>
      <c r="D1457" s="59"/>
      <c r="E1457" s="59"/>
      <c r="F1457" s="63"/>
    </row>
    <row r="1458" spans="1:6" x14ac:dyDescent="0.25">
      <c r="A1458" s="62"/>
      <c r="B1458" s="59"/>
      <c r="C1458" s="59"/>
      <c r="D1458" s="59"/>
      <c r="E1458" s="59"/>
      <c r="F1458" s="63"/>
    </row>
    <row r="1459" spans="1:6" x14ac:dyDescent="0.25">
      <c r="A1459" s="62"/>
      <c r="B1459" s="59"/>
      <c r="C1459" s="59"/>
      <c r="D1459" s="59"/>
      <c r="E1459" s="59"/>
      <c r="F1459" s="63"/>
    </row>
    <row r="1460" spans="1:6" x14ac:dyDescent="0.25">
      <c r="A1460" s="62"/>
      <c r="B1460" s="59"/>
      <c r="C1460" s="59"/>
      <c r="D1460" s="59"/>
      <c r="E1460" s="59"/>
      <c r="F1460" s="63"/>
    </row>
    <row r="1461" spans="1:6" x14ac:dyDescent="0.25">
      <c r="A1461" s="62"/>
      <c r="B1461" s="59"/>
      <c r="C1461" s="59"/>
      <c r="D1461" s="59"/>
      <c r="E1461" s="59"/>
      <c r="F1461" s="63"/>
    </row>
    <row r="1462" spans="1:6" x14ac:dyDescent="0.25">
      <c r="A1462" s="62"/>
      <c r="B1462" s="59"/>
      <c r="C1462" s="59"/>
      <c r="D1462" s="59"/>
      <c r="E1462" s="59"/>
      <c r="F1462" s="63"/>
    </row>
    <row r="1463" spans="1:6" x14ac:dyDescent="0.25">
      <c r="A1463" s="62"/>
      <c r="B1463" s="59"/>
      <c r="C1463" s="59"/>
      <c r="D1463" s="59"/>
      <c r="E1463" s="59"/>
      <c r="F1463" s="63"/>
    </row>
    <row r="1464" spans="1:6" x14ac:dyDescent="0.25">
      <c r="A1464" s="62"/>
      <c r="B1464" s="59"/>
      <c r="C1464" s="59"/>
      <c r="D1464" s="59"/>
      <c r="E1464" s="59"/>
      <c r="F1464" s="63"/>
    </row>
    <row r="1465" spans="1:6" x14ac:dyDescent="0.25">
      <c r="A1465" s="62"/>
      <c r="B1465" s="59"/>
      <c r="C1465" s="59"/>
      <c r="D1465" s="59"/>
      <c r="E1465" s="59"/>
      <c r="F1465" s="63"/>
    </row>
    <row r="1466" spans="1:6" x14ac:dyDescent="0.25">
      <c r="A1466" s="62"/>
      <c r="B1466" s="59"/>
      <c r="C1466" s="59"/>
      <c r="D1466" s="59"/>
      <c r="E1466" s="59"/>
      <c r="F1466" s="63"/>
    </row>
    <row r="1467" spans="1:6" x14ac:dyDescent="0.25">
      <c r="A1467" s="62"/>
      <c r="B1467" s="59"/>
      <c r="C1467" s="59"/>
      <c r="D1467" s="59"/>
      <c r="E1467" s="59"/>
      <c r="F1467" s="63"/>
    </row>
    <row r="1468" spans="1:6" x14ac:dyDescent="0.25">
      <c r="A1468" s="62"/>
      <c r="B1468" s="59"/>
      <c r="C1468" s="59"/>
      <c r="D1468" s="59"/>
      <c r="E1468" s="59"/>
      <c r="F1468" s="63"/>
    </row>
    <row r="1469" spans="1:6" x14ac:dyDescent="0.25">
      <c r="A1469" s="62"/>
      <c r="B1469" s="59"/>
      <c r="C1469" s="59"/>
      <c r="D1469" s="59"/>
      <c r="E1469" s="59"/>
      <c r="F1469" s="63"/>
    </row>
    <row r="1470" spans="1:6" x14ac:dyDescent="0.25">
      <c r="A1470" s="62"/>
      <c r="B1470" s="59"/>
      <c r="C1470" s="59"/>
      <c r="D1470" s="59"/>
      <c r="E1470" s="59"/>
      <c r="F1470" s="63"/>
    </row>
    <row r="1471" spans="1:6" x14ac:dyDescent="0.25">
      <c r="A1471" s="62"/>
      <c r="B1471" s="59"/>
      <c r="C1471" s="59"/>
      <c r="D1471" s="59"/>
      <c r="E1471" s="59"/>
      <c r="F1471" s="63"/>
    </row>
    <row r="1472" spans="1:6" x14ac:dyDescent="0.25">
      <c r="A1472" s="62"/>
      <c r="B1472" s="59"/>
      <c r="C1472" s="59"/>
      <c r="D1472" s="59"/>
      <c r="E1472" s="59"/>
      <c r="F1472" s="63"/>
    </row>
    <row r="1473" spans="1:6" x14ac:dyDescent="0.25">
      <c r="A1473" s="62"/>
      <c r="B1473" s="59"/>
      <c r="C1473" s="59"/>
      <c r="D1473" s="59"/>
      <c r="E1473" s="59"/>
      <c r="F1473" s="63"/>
    </row>
    <row r="1474" spans="1:6" x14ac:dyDescent="0.25">
      <c r="A1474" s="62"/>
      <c r="B1474" s="59"/>
      <c r="C1474" s="59"/>
      <c r="D1474" s="59"/>
      <c r="E1474" s="59"/>
      <c r="F1474" s="63"/>
    </row>
    <row r="1475" spans="1:6" x14ac:dyDescent="0.25">
      <c r="A1475" s="62"/>
      <c r="B1475" s="59"/>
      <c r="C1475" s="59"/>
      <c r="D1475" s="59"/>
      <c r="E1475" s="59"/>
      <c r="F1475" s="63"/>
    </row>
    <row r="1476" spans="1:6" x14ac:dyDescent="0.25">
      <c r="A1476" s="62"/>
      <c r="B1476" s="59"/>
      <c r="C1476" s="59"/>
      <c r="D1476" s="59"/>
      <c r="E1476" s="59"/>
      <c r="F1476" s="63"/>
    </row>
    <row r="1477" spans="1:6" x14ac:dyDescent="0.25">
      <c r="A1477" s="62"/>
      <c r="B1477" s="59"/>
      <c r="C1477" s="59"/>
      <c r="D1477" s="59"/>
      <c r="E1477" s="59"/>
      <c r="F1477" s="63"/>
    </row>
    <row r="1478" spans="1:6" x14ac:dyDescent="0.25">
      <c r="A1478" s="62"/>
      <c r="B1478" s="59"/>
      <c r="C1478" s="59"/>
      <c r="D1478" s="59"/>
      <c r="E1478" s="59"/>
      <c r="F1478" s="63"/>
    </row>
    <row r="1479" spans="1:6" x14ac:dyDescent="0.25">
      <c r="A1479" s="62"/>
      <c r="B1479" s="59"/>
      <c r="C1479" s="59"/>
      <c r="D1479" s="59"/>
      <c r="E1479" s="59"/>
      <c r="F1479" s="63"/>
    </row>
    <row r="1480" spans="1:6" x14ac:dyDescent="0.25">
      <c r="A1480" s="62"/>
      <c r="B1480" s="59"/>
      <c r="C1480" s="59"/>
      <c r="D1480" s="59"/>
      <c r="E1480" s="59"/>
      <c r="F1480" s="63"/>
    </row>
    <row r="1481" spans="1:6" x14ac:dyDescent="0.25">
      <c r="A1481" s="62"/>
      <c r="B1481" s="59"/>
      <c r="C1481" s="59"/>
      <c r="D1481" s="59"/>
      <c r="E1481" s="59"/>
      <c r="F1481" s="63"/>
    </row>
    <row r="1482" spans="1:6" x14ac:dyDescent="0.25">
      <c r="A1482" s="62"/>
      <c r="B1482" s="59"/>
      <c r="C1482" s="59"/>
      <c r="D1482" s="59"/>
      <c r="E1482" s="59"/>
      <c r="F1482" s="63"/>
    </row>
    <row r="1483" spans="1:6" x14ac:dyDescent="0.25">
      <c r="A1483" s="62"/>
      <c r="B1483" s="59"/>
      <c r="C1483" s="59"/>
      <c r="D1483" s="59"/>
      <c r="E1483" s="59"/>
      <c r="F1483" s="63"/>
    </row>
    <row r="1484" spans="1:6" x14ac:dyDescent="0.25">
      <c r="A1484" s="62"/>
      <c r="B1484" s="59"/>
      <c r="C1484" s="59"/>
      <c r="D1484" s="59"/>
      <c r="E1484" s="59"/>
      <c r="F1484" s="63"/>
    </row>
    <row r="1485" spans="1:6" x14ac:dyDescent="0.25">
      <c r="A1485" s="62"/>
      <c r="B1485" s="59"/>
      <c r="C1485" s="59"/>
      <c r="D1485" s="59"/>
      <c r="E1485" s="59"/>
      <c r="F1485" s="63"/>
    </row>
    <row r="1486" spans="1:6" x14ac:dyDescent="0.25">
      <c r="A1486" s="62"/>
      <c r="B1486" s="59"/>
      <c r="C1486" s="59"/>
      <c r="D1486" s="59"/>
      <c r="E1486" s="59"/>
      <c r="F1486" s="63"/>
    </row>
    <row r="1487" spans="1:6" x14ac:dyDescent="0.25">
      <c r="A1487" s="62"/>
      <c r="B1487" s="59"/>
      <c r="C1487" s="59"/>
      <c r="D1487" s="59"/>
      <c r="E1487" s="59"/>
      <c r="F1487" s="63"/>
    </row>
    <row r="1488" spans="1:6" x14ac:dyDescent="0.25">
      <c r="A1488" s="62"/>
      <c r="B1488" s="59"/>
      <c r="C1488" s="59"/>
      <c r="D1488" s="59"/>
      <c r="E1488" s="59"/>
      <c r="F1488" s="63"/>
    </row>
    <row r="1489" spans="1:6" x14ac:dyDescent="0.25">
      <c r="A1489" s="62"/>
      <c r="B1489" s="59"/>
      <c r="C1489" s="59"/>
      <c r="D1489" s="59"/>
      <c r="E1489" s="59"/>
      <c r="F1489" s="63"/>
    </row>
    <row r="1490" spans="1:6" x14ac:dyDescent="0.25">
      <c r="A1490" s="62"/>
      <c r="B1490" s="59"/>
      <c r="C1490" s="59"/>
      <c r="D1490" s="59"/>
      <c r="E1490" s="59"/>
      <c r="F1490" s="63"/>
    </row>
    <row r="1491" spans="1:6" x14ac:dyDescent="0.25">
      <c r="A1491" s="62"/>
      <c r="B1491" s="59"/>
      <c r="C1491" s="59"/>
      <c r="D1491" s="59"/>
      <c r="E1491" s="59"/>
      <c r="F1491" s="63"/>
    </row>
    <row r="1492" spans="1:6" x14ac:dyDescent="0.25">
      <c r="A1492" s="62"/>
      <c r="B1492" s="59"/>
      <c r="C1492" s="59"/>
      <c r="D1492" s="59"/>
      <c r="E1492" s="59"/>
      <c r="F1492" s="63"/>
    </row>
    <row r="1493" spans="1:6" x14ac:dyDescent="0.25">
      <c r="A1493" s="62"/>
      <c r="B1493" s="59"/>
      <c r="C1493" s="59"/>
      <c r="D1493" s="59"/>
      <c r="E1493" s="59"/>
      <c r="F1493" s="63"/>
    </row>
    <row r="1494" spans="1:6" x14ac:dyDescent="0.25">
      <c r="A1494" s="62"/>
      <c r="B1494" s="59"/>
      <c r="C1494" s="59"/>
      <c r="D1494" s="59"/>
      <c r="E1494" s="59"/>
      <c r="F1494" s="63"/>
    </row>
    <row r="1495" spans="1:6" x14ac:dyDescent="0.25">
      <c r="A1495" s="62"/>
      <c r="B1495" s="59"/>
      <c r="C1495" s="59"/>
      <c r="D1495" s="59"/>
      <c r="E1495" s="59"/>
      <c r="F1495" s="63"/>
    </row>
    <row r="1496" spans="1:6" x14ac:dyDescent="0.25">
      <c r="A1496" s="62"/>
      <c r="B1496" s="59"/>
      <c r="C1496" s="59"/>
      <c r="D1496" s="59"/>
      <c r="E1496" s="59"/>
      <c r="F1496" s="63"/>
    </row>
    <row r="1497" spans="1:6" x14ac:dyDescent="0.25">
      <c r="A1497" s="62"/>
      <c r="B1497" s="59"/>
      <c r="C1497" s="59"/>
      <c r="D1497" s="59"/>
      <c r="E1497" s="59"/>
      <c r="F1497" s="63"/>
    </row>
    <row r="1498" spans="1:6" x14ac:dyDescent="0.25">
      <c r="A1498" s="62"/>
      <c r="B1498" s="59"/>
      <c r="C1498" s="59"/>
      <c r="D1498" s="59"/>
      <c r="E1498" s="59"/>
      <c r="F1498" s="63"/>
    </row>
    <row r="1499" spans="1:6" x14ac:dyDescent="0.25">
      <c r="A1499" s="62"/>
      <c r="B1499" s="59"/>
      <c r="C1499" s="59"/>
      <c r="D1499" s="59"/>
      <c r="E1499" s="59"/>
      <c r="F1499" s="63"/>
    </row>
    <row r="1500" spans="1:6" x14ac:dyDescent="0.25">
      <c r="A1500" s="62"/>
      <c r="B1500" s="59"/>
      <c r="C1500" s="59"/>
      <c r="D1500" s="59"/>
      <c r="E1500" s="59"/>
      <c r="F1500" s="63"/>
    </row>
    <row r="1501" spans="1:6" x14ac:dyDescent="0.25">
      <c r="A1501" s="62"/>
      <c r="B1501" s="59"/>
      <c r="C1501" s="59"/>
      <c r="D1501" s="59"/>
      <c r="E1501" s="59"/>
      <c r="F1501" s="63"/>
    </row>
    <row r="1502" spans="1:6" x14ac:dyDescent="0.25">
      <c r="A1502" s="62"/>
      <c r="B1502" s="59"/>
      <c r="C1502" s="59"/>
      <c r="D1502" s="59"/>
      <c r="E1502" s="59"/>
      <c r="F1502" s="63"/>
    </row>
    <row r="1503" spans="1:6" x14ac:dyDescent="0.25">
      <c r="A1503" s="62"/>
      <c r="B1503" s="59"/>
      <c r="C1503" s="59"/>
      <c r="D1503" s="59"/>
      <c r="E1503" s="59"/>
      <c r="F1503" s="63"/>
    </row>
    <row r="1504" spans="1:6" x14ac:dyDescent="0.25">
      <c r="A1504" s="62"/>
      <c r="B1504" s="59"/>
      <c r="C1504" s="59"/>
      <c r="D1504" s="59"/>
      <c r="E1504" s="59"/>
      <c r="F1504" s="63"/>
    </row>
    <row r="1505" spans="1:6" x14ac:dyDescent="0.25">
      <c r="A1505" s="62"/>
      <c r="B1505" s="59"/>
      <c r="C1505" s="59"/>
      <c r="D1505" s="59"/>
      <c r="E1505" s="59"/>
      <c r="F1505" s="63"/>
    </row>
    <row r="1506" spans="1:6" x14ac:dyDescent="0.25">
      <c r="A1506" s="62"/>
      <c r="B1506" s="59"/>
      <c r="C1506" s="59"/>
      <c r="D1506" s="59"/>
      <c r="E1506" s="59"/>
      <c r="F1506" s="63"/>
    </row>
    <row r="1507" spans="1:6" x14ac:dyDescent="0.25">
      <c r="A1507" s="62"/>
      <c r="B1507" s="59"/>
      <c r="C1507" s="59"/>
      <c r="D1507" s="59"/>
      <c r="E1507" s="59"/>
      <c r="F1507" s="63"/>
    </row>
    <row r="1508" spans="1:6" x14ac:dyDescent="0.25">
      <c r="A1508" s="62"/>
      <c r="B1508" s="59"/>
      <c r="C1508" s="59"/>
      <c r="D1508" s="59"/>
      <c r="E1508" s="59"/>
      <c r="F1508" s="63"/>
    </row>
    <row r="1509" spans="1:6" x14ac:dyDescent="0.25">
      <c r="A1509" s="62"/>
      <c r="B1509" s="59"/>
      <c r="C1509" s="59"/>
      <c r="D1509" s="59"/>
      <c r="E1509" s="59"/>
      <c r="F1509" s="63"/>
    </row>
    <row r="1510" spans="1:6" x14ac:dyDescent="0.25">
      <c r="A1510" s="62"/>
      <c r="B1510" s="59"/>
      <c r="C1510" s="59"/>
      <c r="D1510" s="59"/>
      <c r="E1510" s="59"/>
      <c r="F1510" s="63"/>
    </row>
    <row r="1511" spans="1:6" x14ac:dyDescent="0.25">
      <c r="A1511" s="62"/>
      <c r="B1511" s="59"/>
      <c r="C1511" s="59"/>
      <c r="D1511" s="59"/>
      <c r="E1511" s="59"/>
      <c r="F1511" s="63"/>
    </row>
    <row r="1512" spans="1:6" x14ac:dyDescent="0.25">
      <c r="A1512" s="62"/>
      <c r="B1512" s="59"/>
      <c r="C1512" s="59"/>
      <c r="D1512" s="59"/>
      <c r="E1512" s="59"/>
      <c r="F1512" s="63"/>
    </row>
    <row r="1513" spans="1:6" x14ac:dyDescent="0.25">
      <c r="A1513" s="62"/>
      <c r="B1513" s="59"/>
      <c r="C1513" s="59"/>
      <c r="D1513" s="59"/>
      <c r="E1513" s="59"/>
      <c r="F1513" s="63"/>
    </row>
    <row r="1514" spans="1:6" x14ac:dyDescent="0.25">
      <c r="A1514" s="62"/>
      <c r="B1514" s="59"/>
      <c r="C1514" s="59"/>
      <c r="D1514" s="59"/>
      <c r="E1514" s="59"/>
      <c r="F1514" s="63"/>
    </row>
    <row r="1515" spans="1:6" x14ac:dyDescent="0.25">
      <c r="A1515" s="62"/>
      <c r="B1515" s="59"/>
      <c r="C1515" s="59"/>
      <c r="D1515" s="59"/>
      <c r="E1515" s="59"/>
      <c r="F1515" s="63"/>
    </row>
    <row r="1516" spans="1:6" x14ac:dyDescent="0.25">
      <c r="A1516" s="62"/>
      <c r="B1516" s="59"/>
      <c r="C1516" s="59"/>
      <c r="D1516" s="59"/>
      <c r="E1516" s="59"/>
      <c r="F1516" s="63"/>
    </row>
    <row r="1517" spans="1:6" x14ac:dyDescent="0.25">
      <c r="A1517" s="62"/>
      <c r="B1517" s="59"/>
      <c r="C1517" s="59"/>
      <c r="D1517" s="59"/>
      <c r="E1517" s="59"/>
      <c r="F1517" s="63"/>
    </row>
    <row r="1518" spans="1:6" x14ac:dyDescent="0.25">
      <c r="A1518" s="62"/>
      <c r="B1518" s="59"/>
      <c r="C1518" s="59"/>
      <c r="D1518" s="59"/>
      <c r="E1518" s="59"/>
      <c r="F1518" s="63"/>
    </row>
    <row r="1519" spans="1:6" x14ac:dyDescent="0.25">
      <c r="A1519" s="62"/>
      <c r="B1519" s="59"/>
      <c r="C1519" s="59"/>
      <c r="D1519" s="59"/>
      <c r="E1519" s="59"/>
      <c r="F1519" s="63"/>
    </row>
    <row r="1520" spans="1:6" x14ac:dyDescent="0.25">
      <c r="A1520" s="62"/>
      <c r="B1520" s="59"/>
      <c r="C1520" s="59"/>
      <c r="D1520" s="59"/>
      <c r="E1520" s="59"/>
      <c r="F1520" s="63"/>
    </row>
    <row r="1521" spans="1:6" x14ac:dyDescent="0.25">
      <c r="A1521" s="62"/>
      <c r="B1521" s="59"/>
      <c r="C1521" s="59"/>
      <c r="D1521" s="59"/>
      <c r="E1521" s="59"/>
      <c r="F1521" s="63"/>
    </row>
    <row r="1522" spans="1:6" x14ac:dyDescent="0.25">
      <c r="A1522" s="62"/>
      <c r="B1522" s="59"/>
      <c r="C1522" s="59"/>
      <c r="D1522" s="59"/>
      <c r="E1522" s="59"/>
      <c r="F1522" s="63"/>
    </row>
    <row r="1523" spans="1:6" x14ac:dyDescent="0.25">
      <c r="A1523" s="62"/>
      <c r="B1523" s="59"/>
      <c r="C1523" s="59"/>
      <c r="D1523" s="59"/>
      <c r="E1523" s="59"/>
      <c r="F1523" s="63"/>
    </row>
    <row r="1524" spans="1:6" x14ac:dyDescent="0.25">
      <c r="A1524" s="62"/>
      <c r="B1524" s="59"/>
      <c r="C1524" s="59"/>
      <c r="D1524" s="59"/>
      <c r="E1524" s="59"/>
      <c r="F1524" s="63"/>
    </row>
    <row r="1525" spans="1:6" x14ac:dyDescent="0.25">
      <c r="A1525" s="62"/>
      <c r="B1525" s="59"/>
      <c r="C1525" s="59"/>
      <c r="D1525" s="59"/>
      <c r="E1525" s="59"/>
      <c r="F1525" s="63"/>
    </row>
    <row r="1526" spans="1:6" x14ac:dyDescent="0.25">
      <c r="A1526" s="62"/>
      <c r="B1526" s="59"/>
      <c r="C1526" s="59"/>
      <c r="D1526" s="59"/>
      <c r="E1526" s="59"/>
      <c r="F1526" s="63"/>
    </row>
    <row r="1527" spans="1:6" x14ac:dyDescent="0.25">
      <c r="A1527" s="62"/>
      <c r="B1527" s="59"/>
      <c r="C1527" s="59"/>
      <c r="D1527" s="59"/>
      <c r="E1527" s="59"/>
      <c r="F1527" s="63"/>
    </row>
    <row r="1528" spans="1:6" x14ac:dyDescent="0.25">
      <c r="A1528" s="62"/>
      <c r="B1528" s="59"/>
      <c r="C1528" s="59"/>
      <c r="D1528" s="59"/>
      <c r="E1528" s="59"/>
      <c r="F1528" s="63"/>
    </row>
    <row r="1529" spans="1:6" x14ac:dyDescent="0.25">
      <c r="A1529" s="62"/>
      <c r="B1529" s="59"/>
      <c r="C1529" s="59"/>
      <c r="D1529" s="59"/>
      <c r="E1529" s="59"/>
      <c r="F1529" s="63"/>
    </row>
    <row r="1530" spans="1:6" x14ac:dyDescent="0.25">
      <c r="A1530" s="62"/>
      <c r="B1530" s="59"/>
      <c r="C1530" s="59"/>
      <c r="D1530" s="59"/>
      <c r="E1530" s="59"/>
      <c r="F1530" s="63"/>
    </row>
    <row r="1531" spans="1:6" x14ac:dyDescent="0.25">
      <c r="A1531" s="62"/>
      <c r="B1531" s="59"/>
      <c r="C1531" s="59"/>
      <c r="D1531" s="59"/>
      <c r="E1531" s="59"/>
      <c r="F1531" s="63"/>
    </row>
    <row r="1532" spans="1:6" x14ac:dyDescent="0.25">
      <c r="A1532" s="62"/>
      <c r="B1532" s="59"/>
      <c r="C1532" s="59"/>
      <c r="D1532" s="59"/>
      <c r="E1532" s="59"/>
      <c r="F1532" s="63"/>
    </row>
    <row r="1533" spans="1:6" x14ac:dyDescent="0.25">
      <c r="A1533" s="62"/>
      <c r="B1533" s="59"/>
      <c r="C1533" s="59"/>
      <c r="D1533" s="59"/>
      <c r="E1533" s="59"/>
      <c r="F1533" s="63"/>
    </row>
    <row r="1534" spans="1:6" x14ac:dyDescent="0.25">
      <c r="A1534" s="62"/>
      <c r="B1534" s="59"/>
      <c r="C1534" s="59"/>
      <c r="D1534" s="59"/>
      <c r="E1534" s="59"/>
      <c r="F1534" s="63"/>
    </row>
    <row r="1535" spans="1:6" x14ac:dyDescent="0.25">
      <c r="A1535" s="62"/>
      <c r="B1535" s="59"/>
      <c r="C1535" s="59"/>
      <c r="D1535" s="59"/>
      <c r="E1535" s="59"/>
      <c r="F1535" s="63"/>
    </row>
    <row r="1536" spans="1:6" x14ac:dyDescent="0.25">
      <c r="A1536" s="62"/>
      <c r="B1536" s="59"/>
      <c r="C1536" s="59"/>
      <c r="D1536" s="59"/>
      <c r="E1536" s="59"/>
      <c r="F1536" s="63"/>
    </row>
    <row r="1537" spans="1:6" x14ac:dyDescent="0.25">
      <c r="A1537" s="62"/>
      <c r="B1537" s="59"/>
      <c r="C1537" s="59"/>
      <c r="D1537" s="59"/>
      <c r="E1537" s="59"/>
      <c r="F1537" s="63"/>
    </row>
    <row r="1538" spans="1:6" x14ac:dyDescent="0.25">
      <c r="A1538" s="62"/>
      <c r="B1538" s="59"/>
      <c r="C1538" s="59"/>
      <c r="D1538" s="59"/>
      <c r="E1538" s="59"/>
      <c r="F1538" s="63"/>
    </row>
    <row r="1539" spans="1:6" x14ac:dyDescent="0.25">
      <c r="A1539" s="62"/>
      <c r="B1539" s="59"/>
      <c r="C1539" s="59"/>
      <c r="D1539" s="59"/>
      <c r="E1539" s="59"/>
      <c r="F1539" s="63"/>
    </row>
    <row r="1540" spans="1:6" x14ac:dyDescent="0.25">
      <c r="A1540" s="62"/>
      <c r="B1540" s="59"/>
      <c r="C1540" s="59"/>
      <c r="D1540" s="59"/>
      <c r="E1540" s="59"/>
      <c r="F1540" s="63"/>
    </row>
    <row r="1541" spans="1:6" x14ac:dyDescent="0.25">
      <c r="A1541" s="62"/>
      <c r="B1541" s="59"/>
      <c r="C1541" s="59"/>
      <c r="D1541" s="59"/>
      <c r="E1541" s="59"/>
      <c r="F1541" s="63"/>
    </row>
    <row r="1542" spans="1:6" x14ac:dyDescent="0.25">
      <c r="A1542" s="62"/>
      <c r="B1542" s="59"/>
      <c r="C1542" s="59"/>
      <c r="D1542" s="59"/>
      <c r="E1542" s="59"/>
      <c r="F1542" s="63"/>
    </row>
    <row r="1543" spans="1:6" x14ac:dyDescent="0.25">
      <c r="A1543" s="62"/>
      <c r="B1543" s="59"/>
      <c r="C1543" s="59"/>
      <c r="D1543" s="59"/>
      <c r="E1543" s="59"/>
      <c r="F1543" s="63"/>
    </row>
    <row r="1544" spans="1:6" x14ac:dyDescent="0.25">
      <c r="A1544" s="62"/>
      <c r="B1544" s="59"/>
      <c r="C1544" s="59"/>
      <c r="D1544" s="59"/>
      <c r="E1544" s="59"/>
      <c r="F1544" s="63"/>
    </row>
    <row r="1545" spans="1:6" x14ac:dyDescent="0.25">
      <c r="A1545" s="62"/>
      <c r="B1545" s="59"/>
      <c r="C1545" s="59"/>
      <c r="D1545" s="59"/>
      <c r="E1545" s="59"/>
      <c r="F1545" s="63"/>
    </row>
    <row r="1546" spans="1:6" x14ac:dyDescent="0.25">
      <c r="A1546" s="62"/>
      <c r="B1546" s="59"/>
      <c r="C1546" s="59"/>
      <c r="D1546" s="59"/>
      <c r="E1546" s="59"/>
      <c r="F1546" s="63"/>
    </row>
    <row r="1547" spans="1:6" x14ac:dyDescent="0.25">
      <c r="A1547" s="62"/>
      <c r="B1547" s="59"/>
      <c r="C1547" s="59"/>
      <c r="D1547" s="59"/>
      <c r="E1547" s="59"/>
      <c r="F1547" s="63"/>
    </row>
    <row r="1548" spans="1:6" x14ac:dyDescent="0.25">
      <c r="A1548" s="62"/>
      <c r="B1548" s="59"/>
      <c r="C1548" s="59"/>
      <c r="D1548" s="59"/>
      <c r="E1548" s="59"/>
      <c r="F1548" s="63"/>
    </row>
    <row r="1549" spans="1:6" x14ac:dyDescent="0.25">
      <c r="A1549" s="62"/>
      <c r="B1549" s="59"/>
      <c r="C1549" s="59"/>
      <c r="D1549" s="59"/>
      <c r="E1549" s="59"/>
      <c r="F1549" s="63"/>
    </row>
    <row r="1550" spans="1:6" x14ac:dyDescent="0.25">
      <c r="A1550" s="62"/>
      <c r="B1550" s="59"/>
      <c r="C1550" s="59"/>
      <c r="D1550" s="59"/>
      <c r="E1550" s="59"/>
      <c r="F1550" s="63"/>
    </row>
    <row r="1551" spans="1:6" x14ac:dyDescent="0.25">
      <c r="A1551" s="62"/>
      <c r="B1551" s="59"/>
      <c r="C1551" s="59"/>
      <c r="D1551" s="59"/>
      <c r="E1551" s="59"/>
      <c r="F1551" s="63"/>
    </row>
    <row r="1552" spans="1:6" x14ac:dyDescent="0.25">
      <c r="A1552" s="62"/>
      <c r="B1552" s="59"/>
      <c r="C1552" s="59"/>
      <c r="D1552" s="59"/>
      <c r="E1552" s="59"/>
      <c r="F1552" s="63"/>
    </row>
    <row r="1553" spans="1:6" x14ac:dyDescent="0.25">
      <c r="A1553" s="62"/>
      <c r="B1553" s="59"/>
      <c r="C1553" s="59"/>
      <c r="D1553" s="59"/>
      <c r="E1553" s="59"/>
      <c r="F1553" s="63"/>
    </row>
    <row r="1554" spans="1:6" x14ac:dyDescent="0.25">
      <c r="A1554" s="62"/>
      <c r="B1554" s="59"/>
      <c r="C1554" s="59"/>
      <c r="D1554" s="59"/>
      <c r="E1554" s="59"/>
      <c r="F1554" s="63"/>
    </row>
    <row r="1555" spans="1:6" x14ac:dyDescent="0.25">
      <c r="A1555" s="62"/>
      <c r="B1555" s="59"/>
      <c r="C1555" s="59"/>
      <c r="D1555" s="59"/>
      <c r="E1555" s="59"/>
      <c r="F1555" s="63"/>
    </row>
    <row r="1556" spans="1:6" x14ac:dyDescent="0.25">
      <c r="A1556" s="62"/>
      <c r="B1556" s="59"/>
      <c r="C1556" s="59"/>
      <c r="D1556" s="59"/>
      <c r="E1556" s="59"/>
      <c r="F1556" s="63"/>
    </row>
    <row r="1557" spans="1:6" x14ac:dyDescent="0.25">
      <c r="A1557" s="62"/>
      <c r="B1557" s="59"/>
      <c r="C1557" s="59"/>
      <c r="D1557" s="59"/>
      <c r="E1557" s="59"/>
      <c r="F1557" s="63"/>
    </row>
    <row r="1558" spans="1:6" x14ac:dyDescent="0.25">
      <c r="A1558" s="62"/>
      <c r="B1558" s="59"/>
      <c r="C1558" s="59"/>
      <c r="D1558" s="59"/>
      <c r="E1558" s="59"/>
      <c r="F1558" s="63"/>
    </row>
    <row r="1559" spans="1:6" x14ac:dyDescent="0.25">
      <c r="A1559" s="62"/>
      <c r="B1559" s="59"/>
      <c r="C1559" s="59"/>
      <c r="D1559" s="59"/>
      <c r="E1559" s="59"/>
      <c r="F1559" s="63"/>
    </row>
    <row r="1560" spans="1:6" x14ac:dyDescent="0.25">
      <c r="A1560" s="62"/>
      <c r="B1560" s="59"/>
      <c r="C1560" s="59"/>
      <c r="D1560" s="59"/>
      <c r="E1560" s="59"/>
      <c r="F1560" s="63"/>
    </row>
    <row r="1561" spans="1:6" x14ac:dyDescent="0.25">
      <c r="A1561" s="62"/>
      <c r="B1561" s="59"/>
      <c r="C1561" s="59"/>
      <c r="D1561" s="59"/>
      <c r="E1561" s="59"/>
      <c r="F1561" s="63"/>
    </row>
    <row r="1562" spans="1:6" x14ac:dyDescent="0.25">
      <c r="A1562" s="62"/>
      <c r="B1562" s="59"/>
      <c r="C1562" s="59"/>
      <c r="D1562" s="59"/>
      <c r="E1562" s="59"/>
      <c r="F1562" s="63"/>
    </row>
    <row r="1563" spans="1:6" x14ac:dyDescent="0.25">
      <c r="A1563" s="62"/>
      <c r="B1563" s="59"/>
      <c r="C1563" s="59"/>
      <c r="D1563" s="59"/>
      <c r="E1563" s="59"/>
      <c r="F1563" s="63"/>
    </row>
    <row r="1564" spans="1:6" x14ac:dyDescent="0.25">
      <c r="A1564" s="62"/>
      <c r="B1564" s="59"/>
      <c r="C1564" s="59"/>
      <c r="D1564" s="59"/>
      <c r="E1564" s="59"/>
      <c r="F1564" s="63"/>
    </row>
    <row r="1565" spans="1:6" x14ac:dyDescent="0.25">
      <c r="A1565" s="62"/>
      <c r="B1565" s="59"/>
      <c r="C1565" s="59"/>
      <c r="D1565" s="59"/>
      <c r="E1565" s="59"/>
      <c r="F1565" s="63"/>
    </row>
    <row r="1566" spans="1:6" x14ac:dyDescent="0.25">
      <c r="A1566" s="62"/>
      <c r="B1566" s="59"/>
      <c r="C1566" s="59"/>
      <c r="D1566" s="59"/>
      <c r="E1566" s="59"/>
      <c r="F1566" s="63"/>
    </row>
    <row r="1567" spans="1:6" x14ac:dyDescent="0.25">
      <c r="A1567" s="62"/>
      <c r="B1567" s="59"/>
      <c r="C1567" s="59"/>
      <c r="D1567" s="59"/>
      <c r="E1567" s="59"/>
      <c r="F1567" s="63"/>
    </row>
    <row r="1568" spans="1:6" x14ac:dyDescent="0.25">
      <c r="A1568" s="62"/>
      <c r="B1568" s="59"/>
      <c r="C1568" s="59"/>
      <c r="D1568" s="59"/>
      <c r="E1568" s="59"/>
      <c r="F1568" s="63"/>
    </row>
    <row r="1569" spans="1:6" x14ac:dyDescent="0.25">
      <c r="A1569" s="62"/>
      <c r="B1569" s="59"/>
      <c r="C1569" s="59"/>
      <c r="D1569" s="59"/>
      <c r="E1569" s="59"/>
      <c r="F1569" s="63"/>
    </row>
    <row r="1570" spans="1:6" x14ac:dyDescent="0.25">
      <c r="A1570" s="62"/>
      <c r="B1570" s="59"/>
      <c r="C1570" s="59"/>
      <c r="D1570" s="59"/>
      <c r="E1570" s="59"/>
      <c r="F1570" s="63"/>
    </row>
    <row r="1571" spans="1:6" x14ac:dyDescent="0.25">
      <c r="A1571" s="62"/>
      <c r="B1571" s="59"/>
      <c r="C1571" s="59"/>
      <c r="D1571" s="59"/>
      <c r="E1571" s="59"/>
      <c r="F1571" s="63"/>
    </row>
    <row r="1572" spans="1:6" x14ac:dyDescent="0.25">
      <c r="A1572" s="62"/>
      <c r="B1572" s="59"/>
      <c r="C1572" s="59"/>
      <c r="D1572" s="59"/>
      <c r="E1572" s="59"/>
      <c r="F1572" s="63"/>
    </row>
    <row r="1573" spans="1:6" x14ac:dyDescent="0.25">
      <c r="A1573" s="62"/>
      <c r="B1573" s="59"/>
      <c r="C1573" s="59"/>
      <c r="D1573" s="59"/>
      <c r="E1573" s="59"/>
      <c r="F1573" s="63"/>
    </row>
    <row r="1574" spans="1:6" x14ac:dyDescent="0.25">
      <c r="A1574" s="62"/>
      <c r="B1574" s="59"/>
      <c r="C1574" s="59"/>
      <c r="D1574" s="59"/>
      <c r="E1574" s="59"/>
      <c r="F1574" s="63"/>
    </row>
    <row r="1575" spans="1:6" x14ac:dyDescent="0.25">
      <c r="A1575" s="62"/>
      <c r="B1575" s="59"/>
      <c r="C1575" s="59"/>
      <c r="D1575" s="59"/>
      <c r="E1575" s="59"/>
      <c r="F1575" s="63"/>
    </row>
    <row r="1576" spans="1:6" x14ac:dyDescent="0.25">
      <c r="A1576" s="62"/>
      <c r="B1576" s="59"/>
      <c r="C1576" s="59"/>
      <c r="D1576" s="59"/>
      <c r="E1576" s="59"/>
      <c r="F1576" s="63"/>
    </row>
    <row r="1577" spans="1:6" x14ac:dyDescent="0.25">
      <c r="A1577" s="62"/>
      <c r="B1577" s="59"/>
      <c r="C1577" s="59"/>
      <c r="D1577" s="59"/>
      <c r="E1577" s="59"/>
      <c r="F1577" s="63"/>
    </row>
    <row r="1578" spans="1:6" x14ac:dyDescent="0.25">
      <c r="A1578" s="62"/>
      <c r="B1578" s="59"/>
      <c r="C1578" s="59"/>
      <c r="D1578" s="59"/>
      <c r="E1578" s="59"/>
      <c r="F1578" s="63"/>
    </row>
    <row r="1579" spans="1:6" x14ac:dyDescent="0.25">
      <c r="A1579" s="62"/>
      <c r="B1579" s="59"/>
      <c r="C1579" s="59"/>
      <c r="D1579" s="59"/>
      <c r="E1579" s="59"/>
      <c r="F1579" s="63"/>
    </row>
    <row r="1580" spans="1:6" x14ac:dyDescent="0.25">
      <c r="A1580" s="62"/>
      <c r="B1580" s="59"/>
      <c r="C1580" s="59"/>
      <c r="D1580" s="59"/>
      <c r="E1580" s="59"/>
      <c r="F1580" s="63"/>
    </row>
    <row r="1581" spans="1:6" x14ac:dyDescent="0.25">
      <c r="A1581" s="62"/>
      <c r="B1581" s="59"/>
      <c r="C1581" s="59"/>
      <c r="D1581" s="59"/>
      <c r="E1581" s="59"/>
      <c r="F1581" s="63"/>
    </row>
    <row r="1582" spans="1:6" x14ac:dyDescent="0.25">
      <c r="A1582" s="62"/>
      <c r="B1582" s="59"/>
      <c r="C1582" s="59"/>
      <c r="D1582" s="59"/>
      <c r="E1582" s="59"/>
      <c r="F1582" s="63"/>
    </row>
    <row r="1583" spans="1:6" x14ac:dyDescent="0.25">
      <c r="A1583" s="62"/>
      <c r="B1583" s="59"/>
      <c r="C1583" s="59"/>
      <c r="D1583" s="59"/>
      <c r="E1583" s="59"/>
      <c r="F1583" s="63"/>
    </row>
    <row r="1584" spans="1:6" x14ac:dyDescent="0.25">
      <c r="A1584" s="62"/>
      <c r="B1584" s="59"/>
      <c r="C1584" s="59"/>
      <c r="D1584" s="59"/>
      <c r="E1584" s="59"/>
      <c r="F1584" s="63"/>
    </row>
    <row r="1585" spans="1:6" x14ac:dyDescent="0.25">
      <c r="A1585" s="62"/>
      <c r="B1585" s="59"/>
      <c r="C1585" s="59"/>
      <c r="D1585" s="59"/>
      <c r="E1585" s="59"/>
      <c r="F1585" s="63"/>
    </row>
    <row r="1586" spans="1:6" x14ac:dyDescent="0.25">
      <c r="A1586" s="62"/>
      <c r="B1586" s="59"/>
      <c r="C1586" s="59"/>
      <c r="D1586" s="59"/>
      <c r="E1586" s="59"/>
      <c r="F1586" s="63"/>
    </row>
    <row r="1587" spans="1:6" x14ac:dyDescent="0.25">
      <c r="A1587" s="62"/>
      <c r="B1587" s="59"/>
      <c r="C1587" s="59"/>
      <c r="D1587" s="59"/>
      <c r="E1587" s="59"/>
      <c r="F1587" s="63"/>
    </row>
    <row r="1588" spans="1:6" x14ac:dyDescent="0.25">
      <c r="A1588" s="62"/>
      <c r="B1588" s="59"/>
      <c r="C1588" s="59"/>
      <c r="D1588" s="59"/>
      <c r="E1588" s="59"/>
      <c r="F1588" s="63"/>
    </row>
    <row r="1589" spans="1:6" x14ac:dyDescent="0.25">
      <c r="A1589" s="62"/>
      <c r="B1589" s="59"/>
      <c r="C1589" s="59"/>
      <c r="D1589" s="59"/>
      <c r="E1589" s="59"/>
      <c r="F1589" s="63"/>
    </row>
    <row r="1590" spans="1:6" x14ac:dyDescent="0.25">
      <c r="A1590" s="62"/>
      <c r="B1590" s="59"/>
      <c r="C1590" s="59"/>
      <c r="D1590" s="59"/>
      <c r="E1590" s="59"/>
      <c r="F1590" s="63"/>
    </row>
    <row r="1591" spans="1:6" x14ac:dyDescent="0.25">
      <c r="A1591" s="62"/>
      <c r="B1591" s="59"/>
      <c r="C1591" s="59"/>
      <c r="D1591" s="59"/>
      <c r="E1591" s="59"/>
      <c r="F1591" s="63"/>
    </row>
    <row r="1592" spans="1:6" x14ac:dyDescent="0.25">
      <c r="A1592" s="62"/>
      <c r="B1592" s="59"/>
      <c r="C1592" s="59"/>
      <c r="D1592" s="59"/>
      <c r="E1592" s="59"/>
      <c r="F1592" s="63"/>
    </row>
    <row r="1593" spans="1:6" x14ac:dyDescent="0.25">
      <c r="A1593" s="62"/>
      <c r="B1593" s="59"/>
      <c r="C1593" s="59"/>
      <c r="D1593" s="59"/>
      <c r="E1593" s="59"/>
      <c r="F1593" s="63"/>
    </row>
    <row r="1594" spans="1:6" x14ac:dyDescent="0.25">
      <c r="A1594" s="62"/>
      <c r="B1594" s="59"/>
      <c r="C1594" s="59"/>
      <c r="D1594" s="59"/>
      <c r="E1594" s="59"/>
      <c r="F1594" s="63"/>
    </row>
    <row r="1595" spans="1:6" x14ac:dyDescent="0.25">
      <c r="A1595" s="62"/>
      <c r="B1595" s="59"/>
      <c r="C1595" s="59"/>
      <c r="D1595" s="59"/>
      <c r="E1595" s="59"/>
      <c r="F1595" s="63"/>
    </row>
    <row r="1596" spans="1:6" x14ac:dyDescent="0.25">
      <c r="A1596" s="62"/>
      <c r="B1596" s="59"/>
      <c r="C1596" s="59"/>
      <c r="D1596" s="59"/>
      <c r="E1596" s="59"/>
      <c r="F1596" s="63"/>
    </row>
    <row r="1597" spans="1:6" x14ac:dyDescent="0.25">
      <c r="A1597" s="62"/>
      <c r="B1597" s="59"/>
      <c r="C1597" s="59"/>
      <c r="D1597" s="59"/>
      <c r="E1597" s="59"/>
      <c r="F1597" s="63"/>
    </row>
    <row r="1598" spans="1:6" x14ac:dyDescent="0.25">
      <c r="A1598" s="62"/>
      <c r="B1598" s="59"/>
      <c r="C1598" s="59"/>
      <c r="D1598" s="59"/>
      <c r="E1598" s="59"/>
      <c r="F1598" s="63"/>
    </row>
    <row r="1599" spans="1:6" x14ac:dyDescent="0.25">
      <c r="A1599" s="62"/>
      <c r="B1599" s="59"/>
      <c r="C1599" s="59"/>
      <c r="D1599" s="59"/>
      <c r="E1599" s="59"/>
      <c r="F1599" s="63"/>
    </row>
    <row r="1600" spans="1:6" x14ac:dyDescent="0.25">
      <c r="A1600" s="62"/>
      <c r="B1600" s="59"/>
      <c r="C1600" s="59"/>
      <c r="D1600" s="59"/>
      <c r="E1600" s="59"/>
      <c r="F1600" s="63"/>
    </row>
    <row r="1601" spans="1:6" x14ac:dyDescent="0.25">
      <c r="A1601" s="62"/>
      <c r="B1601" s="59"/>
      <c r="C1601" s="59"/>
      <c r="D1601" s="59"/>
      <c r="E1601" s="59"/>
      <c r="F1601" s="63"/>
    </row>
    <row r="1602" spans="1:6" x14ac:dyDescent="0.25">
      <c r="A1602" s="62"/>
      <c r="B1602" s="59"/>
      <c r="C1602" s="59"/>
      <c r="D1602" s="59"/>
      <c r="E1602" s="59"/>
      <c r="F1602" s="63"/>
    </row>
    <row r="1603" spans="1:6" x14ac:dyDescent="0.25">
      <c r="A1603" s="62"/>
      <c r="B1603" s="59"/>
      <c r="C1603" s="59"/>
      <c r="D1603" s="59"/>
      <c r="E1603" s="59"/>
      <c r="F1603" s="63"/>
    </row>
    <row r="1604" spans="1:6" x14ac:dyDescent="0.25">
      <c r="A1604" s="62"/>
      <c r="B1604" s="59"/>
      <c r="C1604" s="59"/>
      <c r="D1604" s="59"/>
      <c r="E1604" s="59"/>
      <c r="F1604" s="63"/>
    </row>
    <row r="1605" spans="1:6" x14ac:dyDescent="0.25">
      <c r="A1605" s="62"/>
      <c r="B1605" s="59"/>
      <c r="C1605" s="59"/>
      <c r="D1605" s="59"/>
      <c r="E1605" s="59"/>
      <c r="F1605" s="63"/>
    </row>
    <row r="1606" spans="1:6" x14ac:dyDescent="0.25">
      <c r="A1606" s="62"/>
      <c r="B1606" s="59"/>
      <c r="C1606" s="59"/>
      <c r="D1606" s="59"/>
      <c r="E1606" s="59"/>
      <c r="F1606" s="63"/>
    </row>
    <row r="1607" spans="1:6" x14ac:dyDescent="0.25">
      <c r="A1607" s="62"/>
      <c r="B1607" s="59"/>
      <c r="C1607" s="59"/>
      <c r="D1607" s="59"/>
      <c r="E1607" s="59"/>
      <c r="F1607" s="63"/>
    </row>
    <row r="1608" spans="1:6" x14ac:dyDescent="0.25">
      <c r="A1608" s="62"/>
      <c r="B1608" s="59"/>
      <c r="C1608" s="59"/>
      <c r="D1608" s="59"/>
      <c r="E1608" s="59"/>
      <c r="F1608" s="63"/>
    </row>
    <row r="1609" spans="1:6" x14ac:dyDescent="0.25">
      <c r="A1609" s="62"/>
      <c r="B1609" s="59"/>
      <c r="C1609" s="59"/>
      <c r="D1609" s="59"/>
      <c r="E1609" s="59"/>
      <c r="F1609" s="63"/>
    </row>
    <row r="1610" spans="1:6" x14ac:dyDescent="0.25">
      <c r="A1610" s="62"/>
      <c r="B1610" s="59"/>
      <c r="C1610" s="59"/>
      <c r="D1610" s="59"/>
      <c r="E1610" s="59"/>
      <c r="F1610" s="63"/>
    </row>
    <row r="1611" spans="1:6" x14ac:dyDescent="0.25">
      <c r="A1611" s="62"/>
      <c r="B1611" s="59"/>
      <c r="C1611" s="59"/>
      <c r="D1611" s="59"/>
      <c r="E1611" s="59"/>
      <c r="F1611" s="63"/>
    </row>
    <row r="1612" spans="1:6" x14ac:dyDescent="0.25">
      <c r="A1612" s="62"/>
      <c r="B1612" s="59"/>
      <c r="C1612" s="59"/>
      <c r="D1612" s="59"/>
      <c r="E1612" s="59"/>
      <c r="F1612" s="63"/>
    </row>
    <row r="1613" spans="1:6" x14ac:dyDescent="0.25">
      <c r="A1613" s="62"/>
      <c r="B1613" s="59"/>
      <c r="C1613" s="59"/>
      <c r="D1613" s="59"/>
      <c r="E1613" s="59"/>
      <c r="F1613" s="63"/>
    </row>
    <row r="1614" spans="1:6" x14ac:dyDescent="0.25">
      <c r="A1614" s="62"/>
      <c r="B1614" s="59"/>
      <c r="C1614" s="59"/>
      <c r="D1614" s="59"/>
      <c r="E1614" s="59"/>
      <c r="F1614" s="63"/>
    </row>
    <row r="1615" spans="1:6" x14ac:dyDescent="0.25">
      <c r="A1615" s="62"/>
      <c r="B1615" s="59"/>
      <c r="C1615" s="59"/>
      <c r="D1615" s="59"/>
      <c r="E1615" s="59"/>
      <c r="F1615" s="63"/>
    </row>
    <row r="1616" spans="1:6" x14ac:dyDescent="0.25">
      <c r="A1616" s="62"/>
      <c r="B1616" s="59"/>
      <c r="C1616" s="59"/>
      <c r="D1616" s="59"/>
      <c r="E1616" s="59"/>
      <c r="F1616" s="63"/>
    </row>
    <row r="1617" spans="1:6" x14ac:dyDescent="0.25">
      <c r="A1617" s="62"/>
      <c r="B1617" s="59"/>
      <c r="C1617" s="59"/>
      <c r="D1617" s="59"/>
      <c r="E1617" s="59"/>
      <c r="F1617" s="63"/>
    </row>
    <row r="1618" spans="1:6" x14ac:dyDescent="0.25">
      <c r="A1618" s="62"/>
      <c r="B1618" s="59"/>
      <c r="C1618" s="59"/>
      <c r="D1618" s="59"/>
      <c r="E1618" s="59"/>
      <c r="F1618" s="63"/>
    </row>
    <row r="1619" spans="1:6" x14ac:dyDescent="0.25">
      <c r="A1619" s="62"/>
      <c r="B1619" s="59"/>
      <c r="C1619" s="59"/>
      <c r="D1619" s="59"/>
      <c r="E1619" s="59"/>
      <c r="F1619" s="63"/>
    </row>
    <row r="1620" spans="1:6" x14ac:dyDescent="0.25">
      <c r="A1620" s="62"/>
      <c r="B1620" s="59"/>
      <c r="C1620" s="59"/>
      <c r="D1620" s="59"/>
      <c r="E1620" s="59"/>
      <c r="F1620" s="63"/>
    </row>
    <row r="1621" spans="1:6" x14ac:dyDescent="0.25">
      <c r="A1621" s="62"/>
      <c r="B1621" s="59"/>
      <c r="C1621" s="59"/>
      <c r="D1621" s="59"/>
      <c r="E1621" s="59"/>
      <c r="F1621" s="63"/>
    </row>
    <row r="1622" spans="1:6" x14ac:dyDescent="0.25">
      <c r="A1622" s="62"/>
      <c r="B1622" s="59"/>
      <c r="C1622" s="59"/>
      <c r="D1622" s="59"/>
      <c r="E1622" s="59"/>
      <c r="F1622" s="63"/>
    </row>
    <row r="1623" spans="1:6" x14ac:dyDescent="0.25">
      <c r="A1623" s="62"/>
      <c r="B1623" s="59"/>
      <c r="C1623" s="59"/>
      <c r="D1623" s="59"/>
      <c r="E1623" s="59"/>
      <c r="F1623" s="63"/>
    </row>
    <row r="1624" spans="1:6" x14ac:dyDescent="0.25">
      <c r="A1624" s="62"/>
      <c r="B1624" s="59"/>
      <c r="C1624" s="59"/>
      <c r="D1624" s="59"/>
      <c r="E1624" s="59"/>
      <c r="F1624" s="63"/>
    </row>
    <row r="1625" spans="1:6" x14ac:dyDescent="0.25">
      <c r="A1625" s="62"/>
      <c r="B1625" s="59"/>
      <c r="C1625" s="59"/>
      <c r="D1625" s="59"/>
      <c r="E1625" s="59"/>
      <c r="F1625" s="63"/>
    </row>
    <row r="1626" spans="1:6" x14ac:dyDescent="0.25">
      <c r="A1626" s="62"/>
      <c r="B1626" s="59"/>
      <c r="C1626" s="59"/>
      <c r="D1626" s="59"/>
      <c r="E1626" s="59"/>
      <c r="F1626" s="63"/>
    </row>
    <row r="1627" spans="1:6" x14ac:dyDescent="0.25">
      <c r="A1627" s="62"/>
      <c r="B1627" s="59"/>
      <c r="C1627" s="59"/>
      <c r="D1627" s="59"/>
      <c r="E1627" s="59"/>
      <c r="F1627" s="63"/>
    </row>
    <row r="1628" spans="1:6" x14ac:dyDescent="0.25">
      <c r="A1628" s="62"/>
      <c r="B1628" s="59"/>
      <c r="C1628" s="59"/>
      <c r="D1628" s="59"/>
      <c r="E1628" s="59"/>
      <c r="F1628" s="63"/>
    </row>
    <row r="1629" spans="1:6" x14ac:dyDescent="0.25">
      <c r="A1629" s="62"/>
      <c r="B1629" s="59"/>
      <c r="C1629" s="59"/>
      <c r="D1629" s="59"/>
      <c r="E1629" s="59"/>
      <c r="F1629" s="63"/>
    </row>
    <row r="1630" spans="1:6" x14ac:dyDescent="0.25">
      <c r="A1630" s="62"/>
      <c r="B1630" s="59"/>
      <c r="C1630" s="59"/>
      <c r="D1630" s="59"/>
      <c r="E1630" s="59"/>
      <c r="F1630" s="63"/>
    </row>
    <row r="1631" spans="1:6" x14ac:dyDescent="0.25">
      <c r="A1631" s="62"/>
      <c r="B1631" s="59"/>
      <c r="C1631" s="59"/>
      <c r="D1631" s="59"/>
      <c r="E1631" s="59"/>
      <c r="F1631" s="63"/>
    </row>
    <row r="1632" spans="1:6" x14ac:dyDescent="0.25">
      <c r="A1632" s="62"/>
      <c r="B1632" s="59"/>
      <c r="C1632" s="59"/>
      <c r="D1632" s="59"/>
      <c r="E1632" s="59"/>
      <c r="F1632" s="63"/>
    </row>
    <row r="1633" spans="1:6" x14ac:dyDescent="0.25">
      <c r="A1633" s="62"/>
      <c r="B1633" s="59"/>
      <c r="C1633" s="59"/>
      <c r="D1633" s="59"/>
      <c r="E1633" s="59"/>
      <c r="F1633" s="63"/>
    </row>
    <row r="1634" spans="1:6" x14ac:dyDescent="0.25">
      <c r="A1634" s="62"/>
      <c r="B1634" s="59"/>
      <c r="C1634" s="59"/>
      <c r="D1634" s="59"/>
      <c r="E1634" s="59"/>
      <c r="F1634" s="63"/>
    </row>
    <row r="1635" spans="1:6" x14ac:dyDescent="0.25">
      <c r="A1635" s="62"/>
      <c r="B1635" s="59"/>
      <c r="C1635" s="59"/>
      <c r="D1635" s="59"/>
      <c r="E1635" s="59"/>
      <c r="F1635" s="63"/>
    </row>
    <row r="1636" spans="1:6" x14ac:dyDescent="0.25">
      <c r="A1636" s="62"/>
      <c r="B1636" s="59"/>
      <c r="C1636" s="59"/>
      <c r="D1636" s="59"/>
      <c r="E1636" s="59"/>
      <c r="F1636" s="63"/>
    </row>
    <row r="1637" spans="1:6" x14ac:dyDescent="0.25">
      <c r="A1637" s="62"/>
      <c r="B1637" s="59"/>
      <c r="C1637" s="59"/>
      <c r="D1637" s="59"/>
      <c r="E1637" s="59"/>
      <c r="F1637" s="63"/>
    </row>
    <row r="1638" spans="1:6" x14ac:dyDescent="0.25">
      <c r="A1638" s="62"/>
      <c r="B1638" s="59"/>
      <c r="C1638" s="59"/>
      <c r="D1638" s="59"/>
      <c r="E1638" s="59"/>
      <c r="F1638" s="63"/>
    </row>
    <row r="1639" spans="1:6" x14ac:dyDescent="0.25">
      <c r="A1639" s="62"/>
      <c r="B1639" s="59"/>
      <c r="C1639" s="59"/>
      <c r="D1639" s="59"/>
      <c r="E1639" s="59"/>
      <c r="F1639" s="63"/>
    </row>
    <row r="1640" spans="1:6" x14ac:dyDescent="0.25">
      <c r="A1640" s="62"/>
      <c r="B1640" s="59"/>
      <c r="C1640" s="59"/>
      <c r="D1640" s="59"/>
      <c r="E1640" s="59"/>
      <c r="F1640" s="63"/>
    </row>
    <row r="1641" spans="1:6" x14ac:dyDescent="0.25">
      <c r="A1641" s="62"/>
      <c r="B1641" s="59"/>
      <c r="C1641" s="59"/>
      <c r="D1641" s="59"/>
      <c r="E1641" s="59"/>
      <c r="F1641" s="63"/>
    </row>
    <row r="1642" spans="1:6" x14ac:dyDescent="0.25">
      <c r="A1642" s="62"/>
      <c r="B1642" s="59"/>
      <c r="C1642" s="59"/>
      <c r="D1642" s="59"/>
      <c r="E1642" s="59"/>
      <c r="F1642" s="63"/>
    </row>
    <row r="1643" spans="1:6" x14ac:dyDescent="0.25">
      <c r="A1643" s="62"/>
      <c r="B1643" s="59"/>
      <c r="C1643" s="59"/>
      <c r="D1643" s="59"/>
      <c r="E1643" s="59"/>
      <c r="F1643" s="63"/>
    </row>
    <row r="1644" spans="1:6" x14ac:dyDescent="0.25">
      <c r="A1644" s="62"/>
      <c r="B1644" s="59"/>
      <c r="C1644" s="59"/>
      <c r="D1644" s="59"/>
      <c r="E1644" s="59"/>
      <c r="F1644" s="63"/>
    </row>
    <row r="1645" spans="1:6" x14ac:dyDescent="0.25">
      <c r="A1645" s="62"/>
      <c r="B1645" s="59"/>
      <c r="C1645" s="59"/>
      <c r="D1645" s="59"/>
      <c r="E1645" s="59"/>
      <c r="F1645" s="63"/>
    </row>
    <row r="1646" spans="1:6" x14ac:dyDescent="0.25">
      <c r="A1646" s="62"/>
      <c r="B1646" s="59"/>
      <c r="C1646" s="59"/>
      <c r="D1646" s="59"/>
      <c r="E1646" s="59"/>
      <c r="F1646" s="63"/>
    </row>
    <row r="1647" spans="1:6" x14ac:dyDescent="0.25">
      <c r="A1647" s="62"/>
      <c r="B1647" s="59"/>
      <c r="C1647" s="59"/>
      <c r="D1647" s="59"/>
      <c r="E1647" s="59"/>
      <c r="F1647" s="63"/>
    </row>
    <row r="1648" spans="1:6" x14ac:dyDescent="0.25">
      <c r="A1648" s="62"/>
      <c r="B1648" s="59"/>
      <c r="C1648" s="59"/>
      <c r="D1648" s="59"/>
      <c r="E1648" s="59"/>
      <c r="F1648" s="63"/>
    </row>
    <row r="1649" spans="1:6" x14ac:dyDescent="0.25">
      <c r="A1649" s="62"/>
      <c r="B1649" s="59"/>
      <c r="C1649" s="59"/>
      <c r="D1649" s="59"/>
      <c r="E1649" s="59"/>
      <c r="F1649" s="63"/>
    </row>
    <row r="1650" spans="1:6" x14ac:dyDescent="0.25">
      <c r="A1650" s="62"/>
      <c r="B1650" s="59"/>
      <c r="C1650" s="59"/>
      <c r="D1650" s="59"/>
      <c r="E1650" s="59"/>
      <c r="F1650" s="63"/>
    </row>
    <row r="1651" spans="1:6" x14ac:dyDescent="0.25">
      <c r="A1651" s="62"/>
      <c r="B1651" s="59"/>
      <c r="C1651" s="59"/>
      <c r="D1651" s="59"/>
      <c r="E1651" s="59"/>
      <c r="F1651" s="63"/>
    </row>
    <row r="1652" spans="1:6" x14ac:dyDescent="0.25">
      <c r="A1652" s="62"/>
      <c r="B1652" s="59"/>
      <c r="C1652" s="59"/>
      <c r="D1652" s="59"/>
      <c r="E1652" s="59"/>
      <c r="F1652" s="63"/>
    </row>
    <row r="1653" spans="1:6" x14ac:dyDescent="0.25">
      <c r="A1653" s="62"/>
      <c r="B1653" s="59"/>
      <c r="C1653" s="59"/>
      <c r="D1653" s="59"/>
      <c r="E1653" s="59"/>
      <c r="F1653" s="63"/>
    </row>
    <row r="1654" spans="1:6" x14ac:dyDescent="0.25">
      <c r="A1654" s="62"/>
      <c r="B1654" s="59"/>
      <c r="C1654" s="59"/>
      <c r="D1654" s="59"/>
      <c r="E1654" s="59"/>
      <c r="F1654" s="63"/>
    </row>
    <row r="1655" spans="1:6" x14ac:dyDescent="0.25">
      <c r="A1655" s="62"/>
      <c r="B1655" s="59"/>
      <c r="C1655" s="59"/>
      <c r="D1655" s="59"/>
      <c r="E1655" s="59"/>
      <c r="F1655" s="63"/>
    </row>
    <row r="1656" spans="1:6" x14ac:dyDescent="0.25">
      <c r="A1656" s="62"/>
      <c r="B1656" s="59"/>
      <c r="C1656" s="59"/>
      <c r="D1656" s="59"/>
      <c r="E1656" s="59"/>
      <c r="F1656" s="63"/>
    </row>
    <row r="1657" spans="1:6" x14ac:dyDescent="0.25">
      <c r="A1657" s="62"/>
      <c r="B1657" s="59"/>
      <c r="C1657" s="59"/>
      <c r="D1657" s="59"/>
      <c r="E1657" s="59"/>
      <c r="F1657" s="63"/>
    </row>
    <row r="1658" spans="1:6" x14ac:dyDescent="0.25">
      <c r="A1658" s="62"/>
      <c r="B1658" s="59"/>
      <c r="C1658" s="59"/>
      <c r="D1658" s="59"/>
      <c r="E1658" s="59"/>
      <c r="F1658" s="63"/>
    </row>
    <row r="1659" spans="1:6" x14ac:dyDescent="0.25">
      <c r="A1659" s="62"/>
      <c r="B1659" s="59"/>
      <c r="C1659" s="59"/>
      <c r="D1659" s="59"/>
      <c r="E1659" s="59"/>
      <c r="F1659" s="63"/>
    </row>
    <row r="1660" spans="1:6" x14ac:dyDescent="0.25">
      <c r="A1660" s="62"/>
      <c r="B1660" s="59"/>
      <c r="C1660" s="59"/>
      <c r="D1660" s="59"/>
      <c r="E1660" s="59"/>
      <c r="F1660" s="63"/>
    </row>
    <row r="1661" spans="1:6" x14ac:dyDescent="0.25">
      <c r="A1661" s="62"/>
      <c r="B1661" s="59"/>
      <c r="C1661" s="59"/>
      <c r="D1661" s="59"/>
      <c r="E1661" s="59"/>
      <c r="F1661" s="63"/>
    </row>
    <row r="1662" spans="1:6" x14ac:dyDescent="0.25">
      <c r="A1662" s="62"/>
      <c r="B1662" s="59"/>
      <c r="C1662" s="59"/>
      <c r="D1662" s="59"/>
      <c r="E1662" s="59"/>
      <c r="F1662" s="63"/>
    </row>
    <row r="1663" spans="1:6" x14ac:dyDescent="0.25">
      <c r="A1663" s="62"/>
      <c r="B1663" s="59"/>
      <c r="C1663" s="59"/>
      <c r="D1663" s="59"/>
      <c r="E1663" s="59"/>
      <c r="F1663" s="63"/>
    </row>
    <row r="1664" spans="1:6" x14ac:dyDescent="0.25">
      <c r="A1664" s="62"/>
      <c r="B1664" s="59"/>
      <c r="C1664" s="59"/>
      <c r="D1664" s="59"/>
      <c r="E1664" s="59"/>
      <c r="F1664" s="63"/>
    </row>
    <row r="1665" spans="1:6" x14ac:dyDescent="0.25">
      <c r="A1665" s="62"/>
      <c r="B1665" s="59"/>
      <c r="C1665" s="59"/>
      <c r="D1665" s="59"/>
      <c r="E1665" s="59"/>
      <c r="F1665" s="63"/>
    </row>
    <row r="1666" spans="1:6" x14ac:dyDescent="0.25">
      <c r="A1666" s="62"/>
      <c r="B1666" s="59"/>
      <c r="C1666" s="59"/>
      <c r="D1666" s="59"/>
      <c r="E1666" s="59"/>
      <c r="F1666" s="63"/>
    </row>
    <row r="1667" spans="1:6" x14ac:dyDescent="0.25">
      <c r="A1667" s="62"/>
      <c r="B1667" s="59"/>
      <c r="C1667" s="59"/>
      <c r="D1667" s="59"/>
      <c r="E1667" s="59"/>
      <c r="F1667" s="63"/>
    </row>
    <row r="1668" spans="1:6" x14ac:dyDescent="0.25">
      <c r="A1668" s="62"/>
      <c r="B1668" s="59"/>
      <c r="C1668" s="59"/>
      <c r="D1668" s="59"/>
      <c r="E1668" s="59"/>
      <c r="F1668" s="63"/>
    </row>
    <row r="1669" spans="1:6" x14ac:dyDescent="0.25">
      <c r="A1669" s="62"/>
      <c r="B1669" s="59"/>
      <c r="C1669" s="59"/>
      <c r="D1669" s="59"/>
      <c r="E1669" s="59"/>
      <c r="F1669" s="63"/>
    </row>
    <row r="1670" spans="1:6" x14ac:dyDescent="0.25">
      <c r="A1670" s="62"/>
      <c r="B1670" s="59"/>
      <c r="C1670" s="59"/>
      <c r="D1670" s="59"/>
      <c r="E1670" s="59"/>
      <c r="F1670" s="63"/>
    </row>
    <row r="1671" spans="1:6" x14ac:dyDescent="0.25">
      <c r="A1671" s="62"/>
      <c r="B1671" s="59"/>
      <c r="C1671" s="59"/>
      <c r="D1671" s="59"/>
      <c r="E1671" s="59"/>
      <c r="F1671" s="63"/>
    </row>
    <row r="1672" spans="1:6" x14ac:dyDescent="0.25">
      <c r="A1672" s="62"/>
      <c r="B1672" s="59"/>
      <c r="C1672" s="59"/>
      <c r="D1672" s="59"/>
      <c r="E1672" s="59"/>
      <c r="F1672" s="63"/>
    </row>
    <row r="1673" spans="1:6" x14ac:dyDescent="0.25">
      <c r="A1673" s="62"/>
      <c r="B1673" s="59"/>
      <c r="C1673" s="59"/>
      <c r="D1673" s="59"/>
      <c r="E1673" s="59"/>
      <c r="F1673" s="63"/>
    </row>
    <row r="1674" spans="1:6" x14ac:dyDescent="0.25">
      <c r="A1674" s="62"/>
      <c r="B1674" s="59"/>
      <c r="C1674" s="59"/>
      <c r="D1674" s="59"/>
      <c r="E1674" s="59"/>
      <c r="F1674" s="63"/>
    </row>
    <row r="1675" spans="1:6" x14ac:dyDescent="0.25">
      <c r="A1675" s="62"/>
      <c r="B1675" s="59"/>
      <c r="C1675" s="59"/>
      <c r="D1675" s="59"/>
      <c r="E1675" s="59"/>
      <c r="F1675" s="63"/>
    </row>
    <row r="1676" spans="1:6" x14ac:dyDescent="0.25">
      <c r="A1676" s="62"/>
      <c r="B1676" s="59"/>
      <c r="C1676" s="59"/>
      <c r="D1676" s="59"/>
      <c r="E1676" s="59"/>
      <c r="F1676" s="63"/>
    </row>
    <row r="1677" spans="1:6" x14ac:dyDescent="0.25">
      <c r="A1677" s="62"/>
      <c r="B1677" s="59"/>
      <c r="C1677" s="59"/>
      <c r="D1677" s="59"/>
      <c r="E1677" s="59"/>
      <c r="F1677" s="63"/>
    </row>
    <row r="1678" spans="1:6" x14ac:dyDescent="0.25">
      <c r="A1678" s="62"/>
      <c r="B1678" s="59"/>
      <c r="C1678" s="59"/>
      <c r="D1678" s="59"/>
      <c r="E1678" s="59"/>
      <c r="F1678" s="63"/>
    </row>
    <row r="1679" spans="1:6" x14ac:dyDescent="0.25">
      <c r="A1679" s="62"/>
      <c r="B1679" s="59"/>
      <c r="C1679" s="59"/>
      <c r="D1679" s="59"/>
      <c r="E1679" s="59"/>
      <c r="F1679" s="63"/>
    </row>
    <row r="1680" spans="1:6" x14ac:dyDescent="0.25">
      <c r="A1680" s="62"/>
      <c r="B1680" s="59"/>
      <c r="C1680" s="59"/>
      <c r="D1680" s="59"/>
      <c r="E1680" s="59"/>
      <c r="F1680" s="63"/>
    </row>
    <row r="1681" spans="1:6" x14ac:dyDescent="0.25">
      <c r="A1681" s="62"/>
      <c r="B1681" s="59"/>
      <c r="C1681" s="59"/>
      <c r="D1681" s="59"/>
      <c r="E1681" s="59"/>
      <c r="F1681" s="63"/>
    </row>
    <row r="1682" spans="1:6" x14ac:dyDescent="0.25">
      <c r="A1682" s="62"/>
      <c r="B1682" s="59"/>
      <c r="C1682" s="59"/>
      <c r="D1682" s="59"/>
      <c r="E1682" s="59"/>
      <c r="F1682" s="63"/>
    </row>
    <row r="1683" spans="1:6" x14ac:dyDescent="0.25">
      <c r="A1683" s="62"/>
      <c r="B1683" s="59"/>
      <c r="C1683" s="59"/>
      <c r="D1683" s="59"/>
      <c r="E1683" s="59"/>
      <c r="F1683" s="63"/>
    </row>
    <row r="1684" spans="1:6" x14ac:dyDescent="0.25">
      <c r="A1684" s="62"/>
      <c r="B1684" s="59"/>
      <c r="C1684" s="59"/>
      <c r="D1684" s="59"/>
      <c r="E1684" s="59"/>
      <c r="F1684" s="63"/>
    </row>
    <row r="1685" spans="1:6" x14ac:dyDescent="0.25">
      <c r="A1685" s="62"/>
      <c r="B1685" s="59"/>
      <c r="C1685" s="59"/>
      <c r="D1685" s="59"/>
      <c r="E1685" s="59"/>
      <c r="F1685" s="63"/>
    </row>
    <row r="1686" spans="1:6" x14ac:dyDescent="0.25">
      <c r="A1686" s="62"/>
      <c r="B1686" s="59"/>
      <c r="C1686" s="59"/>
      <c r="D1686" s="59"/>
      <c r="E1686" s="59"/>
      <c r="F1686" s="63"/>
    </row>
    <row r="1687" spans="1:6" x14ac:dyDescent="0.25">
      <c r="A1687" s="62"/>
      <c r="B1687" s="59"/>
      <c r="C1687" s="59"/>
      <c r="D1687" s="59"/>
      <c r="E1687" s="59"/>
      <c r="F1687" s="63"/>
    </row>
    <row r="1688" spans="1:6" x14ac:dyDescent="0.25">
      <c r="A1688" s="62"/>
      <c r="B1688" s="59"/>
      <c r="C1688" s="59"/>
      <c r="D1688" s="59"/>
      <c r="E1688" s="59"/>
      <c r="F1688" s="63"/>
    </row>
    <row r="1689" spans="1:6" x14ac:dyDescent="0.25">
      <c r="A1689" s="62"/>
      <c r="B1689" s="59"/>
      <c r="C1689" s="59"/>
      <c r="D1689" s="59"/>
      <c r="E1689" s="59"/>
      <c r="F1689" s="63"/>
    </row>
    <row r="1690" spans="1:6" x14ac:dyDescent="0.25">
      <c r="A1690" s="62"/>
      <c r="B1690" s="59"/>
      <c r="C1690" s="59"/>
      <c r="D1690" s="59"/>
      <c r="E1690" s="59"/>
      <c r="F1690" s="63"/>
    </row>
    <row r="1691" spans="1:6" x14ac:dyDescent="0.25">
      <c r="A1691" s="62"/>
      <c r="B1691" s="59"/>
      <c r="C1691" s="59"/>
      <c r="D1691" s="59"/>
      <c r="E1691" s="59"/>
      <c r="F1691" s="63"/>
    </row>
    <row r="1692" spans="1:6" x14ac:dyDescent="0.25">
      <c r="A1692" s="62"/>
      <c r="B1692" s="59"/>
      <c r="C1692" s="59"/>
      <c r="D1692" s="59"/>
      <c r="E1692" s="59"/>
      <c r="F1692" s="63"/>
    </row>
    <row r="1693" spans="1:6" x14ac:dyDescent="0.25">
      <c r="A1693" s="62"/>
      <c r="B1693" s="59"/>
      <c r="C1693" s="59"/>
      <c r="D1693" s="59"/>
      <c r="E1693" s="59"/>
      <c r="F1693" s="63"/>
    </row>
    <row r="1694" spans="1:6" x14ac:dyDescent="0.25">
      <c r="A1694" s="62"/>
      <c r="B1694" s="59"/>
      <c r="C1694" s="59"/>
      <c r="D1694" s="59"/>
      <c r="E1694" s="59"/>
      <c r="F1694" s="63"/>
    </row>
    <row r="1695" spans="1:6" x14ac:dyDescent="0.25">
      <c r="A1695" s="62"/>
      <c r="B1695" s="59"/>
      <c r="C1695" s="59"/>
      <c r="D1695" s="59"/>
      <c r="E1695" s="59"/>
      <c r="F1695" s="63"/>
    </row>
    <row r="1696" spans="1:6" x14ac:dyDescent="0.25">
      <c r="A1696" s="62"/>
      <c r="B1696" s="59"/>
      <c r="C1696" s="59"/>
      <c r="D1696" s="59"/>
      <c r="E1696" s="59"/>
      <c r="F1696" s="63"/>
    </row>
    <row r="1697" spans="1:6" x14ac:dyDescent="0.25">
      <c r="A1697" s="62"/>
      <c r="B1697" s="59"/>
      <c r="C1697" s="59"/>
      <c r="D1697" s="59"/>
      <c r="E1697" s="59"/>
      <c r="F1697" s="63"/>
    </row>
    <row r="1698" spans="1:6" x14ac:dyDescent="0.25">
      <c r="A1698" s="62"/>
      <c r="B1698" s="59"/>
      <c r="C1698" s="59"/>
      <c r="D1698" s="59"/>
      <c r="E1698" s="59"/>
      <c r="F1698" s="63"/>
    </row>
    <row r="1699" spans="1:6" x14ac:dyDescent="0.25">
      <c r="A1699" s="62"/>
      <c r="B1699" s="59"/>
      <c r="C1699" s="59"/>
      <c r="D1699" s="59"/>
      <c r="E1699" s="59"/>
      <c r="F1699" s="63"/>
    </row>
    <row r="1700" spans="1:6" x14ac:dyDescent="0.25">
      <c r="A1700" s="62"/>
      <c r="B1700" s="59"/>
      <c r="C1700" s="59"/>
      <c r="D1700" s="59"/>
      <c r="E1700" s="59"/>
      <c r="F1700" s="63"/>
    </row>
    <row r="1701" spans="1:6" x14ac:dyDescent="0.25">
      <c r="A1701" s="62"/>
      <c r="B1701" s="59"/>
      <c r="C1701" s="59"/>
      <c r="D1701" s="59"/>
      <c r="E1701" s="59"/>
      <c r="F1701" s="63"/>
    </row>
    <row r="1702" spans="1:6" x14ac:dyDescent="0.25">
      <c r="A1702" s="62"/>
      <c r="B1702" s="59"/>
      <c r="C1702" s="59"/>
      <c r="D1702" s="59"/>
      <c r="E1702" s="59"/>
      <c r="F1702" s="63"/>
    </row>
    <row r="1703" spans="1:6" x14ac:dyDescent="0.25">
      <c r="A1703" s="62"/>
      <c r="B1703" s="59"/>
      <c r="C1703" s="59"/>
      <c r="D1703" s="59"/>
      <c r="E1703" s="59"/>
      <c r="F1703" s="63"/>
    </row>
    <row r="1704" spans="1:6" x14ac:dyDescent="0.25">
      <c r="A1704" s="62"/>
      <c r="B1704" s="59"/>
      <c r="C1704" s="59"/>
      <c r="D1704" s="59"/>
      <c r="E1704" s="59"/>
      <c r="F1704" s="63"/>
    </row>
    <row r="1705" spans="1:6" x14ac:dyDescent="0.25">
      <c r="A1705" s="62"/>
      <c r="B1705" s="59"/>
      <c r="C1705" s="59"/>
      <c r="D1705" s="59"/>
      <c r="E1705" s="59"/>
      <c r="F1705" s="63"/>
    </row>
    <row r="1706" spans="1:6" x14ac:dyDescent="0.25">
      <c r="A1706" s="62"/>
      <c r="B1706" s="59"/>
      <c r="C1706" s="59"/>
      <c r="D1706" s="59"/>
      <c r="E1706" s="59"/>
      <c r="F1706" s="63"/>
    </row>
    <row r="1707" spans="1:6" x14ac:dyDescent="0.25">
      <c r="A1707" s="62"/>
      <c r="B1707" s="59"/>
      <c r="C1707" s="59"/>
      <c r="D1707" s="59"/>
      <c r="E1707" s="59"/>
      <c r="F1707" s="63"/>
    </row>
    <row r="1708" spans="1:6" x14ac:dyDescent="0.25">
      <c r="A1708" s="62"/>
      <c r="B1708" s="59"/>
      <c r="C1708" s="59"/>
      <c r="D1708" s="59"/>
      <c r="E1708" s="59"/>
      <c r="F1708" s="63"/>
    </row>
    <row r="1709" spans="1:6" x14ac:dyDescent="0.25">
      <c r="A1709" s="62"/>
      <c r="B1709" s="59"/>
      <c r="C1709" s="59"/>
      <c r="D1709" s="59"/>
      <c r="E1709" s="59"/>
      <c r="F1709" s="63"/>
    </row>
    <row r="1710" spans="1:6" x14ac:dyDescent="0.25">
      <c r="A1710" s="62"/>
      <c r="B1710" s="59"/>
      <c r="C1710" s="59"/>
      <c r="D1710" s="59"/>
      <c r="E1710" s="59"/>
      <c r="F1710" s="63"/>
    </row>
    <row r="1711" spans="1:6" x14ac:dyDescent="0.25">
      <c r="A1711" s="62"/>
      <c r="B1711" s="59"/>
      <c r="C1711" s="59"/>
      <c r="D1711" s="59"/>
      <c r="E1711" s="59"/>
      <c r="F1711" s="63"/>
    </row>
    <row r="1712" spans="1:6" x14ac:dyDescent="0.25">
      <c r="A1712" s="62"/>
      <c r="B1712" s="59"/>
      <c r="C1712" s="59"/>
      <c r="D1712" s="59"/>
      <c r="E1712" s="59"/>
      <c r="F1712" s="63"/>
    </row>
    <row r="1713" spans="1:6" x14ac:dyDescent="0.25">
      <c r="A1713" s="62"/>
      <c r="B1713" s="59"/>
      <c r="C1713" s="59"/>
      <c r="D1713" s="59"/>
      <c r="E1713" s="59"/>
      <c r="F1713" s="63"/>
    </row>
    <row r="1714" spans="1:6" x14ac:dyDescent="0.25">
      <c r="A1714" s="62"/>
      <c r="B1714" s="59"/>
      <c r="C1714" s="59"/>
      <c r="D1714" s="59"/>
      <c r="E1714" s="59"/>
      <c r="F1714" s="63"/>
    </row>
    <row r="1715" spans="1:6" x14ac:dyDescent="0.25">
      <c r="A1715" s="62"/>
      <c r="B1715" s="59"/>
      <c r="C1715" s="59"/>
      <c r="D1715" s="59"/>
      <c r="E1715" s="59"/>
      <c r="F1715" s="63"/>
    </row>
    <row r="1716" spans="1:6" x14ac:dyDescent="0.25">
      <c r="A1716" s="62"/>
      <c r="B1716" s="59"/>
      <c r="C1716" s="59"/>
      <c r="D1716" s="59"/>
      <c r="E1716" s="59"/>
      <c r="F1716" s="63"/>
    </row>
    <row r="1717" spans="1:6" x14ac:dyDescent="0.25">
      <c r="A1717" s="62"/>
      <c r="B1717" s="59"/>
      <c r="C1717" s="59"/>
      <c r="D1717" s="59"/>
      <c r="E1717" s="59"/>
      <c r="F1717" s="63"/>
    </row>
    <row r="1718" spans="1:6" x14ac:dyDescent="0.25">
      <c r="A1718" s="62"/>
      <c r="B1718" s="59"/>
      <c r="C1718" s="59"/>
      <c r="D1718" s="59"/>
      <c r="E1718" s="59"/>
      <c r="F1718" s="63"/>
    </row>
    <row r="1719" spans="1:6" x14ac:dyDescent="0.25">
      <c r="A1719" s="62"/>
      <c r="B1719" s="59"/>
      <c r="C1719" s="59"/>
      <c r="D1719" s="59"/>
      <c r="E1719" s="59"/>
      <c r="F1719" s="63"/>
    </row>
    <row r="1720" spans="1:6" x14ac:dyDescent="0.25">
      <c r="A1720" s="62"/>
      <c r="B1720" s="59"/>
      <c r="C1720" s="59"/>
      <c r="D1720" s="59"/>
      <c r="E1720" s="59"/>
      <c r="F1720" s="63"/>
    </row>
    <row r="1721" spans="1:6" x14ac:dyDescent="0.25">
      <c r="A1721" s="62"/>
      <c r="B1721" s="59"/>
      <c r="C1721" s="59"/>
      <c r="D1721" s="59"/>
      <c r="E1721" s="59"/>
      <c r="F1721" s="63"/>
    </row>
    <row r="1722" spans="1:6" x14ac:dyDescent="0.25">
      <c r="A1722" s="62"/>
      <c r="B1722" s="59"/>
      <c r="C1722" s="59"/>
      <c r="D1722" s="59"/>
      <c r="E1722" s="59"/>
      <c r="F1722" s="63"/>
    </row>
    <row r="1723" spans="1:6" x14ac:dyDescent="0.25">
      <c r="A1723" s="62"/>
      <c r="B1723" s="59"/>
      <c r="C1723" s="59"/>
      <c r="D1723" s="59"/>
      <c r="E1723" s="59"/>
      <c r="F1723" s="63"/>
    </row>
    <row r="1724" spans="1:6" x14ac:dyDescent="0.25">
      <c r="A1724" s="62"/>
      <c r="B1724" s="59"/>
      <c r="C1724" s="59"/>
      <c r="D1724" s="59"/>
      <c r="E1724" s="59"/>
      <c r="F1724" s="63"/>
    </row>
    <row r="1725" spans="1:6" x14ac:dyDescent="0.25">
      <c r="A1725" s="62"/>
      <c r="B1725" s="59"/>
      <c r="C1725" s="59"/>
      <c r="D1725" s="59"/>
      <c r="E1725" s="59"/>
      <c r="F1725" s="63"/>
    </row>
    <row r="1726" spans="1:6" x14ac:dyDescent="0.25">
      <c r="A1726" s="62"/>
      <c r="B1726" s="59"/>
      <c r="C1726" s="59"/>
      <c r="D1726" s="59"/>
      <c r="E1726" s="59"/>
      <c r="F1726" s="63"/>
    </row>
    <row r="1727" spans="1:6" x14ac:dyDescent="0.25">
      <c r="A1727" s="62"/>
      <c r="B1727" s="59"/>
      <c r="C1727" s="59"/>
      <c r="D1727" s="59"/>
      <c r="E1727" s="59"/>
      <c r="F1727" s="63"/>
    </row>
    <row r="1728" spans="1:6" x14ac:dyDescent="0.25">
      <c r="A1728" s="62"/>
      <c r="B1728" s="59"/>
      <c r="C1728" s="59"/>
      <c r="D1728" s="59"/>
      <c r="E1728" s="59"/>
      <c r="F1728" s="63"/>
    </row>
    <row r="1729" spans="1:6" x14ac:dyDescent="0.25">
      <c r="A1729" s="62"/>
      <c r="B1729" s="59"/>
      <c r="C1729" s="59"/>
      <c r="D1729" s="59"/>
      <c r="E1729" s="59"/>
      <c r="F1729" s="63"/>
    </row>
    <row r="1730" spans="1:6" x14ac:dyDescent="0.25">
      <c r="A1730" s="62"/>
      <c r="B1730" s="59"/>
      <c r="C1730" s="59"/>
      <c r="D1730" s="59"/>
      <c r="E1730" s="59"/>
      <c r="F1730" s="63"/>
    </row>
    <row r="1731" spans="1:6" x14ac:dyDescent="0.25">
      <c r="A1731" s="62"/>
      <c r="B1731" s="59"/>
      <c r="C1731" s="59"/>
      <c r="D1731" s="59"/>
      <c r="E1731" s="59"/>
      <c r="F1731" s="63"/>
    </row>
    <row r="1732" spans="1:6" x14ac:dyDescent="0.25">
      <c r="A1732" s="62"/>
      <c r="B1732" s="59"/>
      <c r="C1732" s="59"/>
      <c r="D1732" s="59"/>
      <c r="E1732" s="59"/>
      <c r="F1732" s="63"/>
    </row>
    <row r="1733" spans="1:6" x14ac:dyDescent="0.25">
      <c r="A1733" s="62"/>
      <c r="B1733" s="59"/>
      <c r="C1733" s="59"/>
      <c r="D1733" s="59"/>
      <c r="E1733" s="59"/>
      <c r="F1733" s="63"/>
    </row>
    <row r="1734" spans="1:6" x14ac:dyDescent="0.25">
      <c r="A1734" s="62"/>
      <c r="B1734" s="59"/>
      <c r="C1734" s="59"/>
      <c r="D1734" s="59"/>
      <c r="E1734" s="59"/>
      <c r="F1734" s="63"/>
    </row>
    <row r="1735" spans="1:6" x14ac:dyDescent="0.25">
      <c r="A1735" s="62"/>
      <c r="B1735" s="59"/>
      <c r="C1735" s="59"/>
      <c r="D1735" s="59"/>
      <c r="E1735" s="59"/>
      <c r="F1735" s="63"/>
    </row>
    <row r="1736" spans="1:6" x14ac:dyDescent="0.25">
      <c r="A1736" s="62"/>
      <c r="B1736" s="59"/>
      <c r="C1736" s="59"/>
      <c r="D1736" s="59"/>
      <c r="E1736" s="59"/>
      <c r="F1736" s="63"/>
    </row>
    <row r="1737" spans="1:6" x14ac:dyDescent="0.25">
      <c r="A1737" s="62"/>
      <c r="B1737" s="59"/>
      <c r="C1737" s="59"/>
      <c r="D1737" s="59"/>
      <c r="E1737" s="59"/>
      <c r="F1737" s="63"/>
    </row>
    <row r="1738" spans="1:6" x14ac:dyDescent="0.25">
      <c r="A1738" s="62"/>
      <c r="B1738" s="59"/>
      <c r="C1738" s="59"/>
      <c r="D1738" s="59"/>
      <c r="E1738" s="59"/>
      <c r="F1738" s="63"/>
    </row>
    <row r="1739" spans="1:6" x14ac:dyDescent="0.25">
      <c r="A1739" s="62"/>
      <c r="B1739" s="59"/>
      <c r="C1739" s="59"/>
      <c r="D1739" s="59"/>
      <c r="E1739" s="59"/>
      <c r="F1739" s="63"/>
    </row>
    <row r="1740" spans="1:6" x14ac:dyDescent="0.25">
      <c r="A1740" s="62"/>
      <c r="B1740" s="59"/>
      <c r="C1740" s="59"/>
      <c r="D1740" s="59"/>
      <c r="E1740" s="59"/>
      <c r="F1740" s="63"/>
    </row>
    <row r="1741" spans="1:6" x14ac:dyDescent="0.25">
      <c r="A1741" s="62"/>
      <c r="B1741" s="59"/>
      <c r="C1741" s="59"/>
      <c r="D1741" s="59"/>
      <c r="E1741" s="59"/>
      <c r="F1741" s="63"/>
    </row>
    <row r="1742" spans="1:6" x14ac:dyDescent="0.25">
      <c r="A1742" s="62"/>
      <c r="B1742" s="59"/>
      <c r="C1742" s="59"/>
      <c r="D1742" s="59"/>
      <c r="E1742" s="59"/>
      <c r="F1742" s="63"/>
    </row>
    <row r="1743" spans="1:6" x14ac:dyDescent="0.25">
      <c r="A1743" s="62"/>
      <c r="B1743" s="59"/>
      <c r="C1743" s="59"/>
      <c r="D1743" s="59"/>
      <c r="E1743" s="59"/>
      <c r="F1743" s="63"/>
    </row>
    <row r="1744" spans="1:6" x14ac:dyDescent="0.25">
      <c r="A1744" s="62"/>
      <c r="B1744" s="59"/>
      <c r="C1744" s="59"/>
      <c r="D1744" s="59"/>
      <c r="E1744" s="59"/>
      <c r="F1744" s="63"/>
    </row>
    <row r="1745" spans="1:6" x14ac:dyDescent="0.25">
      <c r="A1745" s="62"/>
      <c r="B1745" s="59"/>
      <c r="C1745" s="59"/>
      <c r="D1745" s="59"/>
      <c r="E1745" s="59"/>
      <c r="F1745" s="63"/>
    </row>
    <row r="1746" spans="1:6" x14ac:dyDescent="0.25">
      <c r="A1746" s="62"/>
      <c r="B1746" s="59"/>
      <c r="C1746" s="59"/>
      <c r="D1746" s="59"/>
      <c r="E1746" s="59"/>
      <c r="F1746" s="63"/>
    </row>
    <row r="1747" spans="1:6" x14ac:dyDescent="0.25">
      <c r="A1747" s="62"/>
      <c r="B1747" s="59"/>
      <c r="C1747" s="59"/>
      <c r="D1747" s="59"/>
      <c r="E1747" s="59"/>
      <c r="F1747" s="63"/>
    </row>
    <row r="1748" spans="1:6" x14ac:dyDescent="0.25">
      <c r="A1748" s="62"/>
      <c r="B1748" s="59"/>
      <c r="C1748" s="59"/>
      <c r="D1748" s="59"/>
      <c r="E1748" s="59"/>
      <c r="F1748" s="63"/>
    </row>
    <row r="1749" spans="1:6" x14ac:dyDescent="0.25">
      <c r="A1749" s="62"/>
      <c r="B1749" s="59"/>
      <c r="C1749" s="59"/>
      <c r="D1749" s="59"/>
      <c r="E1749" s="59"/>
      <c r="F1749" s="63"/>
    </row>
    <row r="1750" spans="1:6" x14ac:dyDescent="0.25">
      <c r="A1750" s="62"/>
      <c r="B1750" s="59"/>
      <c r="C1750" s="59"/>
      <c r="D1750" s="59"/>
      <c r="E1750" s="59"/>
      <c r="F1750" s="63"/>
    </row>
    <row r="1751" spans="1:6" x14ac:dyDescent="0.25">
      <c r="A1751" s="62"/>
      <c r="B1751" s="59"/>
      <c r="C1751" s="59"/>
      <c r="D1751" s="59"/>
      <c r="E1751" s="59"/>
      <c r="F1751" s="63"/>
    </row>
    <row r="1752" spans="1:6" x14ac:dyDescent="0.25">
      <c r="A1752" s="62"/>
      <c r="B1752" s="59"/>
      <c r="C1752" s="59"/>
      <c r="D1752" s="59"/>
      <c r="E1752" s="59"/>
      <c r="F1752" s="63"/>
    </row>
    <row r="1753" spans="1:6" x14ac:dyDescent="0.25">
      <c r="A1753" s="62"/>
      <c r="B1753" s="59"/>
      <c r="C1753" s="59"/>
      <c r="D1753" s="59"/>
      <c r="E1753" s="59"/>
      <c r="F1753" s="63"/>
    </row>
    <row r="1754" spans="1:6" x14ac:dyDescent="0.25">
      <c r="A1754" s="62"/>
      <c r="B1754" s="59"/>
      <c r="C1754" s="59"/>
      <c r="D1754" s="59"/>
      <c r="E1754" s="59"/>
      <c r="F1754" s="63"/>
    </row>
    <row r="1755" spans="1:6" x14ac:dyDescent="0.25">
      <c r="A1755" s="62"/>
      <c r="B1755" s="59"/>
      <c r="C1755" s="59"/>
      <c r="D1755" s="59"/>
      <c r="E1755" s="59"/>
      <c r="F1755" s="63"/>
    </row>
    <row r="1756" spans="1:6" x14ac:dyDescent="0.25">
      <c r="A1756" s="62"/>
      <c r="B1756" s="59"/>
      <c r="C1756" s="59"/>
      <c r="D1756" s="59"/>
      <c r="E1756" s="59"/>
      <c r="F1756" s="63"/>
    </row>
    <row r="1757" spans="1:6" x14ac:dyDescent="0.25">
      <c r="A1757" s="62"/>
      <c r="B1757" s="59"/>
      <c r="C1757" s="59"/>
      <c r="D1757" s="59"/>
      <c r="E1757" s="59"/>
      <c r="F1757" s="63"/>
    </row>
    <row r="1758" spans="1:6" x14ac:dyDescent="0.25">
      <c r="A1758" s="62"/>
      <c r="B1758" s="59"/>
      <c r="C1758" s="59"/>
      <c r="D1758" s="59"/>
      <c r="E1758" s="59"/>
      <c r="F1758" s="63"/>
    </row>
    <row r="1759" spans="1:6" x14ac:dyDescent="0.25">
      <c r="A1759" s="62"/>
      <c r="B1759" s="59"/>
      <c r="C1759" s="59"/>
      <c r="D1759" s="59"/>
      <c r="E1759" s="59"/>
      <c r="F1759" s="63"/>
    </row>
    <row r="1760" spans="1:6" x14ac:dyDescent="0.25">
      <c r="A1760" s="62"/>
      <c r="B1760" s="59"/>
      <c r="C1760" s="59"/>
      <c r="D1760" s="59"/>
      <c r="E1760" s="59"/>
      <c r="F1760" s="63"/>
    </row>
    <row r="1761" spans="1:6" x14ac:dyDescent="0.25">
      <c r="A1761" s="62"/>
      <c r="B1761" s="59"/>
      <c r="C1761" s="59"/>
      <c r="D1761" s="59"/>
      <c r="E1761" s="59"/>
      <c r="F1761" s="63"/>
    </row>
    <row r="1762" spans="1:6" x14ac:dyDescent="0.25">
      <c r="A1762" s="62"/>
      <c r="B1762" s="59"/>
      <c r="C1762" s="59"/>
      <c r="D1762" s="59"/>
      <c r="E1762" s="59"/>
      <c r="F1762" s="63"/>
    </row>
    <row r="1763" spans="1:6" x14ac:dyDescent="0.25">
      <c r="A1763" s="62"/>
      <c r="B1763" s="59"/>
      <c r="C1763" s="59"/>
      <c r="D1763" s="59"/>
      <c r="E1763" s="59"/>
      <c r="F1763" s="63"/>
    </row>
    <row r="1764" spans="1:6" x14ac:dyDescent="0.25">
      <c r="A1764" s="62"/>
      <c r="B1764" s="59"/>
      <c r="C1764" s="59"/>
      <c r="D1764" s="59"/>
      <c r="E1764" s="59"/>
      <c r="F1764" s="63"/>
    </row>
    <row r="1765" spans="1:6" x14ac:dyDescent="0.25">
      <c r="A1765" s="62"/>
      <c r="B1765" s="59"/>
      <c r="C1765" s="59"/>
      <c r="D1765" s="59"/>
      <c r="E1765" s="59"/>
      <c r="F1765" s="63"/>
    </row>
    <row r="1766" spans="1:6" x14ac:dyDescent="0.25">
      <c r="A1766" s="62"/>
      <c r="B1766" s="59"/>
      <c r="C1766" s="59"/>
      <c r="D1766" s="59"/>
      <c r="E1766" s="59"/>
      <c r="F1766" s="63"/>
    </row>
    <row r="1767" spans="1:6" x14ac:dyDescent="0.25">
      <c r="A1767" s="62"/>
      <c r="B1767" s="59"/>
      <c r="C1767" s="59"/>
      <c r="D1767" s="59"/>
      <c r="E1767" s="59"/>
      <c r="F1767" s="63"/>
    </row>
    <row r="1768" spans="1:6" x14ac:dyDescent="0.25">
      <c r="A1768" s="62"/>
      <c r="B1768" s="59"/>
      <c r="C1768" s="59"/>
      <c r="D1768" s="59"/>
      <c r="E1768" s="59"/>
      <c r="F1768" s="63"/>
    </row>
    <row r="1769" spans="1:6" x14ac:dyDescent="0.25">
      <c r="A1769" s="62"/>
      <c r="B1769" s="59"/>
      <c r="C1769" s="59"/>
      <c r="D1769" s="59"/>
      <c r="E1769" s="59"/>
      <c r="F1769" s="63"/>
    </row>
    <row r="1770" spans="1:6" x14ac:dyDescent="0.25">
      <c r="A1770" s="62"/>
      <c r="B1770" s="59"/>
      <c r="C1770" s="59"/>
      <c r="D1770" s="59"/>
      <c r="E1770" s="59"/>
      <c r="F1770" s="63"/>
    </row>
    <row r="1771" spans="1:6" x14ac:dyDescent="0.25">
      <c r="A1771" s="62"/>
      <c r="B1771" s="59"/>
      <c r="C1771" s="59"/>
      <c r="D1771" s="59"/>
      <c r="E1771" s="59"/>
      <c r="F1771" s="63"/>
    </row>
    <row r="1772" spans="1:6" x14ac:dyDescent="0.25">
      <c r="A1772" s="62"/>
      <c r="B1772" s="59"/>
      <c r="C1772" s="59"/>
      <c r="D1772" s="59"/>
      <c r="E1772" s="59"/>
      <c r="F1772" s="63"/>
    </row>
    <row r="1773" spans="1:6" x14ac:dyDescent="0.25">
      <c r="A1773" s="62"/>
      <c r="B1773" s="59"/>
      <c r="C1773" s="59"/>
      <c r="D1773" s="59"/>
      <c r="E1773" s="59"/>
      <c r="F1773" s="63"/>
    </row>
    <row r="1774" spans="1:6" x14ac:dyDescent="0.25">
      <c r="A1774" s="62"/>
      <c r="B1774" s="59"/>
      <c r="C1774" s="59"/>
      <c r="D1774" s="59"/>
      <c r="E1774" s="59"/>
      <c r="F1774" s="63"/>
    </row>
    <row r="1775" spans="1:6" x14ac:dyDescent="0.25">
      <c r="A1775" s="62"/>
      <c r="B1775" s="59"/>
      <c r="C1775" s="59"/>
      <c r="D1775" s="59"/>
      <c r="E1775" s="59"/>
      <c r="F1775" s="63"/>
    </row>
    <row r="1776" spans="1:6" x14ac:dyDescent="0.25">
      <c r="A1776" s="62"/>
      <c r="B1776" s="59"/>
      <c r="C1776" s="59"/>
      <c r="D1776" s="59"/>
      <c r="E1776" s="59"/>
      <c r="F1776" s="63"/>
    </row>
    <row r="1777" spans="1:6" x14ac:dyDescent="0.25">
      <c r="A1777" s="62"/>
      <c r="B1777" s="59"/>
      <c r="C1777" s="59"/>
      <c r="D1777" s="59"/>
      <c r="E1777" s="59"/>
      <c r="F1777" s="63"/>
    </row>
    <row r="1778" spans="1:6" x14ac:dyDescent="0.25">
      <c r="A1778" s="62"/>
      <c r="B1778" s="59"/>
      <c r="C1778" s="59"/>
      <c r="D1778" s="59"/>
      <c r="E1778" s="59"/>
      <c r="F1778" s="63"/>
    </row>
    <row r="1779" spans="1:6" x14ac:dyDescent="0.25">
      <c r="A1779" s="62"/>
      <c r="B1779" s="59"/>
      <c r="C1779" s="59"/>
      <c r="D1779" s="59"/>
      <c r="E1779" s="59"/>
      <c r="F1779" s="63"/>
    </row>
    <row r="1780" spans="1:6" x14ac:dyDescent="0.25">
      <c r="A1780" s="62"/>
      <c r="B1780" s="59"/>
      <c r="C1780" s="59"/>
      <c r="D1780" s="59"/>
      <c r="E1780" s="59"/>
      <c r="F1780" s="63"/>
    </row>
    <row r="1781" spans="1:6" x14ac:dyDescent="0.25">
      <c r="A1781" s="62"/>
      <c r="B1781" s="59"/>
      <c r="C1781" s="59"/>
      <c r="D1781" s="59"/>
      <c r="E1781" s="59"/>
      <c r="F1781" s="63"/>
    </row>
    <row r="1782" spans="1:6" x14ac:dyDescent="0.25">
      <c r="A1782" s="62"/>
      <c r="B1782" s="59"/>
      <c r="C1782" s="59"/>
      <c r="D1782" s="59"/>
      <c r="E1782" s="59"/>
      <c r="F1782" s="63"/>
    </row>
    <row r="1783" spans="1:6" x14ac:dyDescent="0.25">
      <c r="A1783" s="62"/>
      <c r="B1783" s="59"/>
      <c r="C1783" s="59"/>
      <c r="D1783" s="59"/>
      <c r="E1783" s="59"/>
      <c r="F1783" s="63"/>
    </row>
    <row r="1784" spans="1:6" x14ac:dyDescent="0.25">
      <c r="A1784" s="62"/>
      <c r="B1784" s="59"/>
      <c r="C1784" s="59"/>
      <c r="D1784" s="59"/>
      <c r="E1784" s="59"/>
      <c r="F1784" s="63"/>
    </row>
    <row r="1785" spans="1:6" x14ac:dyDescent="0.25">
      <c r="A1785" s="62"/>
      <c r="B1785" s="59"/>
      <c r="C1785" s="59"/>
      <c r="D1785" s="59"/>
      <c r="E1785" s="59"/>
      <c r="F1785" s="63"/>
    </row>
    <row r="1786" spans="1:6" x14ac:dyDescent="0.25">
      <c r="A1786" s="62"/>
      <c r="B1786" s="59"/>
      <c r="C1786" s="59"/>
      <c r="D1786" s="59"/>
      <c r="E1786" s="59"/>
      <c r="F1786" s="63"/>
    </row>
    <row r="1787" spans="1:6" x14ac:dyDescent="0.25">
      <c r="A1787" s="62"/>
      <c r="B1787" s="59"/>
      <c r="C1787" s="59"/>
      <c r="D1787" s="59"/>
      <c r="E1787" s="59"/>
      <c r="F1787" s="63"/>
    </row>
    <row r="1788" spans="1:6" x14ac:dyDescent="0.25">
      <c r="A1788" s="62"/>
      <c r="B1788" s="59"/>
      <c r="C1788" s="59"/>
      <c r="D1788" s="59"/>
      <c r="E1788" s="59"/>
      <c r="F1788" s="63"/>
    </row>
    <row r="1789" spans="1:6" x14ac:dyDescent="0.25">
      <c r="A1789" s="62"/>
      <c r="B1789" s="59"/>
      <c r="C1789" s="59"/>
      <c r="D1789" s="59"/>
      <c r="E1789" s="59"/>
      <c r="F1789" s="63"/>
    </row>
    <row r="1790" spans="1:6" x14ac:dyDescent="0.25">
      <c r="A1790" s="62"/>
      <c r="B1790" s="59"/>
      <c r="C1790" s="59"/>
      <c r="D1790" s="59"/>
      <c r="E1790" s="59"/>
      <c r="F1790" s="63"/>
    </row>
    <row r="1791" spans="1:6" x14ac:dyDescent="0.25">
      <c r="A1791" s="62"/>
      <c r="B1791" s="59"/>
      <c r="C1791" s="59"/>
      <c r="D1791" s="59"/>
      <c r="E1791" s="59"/>
      <c r="F1791" s="63"/>
    </row>
    <row r="1792" spans="1:6" x14ac:dyDescent="0.25">
      <c r="A1792" s="62"/>
      <c r="B1792" s="59"/>
      <c r="C1792" s="59"/>
      <c r="D1792" s="59"/>
      <c r="E1792" s="59"/>
      <c r="F1792" s="63"/>
    </row>
    <row r="1793" spans="1:6" x14ac:dyDescent="0.25">
      <c r="A1793" s="62"/>
      <c r="B1793" s="59"/>
      <c r="C1793" s="59"/>
      <c r="D1793" s="59"/>
      <c r="E1793" s="59"/>
      <c r="F1793" s="63"/>
    </row>
    <row r="1794" spans="1:6" x14ac:dyDescent="0.25">
      <c r="A1794" s="62"/>
      <c r="B1794" s="59"/>
      <c r="C1794" s="59"/>
      <c r="D1794" s="59"/>
      <c r="E1794" s="59"/>
      <c r="F1794" s="63"/>
    </row>
    <row r="1795" spans="1:6" x14ac:dyDescent="0.25">
      <c r="A1795" s="62"/>
      <c r="B1795" s="59"/>
      <c r="C1795" s="59"/>
      <c r="D1795" s="59"/>
      <c r="E1795" s="59"/>
      <c r="F1795" s="63"/>
    </row>
    <row r="1796" spans="1:6" x14ac:dyDescent="0.25">
      <c r="A1796" s="62"/>
      <c r="B1796" s="59"/>
      <c r="C1796" s="59"/>
      <c r="D1796" s="59"/>
      <c r="E1796" s="59"/>
      <c r="F1796" s="63"/>
    </row>
    <row r="1797" spans="1:6" x14ac:dyDescent="0.25">
      <c r="A1797" s="62"/>
      <c r="B1797" s="59"/>
      <c r="C1797" s="59"/>
      <c r="D1797" s="59"/>
      <c r="E1797" s="59"/>
      <c r="F1797" s="63"/>
    </row>
    <row r="1798" spans="1:6" x14ac:dyDescent="0.25">
      <c r="A1798" s="62"/>
      <c r="B1798" s="59"/>
      <c r="C1798" s="59"/>
      <c r="D1798" s="59"/>
      <c r="E1798" s="59"/>
      <c r="F1798" s="63"/>
    </row>
    <row r="1799" spans="1:6" x14ac:dyDescent="0.25">
      <c r="A1799" s="62"/>
      <c r="B1799" s="59"/>
      <c r="C1799" s="59"/>
      <c r="D1799" s="59"/>
      <c r="E1799" s="59"/>
      <c r="F1799" s="63"/>
    </row>
    <row r="1800" spans="1:6" x14ac:dyDescent="0.25">
      <c r="A1800" s="62"/>
      <c r="B1800" s="59"/>
      <c r="C1800" s="59"/>
      <c r="D1800" s="59"/>
      <c r="E1800" s="59"/>
      <c r="F1800" s="63"/>
    </row>
    <row r="1801" spans="1:6" x14ac:dyDescent="0.25">
      <c r="A1801" s="62"/>
      <c r="B1801" s="59"/>
      <c r="C1801" s="59"/>
      <c r="D1801" s="59"/>
      <c r="E1801" s="59"/>
      <c r="F1801" s="63"/>
    </row>
    <row r="1802" spans="1:6" x14ac:dyDescent="0.25">
      <c r="A1802" s="62"/>
      <c r="B1802" s="59"/>
      <c r="C1802" s="59"/>
      <c r="D1802" s="59"/>
      <c r="E1802" s="59"/>
      <c r="F1802" s="63"/>
    </row>
    <row r="1803" spans="1:6" x14ac:dyDescent="0.25">
      <c r="A1803" s="62"/>
      <c r="B1803" s="59"/>
      <c r="C1803" s="59"/>
      <c r="D1803" s="59"/>
      <c r="E1803" s="59"/>
      <c r="F1803" s="63"/>
    </row>
    <row r="1804" spans="1:6" x14ac:dyDescent="0.25">
      <c r="A1804" s="62"/>
      <c r="B1804" s="59"/>
      <c r="C1804" s="59"/>
      <c r="D1804" s="59"/>
      <c r="E1804" s="59"/>
      <c r="F1804" s="63"/>
    </row>
    <row r="1805" spans="1:6" x14ac:dyDescent="0.25">
      <c r="A1805" s="62"/>
      <c r="B1805" s="59"/>
      <c r="C1805" s="59"/>
      <c r="D1805" s="59"/>
      <c r="E1805" s="59"/>
      <c r="F1805" s="63"/>
    </row>
    <row r="1806" spans="1:6" x14ac:dyDescent="0.25">
      <c r="A1806" s="62"/>
      <c r="B1806" s="59"/>
      <c r="C1806" s="59"/>
      <c r="D1806" s="59"/>
      <c r="E1806" s="59"/>
      <c r="F1806" s="63"/>
    </row>
    <row r="1807" spans="1:6" x14ac:dyDescent="0.25">
      <c r="A1807" s="62"/>
      <c r="B1807" s="59"/>
      <c r="C1807" s="59"/>
      <c r="D1807" s="59"/>
      <c r="E1807" s="59"/>
      <c r="F1807" s="63"/>
    </row>
    <row r="1808" spans="1:6" x14ac:dyDescent="0.25">
      <c r="A1808" s="62"/>
      <c r="B1808" s="59"/>
      <c r="C1808" s="59"/>
      <c r="D1808" s="59"/>
      <c r="E1808" s="59"/>
      <c r="F1808" s="63"/>
    </row>
    <row r="1809" spans="1:6" x14ac:dyDescent="0.25">
      <c r="A1809" s="62"/>
      <c r="B1809" s="59"/>
      <c r="C1809" s="59"/>
      <c r="D1809" s="59"/>
      <c r="E1809" s="59"/>
      <c r="F1809" s="63"/>
    </row>
    <row r="1810" spans="1:6" x14ac:dyDescent="0.25">
      <c r="A1810" s="62"/>
      <c r="B1810" s="59"/>
      <c r="C1810" s="59"/>
      <c r="D1810" s="59"/>
      <c r="E1810" s="59"/>
      <c r="F1810" s="63"/>
    </row>
    <row r="1811" spans="1:6" x14ac:dyDescent="0.25">
      <c r="A1811" s="62"/>
      <c r="B1811" s="59"/>
      <c r="C1811" s="59"/>
      <c r="D1811" s="59"/>
      <c r="E1811" s="59"/>
      <c r="F1811" s="63"/>
    </row>
    <row r="1812" spans="1:6" x14ac:dyDescent="0.25">
      <c r="A1812" s="62"/>
      <c r="B1812" s="59"/>
      <c r="C1812" s="59"/>
      <c r="D1812" s="59"/>
      <c r="E1812" s="59"/>
      <c r="F1812" s="63"/>
    </row>
    <row r="1813" spans="1:6" x14ac:dyDescent="0.25">
      <c r="A1813" s="62"/>
      <c r="B1813" s="59"/>
      <c r="C1813" s="59"/>
      <c r="D1813" s="59"/>
      <c r="E1813" s="59"/>
      <c r="F1813" s="63"/>
    </row>
    <row r="1814" spans="1:6" x14ac:dyDescent="0.25">
      <c r="A1814" s="62"/>
      <c r="B1814" s="59"/>
      <c r="C1814" s="59"/>
      <c r="D1814" s="59"/>
      <c r="E1814" s="59"/>
      <c r="F1814" s="63"/>
    </row>
    <row r="1815" spans="1:6" x14ac:dyDescent="0.25">
      <c r="A1815" s="62"/>
      <c r="B1815" s="59"/>
      <c r="C1815" s="59"/>
      <c r="D1815" s="59"/>
      <c r="E1815" s="59"/>
      <c r="F1815" s="63"/>
    </row>
    <row r="1816" spans="1:6" x14ac:dyDescent="0.25">
      <c r="A1816" s="62"/>
      <c r="B1816" s="59"/>
      <c r="C1816" s="59"/>
      <c r="D1816" s="59"/>
      <c r="E1816" s="59"/>
      <c r="F1816" s="63"/>
    </row>
    <row r="1817" spans="1:6" x14ac:dyDescent="0.25">
      <c r="A1817" s="62"/>
      <c r="B1817" s="59"/>
      <c r="C1817" s="59"/>
      <c r="D1817" s="59"/>
      <c r="E1817" s="59"/>
      <c r="F1817" s="63"/>
    </row>
    <row r="1818" spans="1:6" x14ac:dyDescent="0.25">
      <c r="A1818" s="62"/>
      <c r="B1818" s="59"/>
      <c r="C1818" s="59"/>
      <c r="D1818" s="59"/>
      <c r="E1818" s="59"/>
      <c r="F1818" s="63"/>
    </row>
    <row r="1819" spans="1:6" x14ac:dyDescent="0.25">
      <c r="A1819" s="62"/>
      <c r="B1819" s="59"/>
      <c r="C1819" s="59"/>
      <c r="D1819" s="59"/>
      <c r="E1819" s="59"/>
      <c r="F1819" s="63"/>
    </row>
    <row r="1820" spans="1:6" x14ac:dyDescent="0.25">
      <c r="A1820" s="62"/>
      <c r="B1820" s="59"/>
      <c r="C1820" s="59"/>
      <c r="D1820" s="59"/>
      <c r="E1820" s="59"/>
      <c r="F1820" s="63"/>
    </row>
    <row r="1821" spans="1:6" x14ac:dyDescent="0.25">
      <c r="A1821" s="62"/>
      <c r="B1821" s="59"/>
      <c r="C1821" s="59"/>
      <c r="D1821" s="59"/>
      <c r="E1821" s="59"/>
      <c r="F1821" s="63"/>
    </row>
    <row r="1822" spans="1:6" x14ac:dyDescent="0.25">
      <c r="A1822" s="62"/>
      <c r="B1822" s="59"/>
      <c r="C1822" s="59"/>
      <c r="D1822" s="59"/>
      <c r="E1822" s="59"/>
      <c r="F1822" s="63"/>
    </row>
    <row r="1823" spans="1:6" x14ac:dyDescent="0.25">
      <c r="A1823" s="62"/>
      <c r="B1823" s="59"/>
      <c r="C1823" s="59"/>
      <c r="D1823" s="59"/>
      <c r="E1823" s="59"/>
      <c r="F1823" s="63"/>
    </row>
    <row r="1824" spans="1:6" x14ac:dyDescent="0.25">
      <c r="A1824" s="62"/>
      <c r="B1824" s="59"/>
      <c r="C1824" s="59"/>
      <c r="D1824" s="59"/>
      <c r="E1824" s="59"/>
      <c r="F1824" s="63"/>
    </row>
    <row r="1825" spans="1:6" x14ac:dyDescent="0.25">
      <c r="A1825" s="62"/>
      <c r="B1825" s="59"/>
      <c r="C1825" s="59"/>
      <c r="D1825" s="59"/>
      <c r="E1825" s="59"/>
      <c r="F1825" s="63"/>
    </row>
    <row r="1826" spans="1:6" x14ac:dyDescent="0.25">
      <c r="A1826" s="62"/>
      <c r="B1826" s="59"/>
      <c r="C1826" s="59"/>
      <c r="D1826" s="59"/>
      <c r="E1826" s="59"/>
      <c r="F1826" s="63"/>
    </row>
    <row r="1827" spans="1:6" x14ac:dyDescent="0.25">
      <c r="A1827" s="62"/>
      <c r="B1827" s="59"/>
      <c r="C1827" s="59"/>
      <c r="D1827" s="59"/>
      <c r="E1827" s="59"/>
      <c r="F1827" s="63"/>
    </row>
    <row r="1828" spans="1:6" x14ac:dyDescent="0.25">
      <c r="A1828" s="62"/>
      <c r="B1828" s="59"/>
      <c r="C1828" s="59"/>
      <c r="D1828" s="59"/>
      <c r="E1828" s="59"/>
      <c r="F1828" s="63"/>
    </row>
    <row r="1829" spans="1:6" x14ac:dyDescent="0.25">
      <c r="A1829" s="62"/>
      <c r="B1829" s="59"/>
      <c r="C1829" s="59"/>
      <c r="D1829" s="59"/>
      <c r="E1829" s="59"/>
      <c r="F1829" s="63"/>
    </row>
    <row r="1830" spans="1:6" x14ac:dyDescent="0.25">
      <c r="A1830" s="62"/>
      <c r="B1830" s="59"/>
      <c r="C1830" s="59"/>
      <c r="D1830" s="59"/>
      <c r="E1830" s="59"/>
      <c r="F1830" s="63"/>
    </row>
    <row r="1831" spans="1:6" x14ac:dyDescent="0.25">
      <c r="A1831" s="62"/>
      <c r="B1831" s="59"/>
      <c r="C1831" s="59"/>
      <c r="D1831" s="59"/>
      <c r="E1831" s="59"/>
      <c r="F1831" s="63"/>
    </row>
    <row r="1832" spans="1:6" x14ac:dyDescent="0.25">
      <c r="A1832" s="62"/>
      <c r="B1832" s="59"/>
      <c r="C1832" s="59"/>
      <c r="D1832" s="59"/>
      <c r="E1832" s="59"/>
      <c r="F1832" s="63"/>
    </row>
    <row r="1833" spans="1:6" x14ac:dyDescent="0.25">
      <c r="A1833" s="62"/>
      <c r="B1833" s="59"/>
      <c r="C1833" s="59"/>
      <c r="D1833" s="59"/>
      <c r="E1833" s="59"/>
      <c r="F1833" s="63"/>
    </row>
    <row r="1834" spans="1:6" x14ac:dyDescent="0.25">
      <c r="A1834" s="62"/>
      <c r="B1834" s="59"/>
      <c r="C1834" s="59"/>
      <c r="D1834" s="59"/>
      <c r="E1834" s="59"/>
      <c r="F1834" s="63"/>
    </row>
    <row r="1835" spans="1:6" x14ac:dyDescent="0.25">
      <c r="A1835" s="62"/>
      <c r="B1835" s="59"/>
      <c r="C1835" s="59"/>
      <c r="D1835" s="59"/>
      <c r="E1835" s="59"/>
      <c r="F1835" s="63"/>
    </row>
    <row r="1836" spans="1:6" x14ac:dyDescent="0.25">
      <c r="A1836" s="62"/>
      <c r="B1836" s="59"/>
      <c r="C1836" s="59"/>
      <c r="D1836" s="59"/>
      <c r="E1836" s="59"/>
      <c r="F1836" s="63"/>
    </row>
    <row r="1837" spans="1:6" x14ac:dyDescent="0.25">
      <c r="A1837" s="62"/>
      <c r="B1837" s="59"/>
      <c r="C1837" s="59"/>
      <c r="D1837" s="59"/>
      <c r="E1837" s="59"/>
      <c r="F1837" s="63"/>
    </row>
    <row r="1838" spans="1:6" x14ac:dyDescent="0.25">
      <c r="A1838" s="62"/>
      <c r="B1838" s="59"/>
      <c r="C1838" s="59"/>
      <c r="D1838" s="59"/>
      <c r="E1838" s="59"/>
      <c r="F1838" s="63"/>
    </row>
    <row r="1839" spans="1:6" x14ac:dyDescent="0.25">
      <c r="A1839" s="62"/>
      <c r="B1839" s="59"/>
      <c r="C1839" s="59"/>
      <c r="D1839" s="59"/>
      <c r="E1839" s="59"/>
      <c r="F1839" s="63"/>
    </row>
    <row r="1840" spans="1:6" x14ac:dyDescent="0.25">
      <c r="A1840" s="62"/>
      <c r="B1840" s="59"/>
      <c r="C1840" s="59"/>
      <c r="D1840" s="59"/>
      <c r="E1840" s="59"/>
      <c r="F1840" s="63"/>
    </row>
    <row r="1841" spans="1:6" x14ac:dyDescent="0.25">
      <c r="A1841" s="62"/>
      <c r="B1841" s="59"/>
      <c r="C1841" s="59"/>
      <c r="D1841" s="59"/>
      <c r="E1841" s="59"/>
      <c r="F1841" s="63"/>
    </row>
    <row r="1842" spans="1:6" x14ac:dyDescent="0.25">
      <c r="A1842" s="62"/>
      <c r="B1842" s="59"/>
      <c r="C1842" s="59"/>
      <c r="D1842" s="59"/>
      <c r="E1842" s="59"/>
      <c r="F1842" s="63"/>
    </row>
    <row r="1843" spans="1:6" x14ac:dyDescent="0.25">
      <c r="A1843" s="62"/>
      <c r="B1843" s="59"/>
      <c r="C1843" s="59"/>
      <c r="D1843" s="59"/>
      <c r="E1843" s="59"/>
      <c r="F1843" s="63"/>
    </row>
    <row r="1844" spans="1:6" x14ac:dyDescent="0.25">
      <c r="A1844" s="62"/>
      <c r="B1844" s="59"/>
      <c r="C1844" s="59"/>
      <c r="D1844" s="59"/>
      <c r="E1844" s="59"/>
      <c r="F1844" s="63"/>
    </row>
    <row r="1845" spans="1:6" x14ac:dyDescent="0.25">
      <c r="A1845" s="62"/>
      <c r="B1845" s="59"/>
      <c r="C1845" s="59"/>
      <c r="D1845" s="59"/>
      <c r="E1845" s="59"/>
      <c r="F1845" s="63"/>
    </row>
    <row r="1846" spans="1:6" x14ac:dyDescent="0.25">
      <c r="A1846" s="62"/>
      <c r="B1846" s="59"/>
      <c r="C1846" s="59"/>
      <c r="D1846" s="59"/>
      <c r="E1846" s="59"/>
      <c r="F1846" s="63"/>
    </row>
    <row r="1847" spans="1:6" x14ac:dyDescent="0.25">
      <c r="A1847" s="62"/>
      <c r="B1847" s="59"/>
      <c r="C1847" s="59"/>
      <c r="D1847" s="59"/>
      <c r="E1847" s="59"/>
      <c r="F1847" s="63"/>
    </row>
    <row r="1848" spans="1:6" x14ac:dyDescent="0.25">
      <c r="A1848" s="62"/>
      <c r="B1848" s="59"/>
      <c r="C1848" s="59"/>
      <c r="D1848" s="59"/>
      <c r="E1848" s="59"/>
      <c r="F1848" s="63"/>
    </row>
    <row r="1849" spans="1:6" x14ac:dyDescent="0.25">
      <c r="A1849" s="62"/>
      <c r="B1849" s="59"/>
      <c r="C1849" s="59"/>
      <c r="D1849" s="59"/>
      <c r="E1849" s="59"/>
      <c r="F1849" s="63"/>
    </row>
    <row r="1850" spans="1:6" x14ac:dyDescent="0.25">
      <c r="A1850" s="62"/>
      <c r="B1850" s="59"/>
      <c r="C1850" s="59"/>
      <c r="D1850" s="59"/>
      <c r="E1850" s="59"/>
      <c r="F1850" s="63"/>
    </row>
    <row r="1851" spans="1:6" x14ac:dyDescent="0.25">
      <c r="A1851" s="62"/>
      <c r="B1851" s="59"/>
      <c r="C1851" s="59"/>
      <c r="D1851" s="59"/>
      <c r="E1851" s="59"/>
      <c r="F1851" s="63"/>
    </row>
    <row r="1852" spans="1:6" x14ac:dyDescent="0.25">
      <c r="A1852" s="62"/>
      <c r="B1852" s="59"/>
      <c r="C1852" s="59"/>
      <c r="D1852" s="59"/>
      <c r="E1852" s="59"/>
      <c r="F1852" s="63"/>
    </row>
    <row r="1853" spans="1:6" x14ac:dyDescent="0.25">
      <c r="A1853" s="62"/>
      <c r="B1853" s="59"/>
      <c r="C1853" s="59"/>
      <c r="D1853" s="59"/>
      <c r="E1853" s="59"/>
      <c r="F1853" s="63"/>
    </row>
    <row r="1854" spans="1:6" x14ac:dyDescent="0.25">
      <c r="A1854" s="62"/>
      <c r="B1854" s="59"/>
      <c r="C1854" s="59"/>
      <c r="D1854" s="59"/>
      <c r="E1854" s="59"/>
      <c r="F1854" s="63"/>
    </row>
    <row r="1855" spans="1:6" x14ac:dyDescent="0.25">
      <c r="A1855" s="62"/>
      <c r="B1855" s="59"/>
      <c r="C1855" s="59"/>
      <c r="D1855" s="59"/>
      <c r="E1855" s="59"/>
      <c r="F1855" s="63"/>
    </row>
    <row r="1856" spans="1:6" x14ac:dyDescent="0.25">
      <c r="A1856" s="62"/>
      <c r="B1856" s="59"/>
      <c r="C1856" s="59"/>
      <c r="D1856" s="59"/>
      <c r="E1856" s="59"/>
      <c r="F1856" s="63"/>
    </row>
    <row r="1857" spans="1:6" x14ac:dyDescent="0.25">
      <c r="A1857" s="62"/>
      <c r="B1857" s="59"/>
      <c r="C1857" s="59"/>
      <c r="D1857" s="59"/>
      <c r="E1857" s="59"/>
      <c r="F1857" s="63"/>
    </row>
    <row r="1858" spans="1:6" x14ac:dyDescent="0.25">
      <c r="A1858" s="62"/>
      <c r="B1858" s="59"/>
      <c r="C1858" s="59"/>
      <c r="D1858" s="59"/>
      <c r="E1858" s="59"/>
      <c r="F1858" s="63"/>
    </row>
    <row r="1859" spans="1:6" x14ac:dyDescent="0.25">
      <c r="A1859" s="62"/>
      <c r="B1859" s="59"/>
      <c r="C1859" s="59"/>
      <c r="D1859" s="59"/>
      <c r="E1859" s="59"/>
      <c r="F1859" s="63"/>
    </row>
    <row r="1860" spans="1:6" x14ac:dyDescent="0.25">
      <c r="A1860" s="62"/>
      <c r="B1860" s="59"/>
      <c r="C1860" s="59"/>
      <c r="D1860" s="59"/>
      <c r="E1860" s="59"/>
      <c r="F1860" s="63"/>
    </row>
    <row r="1861" spans="1:6" x14ac:dyDescent="0.25">
      <c r="A1861" s="62"/>
      <c r="B1861" s="59"/>
      <c r="C1861" s="59"/>
      <c r="D1861" s="59"/>
      <c r="E1861" s="59"/>
      <c r="F1861" s="63"/>
    </row>
    <row r="1862" spans="1:6" x14ac:dyDescent="0.25">
      <c r="A1862" s="62"/>
      <c r="B1862" s="59"/>
      <c r="C1862" s="59"/>
      <c r="D1862" s="59"/>
      <c r="E1862" s="59"/>
      <c r="F1862" s="63"/>
    </row>
    <row r="1863" spans="1:6" x14ac:dyDescent="0.25">
      <c r="A1863" s="62"/>
      <c r="B1863" s="59"/>
      <c r="C1863" s="59"/>
      <c r="D1863" s="59"/>
      <c r="E1863" s="59"/>
      <c r="F1863" s="63"/>
    </row>
    <row r="1864" spans="1:6" x14ac:dyDescent="0.25">
      <c r="A1864" s="62"/>
      <c r="B1864" s="59"/>
      <c r="C1864" s="59"/>
      <c r="D1864" s="59"/>
      <c r="E1864" s="59"/>
      <c r="F1864" s="63"/>
    </row>
    <row r="1865" spans="1:6" x14ac:dyDescent="0.25">
      <c r="A1865" s="62"/>
      <c r="B1865" s="59"/>
      <c r="C1865" s="59"/>
      <c r="D1865" s="59"/>
      <c r="E1865" s="59"/>
      <c r="F1865" s="63"/>
    </row>
    <row r="1866" spans="1:6" x14ac:dyDescent="0.25">
      <c r="A1866" s="62"/>
      <c r="B1866" s="59"/>
      <c r="C1866" s="59"/>
      <c r="D1866" s="59"/>
      <c r="E1866" s="59"/>
      <c r="F1866" s="63"/>
    </row>
    <row r="1867" spans="1:6" x14ac:dyDescent="0.25">
      <c r="A1867" s="62"/>
      <c r="B1867" s="59"/>
      <c r="C1867" s="59"/>
      <c r="D1867" s="59"/>
      <c r="E1867" s="59"/>
      <c r="F1867" s="63"/>
    </row>
    <row r="1868" spans="1:6" x14ac:dyDescent="0.25">
      <c r="A1868" s="62"/>
      <c r="B1868" s="59"/>
      <c r="C1868" s="59"/>
      <c r="D1868" s="59"/>
      <c r="E1868" s="59"/>
      <c r="F1868" s="63"/>
    </row>
    <row r="1869" spans="1:6" x14ac:dyDescent="0.25">
      <c r="A1869" s="62"/>
      <c r="B1869" s="59"/>
      <c r="C1869" s="59"/>
      <c r="D1869" s="59"/>
      <c r="E1869" s="59"/>
      <c r="F1869" s="63"/>
    </row>
    <row r="1870" spans="1:6" x14ac:dyDescent="0.25">
      <c r="A1870" s="62"/>
      <c r="B1870" s="59"/>
      <c r="C1870" s="59"/>
      <c r="D1870" s="59"/>
      <c r="E1870" s="59"/>
      <c r="F1870" s="63"/>
    </row>
    <row r="1871" spans="1:6" x14ac:dyDescent="0.25">
      <c r="A1871" s="62"/>
      <c r="B1871" s="59"/>
      <c r="C1871" s="59"/>
      <c r="D1871" s="59"/>
      <c r="E1871" s="59"/>
      <c r="F1871" s="63"/>
    </row>
    <row r="1872" spans="1:6" x14ac:dyDescent="0.25">
      <c r="A1872" s="62"/>
      <c r="B1872" s="59"/>
      <c r="C1872" s="59"/>
      <c r="D1872" s="59"/>
      <c r="E1872" s="59"/>
      <c r="F1872" s="63"/>
    </row>
    <row r="1873" spans="1:6" x14ac:dyDescent="0.25">
      <c r="A1873" s="62"/>
      <c r="B1873" s="59"/>
      <c r="C1873" s="59"/>
      <c r="D1873" s="59"/>
      <c r="E1873" s="59"/>
      <c r="F1873" s="63"/>
    </row>
    <row r="1874" spans="1:6" x14ac:dyDescent="0.25">
      <c r="A1874" s="62"/>
      <c r="B1874" s="59"/>
      <c r="C1874" s="59"/>
      <c r="D1874" s="59"/>
      <c r="E1874" s="59"/>
      <c r="F1874" s="63"/>
    </row>
    <row r="1875" spans="1:6" x14ac:dyDescent="0.25">
      <c r="A1875" s="62"/>
      <c r="B1875" s="59"/>
      <c r="C1875" s="59"/>
      <c r="D1875" s="59"/>
      <c r="E1875" s="59"/>
      <c r="F1875" s="63"/>
    </row>
    <row r="1876" spans="1:6" x14ac:dyDescent="0.25">
      <c r="A1876" s="62"/>
      <c r="B1876" s="59"/>
      <c r="C1876" s="59"/>
      <c r="D1876" s="59"/>
      <c r="E1876" s="59"/>
      <c r="F1876" s="63"/>
    </row>
    <row r="1877" spans="1:6" x14ac:dyDescent="0.25">
      <c r="A1877" s="62"/>
      <c r="B1877" s="59"/>
      <c r="C1877" s="59"/>
      <c r="D1877" s="59"/>
      <c r="E1877" s="59"/>
      <c r="F1877" s="63"/>
    </row>
    <row r="1878" spans="1:6" x14ac:dyDescent="0.25">
      <c r="A1878" s="62"/>
      <c r="B1878" s="59"/>
      <c r="C1878" s="59"/>
      <c r="D1878" s="59"/>
      <c r="E1878" s="59"/>
      <c r="F1878" s="63"/>
    </row>
    <row r="1879" spans="1:6" x14ac:dyDescent="0.25">
      <c r="A1879" s="62"/>
      <c r="B1879" s="59"/>
      <c r="C1879" s="59"/>
      <c r="D1879" s="59"/>
      <c r="E1879" s="59"/>
      <c r="F1879" s="63"/>
    </row>
    <row r="1880" spans="1:6" x14ac:dyDescent="0.25">
      <c r="A1880" s="62"/>
      <c r="B1880" s="59"/>
      <c r="C1880" s="59"/>
      <c r="D1880" s="59"/>
      <c r="E1880" s="59"/>
      <c r="F1880" s="63"/>
    </row>
    <row r="1881" spans="1:6" x14ac:dyDescent="0.25">
      <c r="A1881" s="62"/>
      <c r="B1881" s="59"/>
      <c r="C1881" s="59"/>
      <c r="D1881" s="59"/>
      <c r="E1881" s="59"/>
      <c r="F1881" s="63"/>
    </row>
    <row r="1882" spans="1:6" x14ac:dyDescent="0.25">
      <c r="A1882" s="62"/>
      <c r="B1882" s="59"/>
      <c r="C1882" s="59"/>
      <c r="D1882" s="59"/>
      <c r="E1882" s="59"/>
      <c r="F1882" s="63"/>
    </row>
    <row r="1883" spans="1:6" x14ac:dyDescent="0.25">
      <c r="A1883" s="62"/>
      <c r="B1883" s="59"/>
      <c r="C1883" s="59"/>
      <c r="D1883" s="59"/>
      <c r="E1883" s="59"/>
      <c r="F1883" s="63"/>
    </row>
    <row r="1884" spans="1:6" x14ac:dyDescent="0.25">
      <c r="A1884" s="62"/>
      <c r="B1884" s="59"/>
      <c r="C1884" s="59"/>
      <c r="D1884" s="59"/>
      <c r="E1884" s="59"/>
      <c r="F1884" s="63"/>
    </row>
    <row r="1885" spans="1:6" x14ac:dyDescent="0.25">
      <c r="A1885" s="62"/>
      <c r="B1885" s="59"/>
      <c r="C1885" s="59"/>
      <c r="D1885" s="59"/>
      <c r="E1885" s="59"/>
      <c r="F1885" s="63"/>
    </row>
    <row r="1886" spans="1:6" x14ac:dyDescent="0.25">
      <c r="A1886" s="62"/>
      <c r="B1886" s="59"/>
      <c r="C1886" s="59"/>
      <c r="D1886" s="59"/>
      <c r="E1886" s="59"/>
      <c r="F1886" s="63"/>
    </row>
    <row r="1887" spans="1:6" x14ac:dyDescent="0.25">
      <c r="A1887" s="62"/>
      <c r="B1887" s="59"/>
      <c r="C1887" s="59"/>
      <c r="D1887" s="59"/>
      <c r="E1887" s="59"/>
      <c r="F1887" s="63"/>
    </row>
    <row r="1888" spans="1:6" x14ac:dyDescent="0.25">
      <c r="A1888" s="62"/>
      <c r="B1888" s="59"/>
      <c r="C1888" s="59"/>
      <c r="D1888" s="59"/>
      <c r="E1888" s="59"/>
      <c r="F1888" s="63"/>
    </row>
    <row r="1889" spans="1:6" x14ac:dyDescent="0.25">
      <c r="A1889" s="62"/>
      <c r="B1889" s="59"/>
      <c r="C1889" s="59"/>
      <c r="D1889" s="59"/>
      <c r="E1889" s="59"/>
      <c r="F1889" s="63"/>
    </row>
    <row r="1890" spans="1:6" x14ac:dyDescent="0.25">
      <c r="A1890" s="62"/>
      <c r="B1890" s="59"/>
      <c r="C1890" s="59"/>
      <c r="D1890" s="59"/>
      <c r="E1890" s="59"/>
      <c r="F1890" s="63"/>
    </row>
    <row r="1891" spans="1:6" x14ac:dyDescent="0.25">
      <c r="A1891" s="62"/>
      <c r="B1891" s="59"/>
      <c r="C1891" s="59"/>
      <c r="D1891" s="59"/>
      <c r="E1891" s="59"/>
      <c r="F1891" s="63"/>
    </row>
    <row r="1892" spans="1:6" x14ac:dyDescent="0.25">
      <c r="A1892" s="62"/>
      <c r="B1892" s="59"/>
      <c r="C1892" s="59"/>
      <c r="D1892" s="59"/>
      <c r="E1892" s="59"/>
      <c r="F1892" s="63"/>
    </row>
    <row r="1893" spans="1:6" x14ac:dyDescent="0.25">
      <c r="A1893" s="62"/>
      <c r="B1893" s="59"/>
      <c r="C1893" s="59"/>
      <c r="D1893" s="59"/>
      <c r="E1893" s="59"/>
      <c r="F1893" s="63"/>
    </row>
    <row r="1894" spans="1:6" x14ac:dyDescent="0.25">
      <c r="A1894" s="62"/>
      <c r="B1894" s="59"/>
      <c r="C1894" s="59"/>
      <c r="D1894" s="59"/>
      <c r="E1894" s="59"/>
      <c r="F1894" s="63"/>
    </row>
    <row r="1895" spans="1:6" x14ac:dyDescent="0.25">
      <c r="A1895" s="62"/>
      <c r="B1895" s="59"/>
      <c r="C1895" s="59"/>
      <c r="D1895" s="59"/>
      <c r="E1895" s="59"/>
      <c r="F1895" s="63"/>
    </row>
    <row r="1896" spans="1:6" x14ac:dyDescent="0.25">
      <c r="A1896" s="62"/>
      <c r="B1896" s="59"/>
      <c r="C1896" s="59"/>
      <c r="D1896" s="59"/>
      <c r="E1896" s="59"/>
      <c r="F1896" s="63"/>
    </row>
    <row r="1897" spans="1:6" x14ac:dyDescent="0.25">
      <c r="A1897" s="62"/>
      <c r="B1897" s="59"/>
      <c r="C1897" s="59"/>
      <c r="D1897" s="59"/>
      <c r="E1897" s="59"/>
      <c r="F1897" s="63"/>
    </row>
    <row r="1898" spans="1:6" x14ac:dyDescent="0.25">
      <c r="A1898" s="62"/>
      <c r="B1898" s="59"/>
      <c r="C1898" s="59"/>
      <c r="D1898" s="59"/>
      <c r="E1898" s="59"/>
      <c r="F1898" s="63"/>
    </row>
    <row r="1899" spans="1:6" x14ac:dyDescent="0.25">
      <c r="A1899" s="62"/>
      <c r="B1899" s="59"/>
      <c r="C1899" s="59"/>
      <c r="D1899" s="59"/>
      <c r="E1899" s="59"/>
      <c r="F1899" s="63"/>
    </row>
    <row r="1900" spans="1:6" x14ac:dyDescent="0.25">
      <c r="A1900" s="62"/>
      <c r="B1900" s="59"/>
      <c r="C1900" s="59"/>
      <c r="D1900" s="59"/>
      <c r="E1900" s="59"/>
      <c r="F1900" s="63"/>
    </row>
    <row r="1901" spans="1:6" x14ac:dyDescent="0.25">
      <c r="A1901" s="62"/>
      <c r="B1901" s="59"/>
      <c r="C1901" s="59"/>
      <c r="D1901" s="59"/>
      <c r="E1901" s="59"/>
      <c r="F1901" s="63"/>
    </row>
    <row r="1902" spans="1:6" x14ac:dyDescent="0.25">
      <c r="A1902" s="62"/>
      <c r="B1902" s="59"/>
      <c r="C1902" s="59"/>
      <c r="D1902" s="59"/>
      <c r="E1902" s="59"/>
      <c r="F1902" s="63"/>
    </row>
    <row r="1903" spans="1:6" x14ac:dyDescent="0.25">
      <c r="A1903" s="62"/>
      <c r="B1903" s="59"/>
      <c r="C1903" s="59"/>
      <c r="D1903" s="59"/>
      <c r="E1903" s="59"/>
      <c r="F1903" s="63"/>
    </row>
    <row r="1904" spans="1:6" x14ac:dyDescent="0.25">
      <c r="A1904" s="62"/>
      <c r="B1904" s="59"/>
      <c r="C1904" s="59"/>
      <c r="D1904" s="59"/>
      <c r="E1904" s="59"/>
      <c r="F1904" s="63"/>
    </row>
    <row r="1905" spans="1:6" x14ac:dyDescent="0.25">
      <c r="A1905" s="62"/>
      <c r="B1905" s="59"/>
      <c r="C1905" s="59"/>
      <c r="D1905" s="59"/>
      <c r="E1905" s="59"/>
      <c r="F1905" s="63"/>
    </row>
    <row r="1906" spans="1:6" x14ac:dyDescent="0.25">
      <c r="A1906" s="62"/>
      <c r="B1906" s="59"/>
      <c r="C1906" s="59"/>
      <c r="D1906" s="59"/>
      <c r="E1906" s="59"/>
      <c r="F1906" s="63"/>
    </row>
    <row r="1907" spans="1:6" x14ac:dyDescent="0.25">
      <c r="A1907" s="62"/>
      <c r="B1907" s="59"/>
      <c r="C1907" s="59"/>
      <c r="D1907" s="59"/>
      <c r="E1907" s="59"/>
      <c r="F1907" s="63"/>
    </row>
    <row r="1908" spans="1:6" x14ac:dyDescent="0.25">
      <c r="A1908" s="62"/>
      <c r="B1908" s="59"/>
      <c r="C1908" s="59"/>
      <c r="D1908" s="59"/>
      <c r="E1908" s="59"/>
      <c r="F1908" s="63"/>
    </row>
    <row r="1909" spans="1:6" x14ac:dyDescent="0.25">
      <c r="A1909" s="62"/>
      <c r="B1909" s="59"/>
      <c r="C1909" s="59"/>
      <c r="D1909" s="59"/>
      <c r="E1909" s="59"/>
      <c r="F1909" s="63"/>
    </row>
    <row r="1910" spans="1:6" x14ac:dyDescent="0.25">
      <c r="A1910" s="62"/>
      <c r="B1910" s="59"/>
      <c r="C1910" s="59"/>
      <c r="D1910" s="59"/>
      <c r="E1910" s="59"/>
      <c r="F1910" s="63"/>
    </row>
    <row r="1911" spans="1:6" x14ac:dyDescent="0.25">
      <c r="A1911" s="62"/>
      <c r="B1911" s="59"/>
      <c r="C1911" s="59"/>
      <c r="D1911" s="59"/>
      <c r="E1911" s="59"/>
      <c r="F1911" s="63"/>
    </row>
    <row r="1912" spans="1:6" x14ac:dyDescent="0.25">
      <c r="A1912" s="62"/>
      <c r="B1912" s="59"/>
      <c r="C1912" s="59"/>
      <c r="D1912" s="59"/>
      <c r="E1912" s="59"/>
      <c r="F1912" s="63"/>
    </row>
    <row r="1913" spans="1:6" x14ac:dyDescent="0.25">
      <c r="A1913" s="62"/>
      <c r="B1913" s="59"/>
      <c r="C1913" s="59"/>
      <c r="D1913" s="59"/>
      <c r="E1913" s="59"/>
      <c r="F1913" s="63"/>
    </row>
    <row r="1914" spans="1:6" x14ac:dyDescent="0.25">
      <c r="A1914" s="62"/>
      <c r="B1914" s="59"/>
      <c r="C1914" s="59"/>
      <c r="D1914" s="59"/>
      <c r="E1914" s="59"/>
      <c r="F1914" s="63"/>
    </row>
    <row r="1915" spans="1:6" x14ac:dyDescent="0.25">
      <c r="A1915" s="62"/>
      <c r="B1915" s="59"/>
      <c r="C1915" s="59"/>
      <c r="D1915" s="59"/>
      <c r="E1915" s="59"/>
      <c r="F1915" s="63"/>
    </row>
    <row r="1916" spans="1:6" x14ac:dyDescent="0.25">
      <c r="A1916" s="62"/>
      <c r="B1916" s="59"/>
      <c r="C1916" s="59"/>
      <c r="D1916" s="59"/>
      <c r="E1916" s="59"/>
      <c r="F1916" s="63"/>
    </row>
    <row r="1917" spans="1:6" x14ac:dyDescent="0.25">
      <c r="A1917" s="62"/>
      <c r="B1917" s="59"/>
      <c r="C1917" s="59"/>
      <c r="D1917" s="59"/>
      <c r="E1917" s="59"/>
      <c r="F1917" s="63"/>
    </row>
    <row r="1918" spans="1:6" x14ac:dyDescent="0.25">
      <c r="A1918" s="62"/>
      <c r="B1918" s="59"/>
      <c r="C1918" s="59"/>
      <c r="D1918" s="59"/>
      <c r="E1918" s="59"/>
      <c r="F1918" s="63"/>
    </row>
    <row r="1919" spans="1:6" x14ac:dyDescent="0.25">
      <c r="A1919" s="62"/>
      <c r="B1919" s="59"/>
      <c r="C1919" s="59"/>
      <c r="D1919" s="59"/>
      <c r="E1919" s="59"/>
      <c r="F1919" s="63"/>
    </row>
    <row r="1920" spans="1:6" x14ac:dyDescent="0.25">
      <c r="A1920" s="62"/>
      <c r="B1920" s="59"/>
      <c r="C1920" s="59"/>
      <c r="D1920" s="59"/>
      <c r="E1920" s="59"/>
      <c r="F1920" s="63"/>
    </row>
    <row r="1921" spans="1:6" x14ac:dyDescent="0.25">
      <c r="A1921" s="62"/>
      <c r="B1921" s="59"/>
      <c r="C1921" s="59"/>
      <c r="D1921" s="59"/>
      <c r="E1921" s="59"/>
      <c r="F1921" s="63"/>
    </row>
    <row r="1922" spans="1:6" x14ac:dyDescent="0.25">
      <c r="A1922" s="62"/>
      <c r="B1922" s="59"/>
      <c r="C1922" s="59"/>
      <c r="D1922" s="59"/>
      <c r="E1922" s="59"/>
      <c r="F1922" s="63"/>
    </row>
    <row r="1923" spans="1:6" x14ac:dyDescent="0.25">
      <c r="A1923" s="62"/>
      <c r="B1923" s="59"/>
      <c r="C1923" s="59"/>
      <c r="D1923" s="59"/>
      <c r="E1923" s="59"/>
      <c r="F1923" s="63"/>
    </row>
    <row r="1924" spans="1:6" x14ac:dyDescent="0.25">
      <c r="A1924" s="62"/>
      <c r="B1924" s="59"/>
      <c r="C1924" s="59"/>
      <c r="D1924" s="59"/>
      <c r="E1924" s="59"/>
      <c r="F1924" s="63"/>
    </row>
    <row r="1925" spans="1:6" x14ac:dyDescent="0.25">
      <c r="A1925" s="62"/>
      <c r="B1925" s="59"/>
      <c r="C1925" s="59"/>
      <c r="D1925" s="59"/>
      <c r="E1925" s="59"/>
      <c r="F1925" s="63"/>
    </row>
    <row r="1926" spans="1:6" x14ac:dyDescent="0.25">
      <c r="A1926" s="62"/>
      <c r="B1926" s="59"/>
      <c r="C1926" s="59"/>
      <c r="D1926" s="59"/>
      <c r="E1926" s="59"/>
      <c r="F1926" s="63"/>
    </row>
    <row r="1927" spans="1:6" x14ac:dyDescent="0.25">
      <c r="A1927" s="62"/>
      <c r="B1927" s="59"/>
      <c r="C1927" s="59"/>
      <c r="D1927" s="59"/>
      <c r="E1927" s="59"/>
      <c r="F1927" s="63"/>
    </row>
    <row r="1928" spans="1:6" x14ac:dyDescent="0.25">
      <c r="A1928" s="62"/>
      <c r="B1928" s="59"/>
      <c r="C1928" s="59"/>
      <c r="D1928" s="59"/>
      <c r="E1928" s="59"/>
      <c r="F1928" s="63"/>
    </row>
    <row r="1929" spans="1:6" x14ac:dyDescent="0.25">
      <c r="A1929" s="62"/>
      <c r="B1929" s="59"/>
      <c r="C1929" s="59"/>
      <c r="D1929" s="59"/>
      <c r="E1929" s="59"/>
      <c r="F1929" s="63"/>
    </row>
    <row r="1930" spans="1:6" x14ac:dyDescent="0.25">
      <c r="A1930" s="62"/>
      <c r="B1930" s="59"/>
      <c r="C1930" s="59"/>
      <c r="D1930" s="59"/>
      <c r="E1930" s="59"/>
      <c r="F1930" s="63"/>
    </row>
    <row r="1931" spans="1:6" x14ac:dyDescent="0.25">
      <c r="A1931" s="62"/>
      <c r="B1931" s="59"/>
      <c r="C1931" s="59"/>
      <c r="D1931" s="59"/>
      <c r="E1931" s="59"/>
      <c r="F1931" s="63"/>
    </row>
    <row r="1932" spans="1:6" x14ac:dyDescent="0.25">
      <c r="A1932" s="62"/>
      <c r="B1932" s="59"/>
      <c r="C1932" s="59"/>
      <c r="D1932" s="59"/>
      <c r="E1932" s="59"/>
      <c r="F1932" s="63"/>
    </row>
    <row r="1933" spans="1:6" x14ac:dyDescent="0.25">
      <c r="A1933" s="62"/>
      <c r="B1933" s="59"/>
      <c r="C1933" s="59"/>
      <c r="D1933" s="59"/>
      <c r="E1933" s="59"/>
      <c r="F1933" s="63"/>
    </row>
    <row r="1934" spans="1:6" x14ac:dyDescent="0.25">
      <c r="A1934" s="62"/>
      <c r="B1934" s="59"/>
      <c r="C1934" s="59"/>
      <c r="D1934" s="59"/>
      <c r="E1934" s="59"/>
      <c r="F1934" s="63"/>
    </row>
    <row r="1935" spans="1:6" x14ac:dyDescent="0.25">
      <c r="A1935" s="62"/>
      <c r="B1935" s="59"/>
      <c r="C1935" s="59"/>
      <c r="D1935" s="59"/>
      <c r="E1935" s="59"/>
      <c r="F1935" s="63"/>
    </row>
    <row r="1936" spans="1:6" x14ac:dyDescent="0.25">
      <c r="A1936" s="62"/>
      <c r="B1936" s="59"/>
      <c r="C1936" s="59"/>
      <c r="D1936" s="59"/>
      <c r="E1936" s="59"/>
      <c r="F1936" s="63"/>
    </row>
    <row r="1937" spans="1:6" x14ac:dyDescent="0.25">
      <c r="A1937" s="62"/>
      <c r="B1937" s="59"/>
      <c r="C1937" s="59"/>
      <c r="D1937" s="59"/>
      <c r="E1937" s="59"/>
      <c r="F1937" s="63"/>
    </row>
    <row r="1938" spans="1:6" x14ac:dyDescent="0.25">
      <c r="A1938" s="62"/>
      <c r="B1938" s="59"/>
      <c r="C1938" s="59"/>
      <c r="D1938" s="59"/>
      <c r="E1938" s="59"/>
      <c r="F1938" s="63"/>
    </row>
    <row r="1939" spans="1:6" x14ac:dyDescent="0.25">
      <c r="A1939" s="62"/>
      <c r="B1939" s="59"/>
      <c r="C1939" s="59"/>
      <c r="D1939" s="59"/>
      <c r="E1939" s="59"/>
      <c r="F1939" s="63"/>
    </row>
    <row r="1940" spans="1:6" x14ac:dyDescent="0.25">
      <c r="A1940" s="62"/>
      <c r="B1940" s="59"/>
      <c r="C1940" s="59"/>
      <c r="D1940" s="59"/>
      <c r="E1940" s="59"/>
      <c r="F1940" s="63"/>
    </row>
    <row r="1941" spans="1:6" x14ac:dyDescent="0.25">
      <c r="A1941" s="62"/>
      <c r="B1941" s="59"/>
      <c r="C1941" s="59"/>
      <c r="D1941" s="59"/>
      <c r="E1941" s="59"/>
      <c r="F1941" s="63"/>
    </row>
    <row r="1942" spans="1:6" x14ac:dyDescent="0.25">
      <c r="A1942" s="62"/>
      <c r="B1942" s="59"/>
      <c r="C1942" s="59"/>
      <c r="D1942" s="59"/>
      <c r="E1942" s="59"/>
      <c r="F1942" s="63"/>
    </row>
    <row r="1943" spans="1:6" x14ac:dyDescent="0.25">
      <c r="A1943" s="62"/>
      <c r="B1943" s="59"/>
      <c r="C1943" s="59"/>
      <c r="D1943" s="59"/>
      <c r="E1943" s="59"/>
      <c r="F1943" s="63"/>
    </row>
    <row r="1944" spans="1:6" x14ac:dyDescent="0.25">
      <c r="A1944" s="62"/>
      <c r="B1944" s="59"/>
      <c r="C1944" s="59"/>
      <c r="D1944" s="59"/>
      <c r="E1944" s="59"/>
      <c r="F1944" s="63"/>
    </row>
    <row r="1945" spans="1:6" x14ac:dyDescent="0.25">
      <c r="A1945" s="62"/>
      <c r="B1945" s="59"/>
      <c r="C1945" s="59"/>
      <c r="D1945" s="59"/>
      <c r="E1945" s="59"/>
      <c r="F1945" s="63"/>
    </row>
    <row r="1946" spans="1:6" x14ac:dyDescent="0.25">
      <c r="A1946" s="62"/>
      <c r="B1946" s="59"/>
      <c r="C1946" s="59"/>
      <c r="D1946" s="59"/>
      <c r="E1946" s="59"/>
      <c r="F1946" s="63"/>
    </row>
    <row r="1947" spans="1:6" x14ac:dyDescent="0.25">
      <c r="A1947" s="62"/>
      <c r="B1947" s="59"/>
      <c r="C1947" s="59"/>
      <c r="D1947" s="59"/>
      <c r="E1947" s="59"/>
      <c r="F1947" s="63"/>
    </row>
    <row r="1948" spans="1:6" x14ac:dyDescent="0.25">
      <c r="A1948" s="62"/>
      <c r="B1948" s="59"/>
      <c r="C1948" s="59"/>
      <c r="D1948" s="59"/>
      <c r="E1948" s="59"/>
      <c r="F1948" s="63"/>
    </row>
    <row r="1949" spans="1:6" x14ac:dyDescent="0.25">
      <c r="A1949" s="62"/>
      <c r="B1949" s="59"/>
      <c r="C1949" s="59"/>
      <c r="D1949" s="59"/>
      <c r="E1949" s="59"/>
      <c r="F1949" s="63"/>
    </row>
    <row r="1950" spans="1:6" x14ac:dyDescent="0.25">
      <c r="A1950" s="62"/>
      <c r="B1950" s="59"/>
      <c r="C1950" s="59"/>
      <c r="D1950" s="59"/>
      <c r="E1950" s="59"/>
      <c r="F1950" s="63"/>
    </row>
    <row r="1951" spans="1:6" x14ac:dyDescent="0.25">
      <c r="A1951" s="62"/>
      <c r="B1951" s="59"/>
      <c r="C1951" s="59"/>
      <c r="D1951" s="59"/>
      <c r="E1951" s="59"/>
      <c r="F1951" s="63"/>
    </row>
    <row r="1952" spans="1:6" x14ac:dyDescent="0.25">
      <c r="A1952" s="62"/>
      <c r="B1952" s="59"/>
      <c r="C1952" s="59"/>
      <c r="D1952" s="59"/>
      <c r="E1952" s="59"/>
      <c r="F1952" s="63"/>
    </row>
    <row r="1953" spans="1:6" x14ac:dyDescent="0.25">
      <c r="A1953" s="62"/>
      <c r="B1953" s="59"/>
      <c r="C1953" s="59"/>
      <c r="D1953" s="59"/>
      <c r="E1953" s="59"/>
      <c r="F1953" s="63"/>
    </row>
    <row r="1954" spans="1:6" x14ac:dyDescent="0.25">
      <c r="A1954" s="62"/>
      <c r="B1954" s="59"/>
      <c r="C1954" s="59"/>
      <c r="D1954" s="59"/>
      <c r="E1954" s="59"/>
      <c r="F1954" s="63"/>
    </row>
    <row r="1955" spans="1:6" x14ac:dyDescent="0.25">
      <c r="A1955" s="62"/>
      <c r="B1955" s="59"/>
      <c r="C1955" s="59"/>
      <c r="D1955" s="59"/>
      <c r="E1955" s="59"/>
      <c r="F1955" s="63"/>
    </row>
    <row r="1956" spans="1:6" x14ac:dyDescent="0.25">
      <c r="A1956" s="62"/>
      <c r="B1956" s="59"/>
      <c r="C1956" s="59"/>
      <c r="D1956" s="59"/>
      <c r="E1956" s="59"/>
      <c r="F1956" s="63"/>
    </row>
    <row r="1957" spans="1:6" x14ac:dyDescent="0.25">
      <c r="A1957" s="62"/>
      <c r="B1957" s="59"/>
      <c r="C1957" s="59"/>
      <c r="D1957" s="59"/>
      <c r="E1957" s="59"/>
      <c r="F1957" s="63"/>
    </row>
    <row r="1958" spans="1:6" x14ac:dyDescent="0.25">
      <c r="A1958" s="62"/>
      <c r="B1958" s="59"/>
      <c r="C1958" s="59"/>
      <c r="D1958" s="59"/>
      <c r="E1958" s="59"/>
      <c r="F1958" s="63"/>
    </row>
    <row r="1959" spans="1:6" x14ac:dyDescent="0.25">
      <c r="A1959" s="62"/>
      <c r="B1959" s="59"/>
      <c r="C1959" s="59"/>
      <c r="D1959" s="59"/>
      <c r="E1959" s="59"/>
      <c r="F1959" s="63"/>
    </row>
    <row r="1960" spans="1:6" x14ac:dyDescent="0.25">
      <c r="A1960" s="62"/>
      <c r="B1960" s="59"/>
      <c r="C1960" s="59"/>
      <c r="D1960" s="59"/>
      <c r="E1960" s="59"/>
      <c r="F1960" s="63"/>
    </row>
    <row r="1961" spans="1:6" x14ac:dyDescent="0.25">
      <c r="A1961" s="62"/>
      <c r="B1961" s="59"/>
      <c r="C1961" s="59"/>
      <c r="D1961" s="59"/>
      <c r="E1961" s="59"/>
      <c r="F1961" s="63"/>
    </row>
    <row r="1962" spans="1:6" x14ac:dyDescent="0.25">
      <c r="A1962" s="62"/>
      <c r="B1962" s="59"/>
      <c r="C1962" s="59"/>
      <c r="D1962" s="59"/>
      <c r="E1962" s="59"/>
      <c r="F1962" s="63"/>
    </row>
    <row r="1963" spans="1:6" x14ac:dyDescent="0.25">
      <c r="A1963" s="62"/>
      <c r="B1963" s="59"/>
      <c r="C1963" s="59"/>
      <c r="D1963" s="59"/>
      <c r="E1963" s="59"/>
      <c r="F1963" s="63"/>
    </row>
    <row r="1964" spans="1:6" x14ac:dyDescent="0.25">
      <c r="A1964" s="62"/>
      <c r="B1964" s="59"/>
      <c r="C1964" s="59"/>
      <c r="D1964" s="59"/>
      <c r="E1964" s="59"/>
      <c r="F1964" s="63"/>
    </row>
    <row r="1965" spans="1:6" x14ac:dyDescent="0.25">
      <c r="A1965" s="62"/>
      <c r="B1965" s="59"/>
      <c r="C1965" s="59"/>
      <c r="D1965" s="59"/>
      <c r="E1965" s="59"/>
      <c r="F1965" s="63"/>
    </row>
    <row r="1966" spans="1:6" x14ac:dyDescent="0.25">
      <c r="A1966" s="62"/>
      <c r="B1966" s="59"/>
      <c r="C1966" s="59"/>
      <c r="D1966" s="59"/>
      <c r="E1966" s="59"/>
      <c r="F1966" s="63"/>
    </row>
    <row r="1967" spans="1:6" x14ac:dyDescent="0.25">
      <c r="A1967" s="62"/>
      <c r="B1967" s="59"/>
      <c r="C1967" s="59"/>
      <c r="D1967" s="59"/>
      <c r="E1967" s="59"/>
      <c r="F1967" s="63"/>
    </row>
    <row r="1968" spans="1:6" x14ac:dyDescent="0.25">
      <c r="A1968" s="62"/>
      <c r="B1968" s="59"/>
      <c r="C1968" s="59"/>
      <c r="D1968" s="59"/>
      <c r="E1968" s="59"/>
      <c r="F1968" s="63"/>
    </row>
    <row r="1969" spans="1:6" x14ac:dyDescent="0.25">
      <c r="A1969" s="62"/>
      <c r="B1969" s="59"/>
      <c r="C1969" s="59"/>
      <c r="D1969" s="59"/>
      <c r="E1969" s="59"/>
      <c r="F1969" s="63"/>
    </row>
    <row r="1970" spans="1:6" x14ac:dyDescent="0.25">
      <c r="A1970" s="62"/>
      <c r="B1970" s="59"/>
      <c r="C1970" s="59"/>
      <c r="D1970" s="59"/>
      <c r="E1970" s="59"/>
      <c r="F1970" s="63"/>
    </row>
    <row r="1971" spans="1:6" x14ac:dyDescent="0.25">
      <c r="A1971" s="62"/>
      <c r="B1971" s="59"/>
      <c r="C1971" s="59"/>
      <c r="D1971" s="59"/>
      <c r="E1971" s="59"/>
      <c r="F1971" s="63"/>
    </row>
    <row r="1972" spans="1:6" x14ac:dyDescent="0.25">
      <c r="A1972" s="62"/>
      <c r="B1972" s="59"/>
      <c r="C1972" s="59"/>
      <c r="D1972" s="59"/>
      <c r="E1972" s="59"/>
      <c r="F1972" s="63"/>
    </row>
    <row r="1973" spans="1:6" x14ac:dyDescent="0.25">
      <c r="A1973" s="62"/>
      <c r="B1973" s="59"/>
      <c r="C1973" s="59"/>
      <c r="D1973" s="59"/>
      <c r="E1973" s="59"/>
      <c r="F1973" s="63"/>
    </row>
    <row r="1974" spans="1:6" x14ac:dyDescent="0.25">
      <c r="A1974" s="62"/>
      <c r="B1974" s="59"/>
      <c r="C1974" s="59"/>
      <c r="D1974" s="59"/>
      <c r="E1974" s="59"/>
      <c r="F1974" s="63"/>
    </row>
    <row r="1975" spans="1:6" x14ac:dyDescent="0.25">
      <c r="A1975" s="62"/>
      <c r="B1975" s="59"/>
      <c r="C1975" s="59"/>
      <c r="D1975" s="59"/>
      <c r="E1975" s="59"/>
      <c r="F1975" s="63"/>
    </row>
    <row r="1976" spans="1:6" x14ac:dyDescent="0.25">
      <c r="A1976" s="62"/>
      <c r="B1976" s="59"/>
      <c r="C1976" s="59"/>
      <c r="D1976" s="59"/>
      <c r="E1976" s="59"/>
      <c r="F1976" s="63"/>
    </row>
    <row r="1977" spans="1:6" x14ac:dyDescent="0.25">
      <c r="A1977" s="62"/>
      <c r="B1977" s="59"/>
      <c r="C1977" s="59"/>
      <c r="D1977" s="59"/>
      <c r="E1977" s="59"/>
      <c r="F1977" s="63"/>
    </row>
    <row r="1978" spans="1:6" x14ac:dyDescent="0.25">
      <c r="A1978" s="62"/>
      <c r="B1978" s="59"/>
      <c r="C1978" s="59"/>
      <c r="D1978" s="59"/>
      <c r="E1978" s="59"/>
      <c r="F1978" s="63"/>
    </row>
    <row r="1979" spans="1:6" x14ac:dyDescent="0.25">
      <c r="A1979" s="62"/>
      <c r="B1979" s="59"/>
      <c r="C1979" s="59"/>
      <c r="D1979" s="59"/>
      <c r="E1979" s="59"/>
      <c r="F1979" s="63"/>
    </row>
    <row r="1980" spans="1:6" x14ac:dyDescent="0.25">
      <c r="A1980" s="62"/>
      <c r="B1980" s="59"/>
      <c r="C1980" s="59"/>
      <c r="D1980" s="59"/>
      <c r="E1980" s="59"/>
      <c r="F1980" s="63"/>
    </row>
    <row r="1981" spans="1:6" x14ac:dyDescent="0.25">
      <c r="A1981" s="62"/>
      <c r="B1981" s="59"/>
      <c r="C1981" s="59"/>
      <c r="D1981" s="59"/>
      <c r="E1981" s="59"/>
      <c r="F1981" s="63"/>
    </row>
    <row r="1982" spans="1:6" x14ac:dyDescent="0.25">
      <c r="A1982" s="62"/>
      <c r="B1982" s="59"/>
      <c r="C1982" s="59"/>
      <c r="D1982" s="59"/>
      <c r="E1982" s="59"/>
      <c r="F1982" s="63"/>
    </row>
    <row r="1983" spans="1:6" x14ac:dyDescent="0.25">
      <c r="A1983" s="62"/>
      <c r="B1983" s="59"/>
      <c r="C1983" s="59"/>
      <c r="D1983" s="59"/>
      <c r="E1983" s="59"/>
      <c r="F1983" s="63"/>
    </row>
    <row r="1984" spans="1:6" x14ac:dyDescent="0.25">
      <c r="A1984" s="62"/>
      <c r="B1984" s="59"/>
      <c r="C1984" s="59"/>
      <c r="D1984" s="59"/>
      <c r="E1984" s="59"/>
      <c r="F1984" s="63"/>
    </row>
    <row r="1985" spans="1:6" x14ac:dyDescent="0.25">
      <c r="A1985" s="62"/>
      <c r="B1985" s="59"/>
      <c r="C1985" s="59"/>
      <c r="D1985" s="59"/>
      <c r="E1985" s="59"/>
      <c r="F1985" s="63"/>
    </row>
    <row r="1986" spans="1:6" x14ac:dyDescent="0.25">
      <c r="A1986" s="62"/>
      <c r="B1986" s="59"/>
      <c r="C1986" s="59"/>
      <c r="D1986" s="59"/>
      <c r="E1986" s="59"/>
      <c r="F1986" s="63"/>
    </row>
    <row r="1987" spans="1:6" x14ac:dyDescent="0.25">
      <c r="A1987" s="62"/>
      <c r="B1987" s="59"/>
      <c r="C1987" s="59"/>
      <c r="D1987" s="59"/>
      <c r="E1987" s="59"/>
      <c r="F1987" s="63"/>
    </row>
    <row r="1988" spans="1:6" x14ac:dyDescent="0.25">
      <c r="A1988" s="62"/>
      <c r="B1988" s="59"/>
      <c r="C1988" s="59"/>
      <c r="D1988" s="59"/>
      <c r="E1988" s="59"/>
      <c r="F1988" s="63"/>
    </row>
    <row r="1989" spans="1:6" x14ac:dyDescent="0.25">
      <c r="A1989" s="62"/>
      <c r="B1989" s="59"/>
      <c r="C1989" s="59"/>
      <c r="D1989" s="59"/>
      <c r="E1989" s="59"/>
      <c r="F1989" s="63"/>
    </row>
    <row r="1990" spans="1:6" x14ac:dyDescent="0.25">
      <c r="A1990" s="62"/>
      <c r="B1990" s="59"/>
      <c r="C1990" s="59"/>
      <c r="D1990" s="59"/>
      <c r="E1990" s="59"/>
      <c r="F1990" s="63"/>
    </row>
    <row r="1991" spans="1:6" x14ac:dyDescent="0.25">
      <c r="A1991" s="62"/>
      <c r="B1991" s="59"/>
      <c r="C1991" s="59"/>
      <c r="D1991" s="59"/>
      <c r="E1991" s="59"/>
      <c r="F1991" s="63"/>
    </row>
    <row r="1992" spans="1:6" x14ac:dyDescent="0.25">
      <c r="A1992" s="62"/>
      <c r="B1992" s="59"/>
      <c r="C1992" s="59"/>
      <c r="D1992" s="59"/>
      <c r="E1992" s="59"/>
      <c r="F1992" s="63"/>
    </row>
    <row r="1993" spans="1:6" x14ac:dyDescent="0.25">
      <c r="A1993" s="62"/>
      <c r="B1993" s="59"/>
      <c r="C1993" s="59"/>
      <c r="D1993" s="59"/>
      <c r="E1993" s="59"/>
      <c r="F1993" s="63"/>
    </row>
    <row r="1994" spans="1:6" x14ac:dyDescent="0.25">
      <c r="A1994" s="62"/>
      <c r="B1994" s="59"/>
      <c r="C1994" s="59"/>
      <c r="D1994" s="59"/>
      <c r="E1994" s="59"/>
      <c r="F1994" s="63"/>
    </row>
    <row r="1995" spans="1:6" x14ac:dyDescent="0.25">
      <c r="A1995" s="62"/>
      <c r="B1995" s="59"/>
      <c r="C1995" s="59"/>
      <c r="D1995" s="59"/>
      <c r="E1995" s="59"/>
      <c r="F1995" s="63"/>
    </row>
    <row r="1996" spans="1:6" x14ac:dyDescent="0.25">
      <c r="A1996" s="62"/>
      <c r="B1996" s="59"/>
      <c r="C1996" s="59"/>
      <c r="D1996" s="59"/>
      <c r="E1996" s="59"/>
      <c r="F1996" s="63"/>
    </row>
    <row r="1997" spans="1:6" x14ac:dyDescent="0.25">
      <c r="A1997" s="62"/>
      <c r="B1997" s="59"/>
      <c r="C1997" s="59"/>
      <c r="D1997" s="59"/>
      <c r="E1997" s="59"/>
      <c r="F1997" s="63"/>
    </row>
    <row r="1998" spans="1:6" x14ac:dyDescent="0.25">
      <c r="A1998" s="62"/>
      <c r="B1998" s="59"/>
      <c r="C1998" s="59"/>
      <c r="D1998" s="59"/>
      <c r="E1998" s="59"/>
      <c r="F1998" s="63"/>
    </row>
    <row r="1999" spans="1:6" x14ac:dyDescent="0.25">
      <c r="A1999" s="62"/>
      <c r="B1999" s="59"/>
      <c r="C1999" s="59"/>
      <c r="D1999" s="59"/>
      <c r="E1999" s="59"/>
      <c r="F1999" s="63"/>
    </row>
    <row r="2000" spans="1:6" x14ac:dyDescent="0.25">
      <c r="A2000" s="62"/>
      <c r="B2000" s="59"/>
      <c r="C2000" s="59"/>
      <c r="D2000" s="59"/>
      <c r="E2000" s="59"/>
      <c r="F2000" s="63"/>
    </row>
    <row r="2001" spans="1:6" x14ac:dyDescent="0.25">
      <c r="A2001" s="62"/>
      <c r="B2001" s="59"/>
      <c r="C2001" s="59"/>
      <c r="D2001" s="59"/>
      <c r="E2001" s="59"/>
      <c r="F2001" s="63"/>
    </row>
    <row r="2002" spans="1:6" x14ac:dyDescent="0.25">
      <c r="A2002" s="62"/>
      <c r="B2002" s="59"/>
      <c r="C2002" s="59"/>
      <c r="D2002" s="59"/>
      <c r="E2002" s="59"/>
      <c r="F2002" s="63"/>
    </row>
    <row r="2003" spans="1:6" x14ac:dyDescent="0.25">
      <c r="A2003" s="62"/>
      <c r="B2003" s="59"/>
      <c r="C2003" s="59"/>
      <c r="D2003" s="59"/>
      <c r="E2003" s="59"/>
      <c r="F2003" s="63"/>
    </row>
    <row r="2004" spans="1:6" x14ac:dyDescent="0.25">
      <c r="A2004" s="62"/>
      <c r="B2004" s="59"/>
      <c r="C2004" s="59"/>
      <c r="D2004" s="59"/>
      <c r="E2004" s="59"/>
      <c r="F2004" s="63"/>
    </row>
    <row r="2005" spans="1:6" x14ac:dyDescent="0.25">
      <c r="A2005" s="62"/>
      <c r="B2005" s="59"/>
      <c r="C2005" s="59"/>
      <c r="D2005" s="59"/>
      <c r="E2005" s="59"/>
      <c r="F2005" s="63"/>
    </row>
    <row r="2006" spans="1:6" x14ac:dyDescent="0.25">
      <c r="A2006" s="62"/>
      <c r="B2006" s="59"/>
      <c r="C2006" s="59"/>
      <c r="D2006" s="59"/>
      <c r="E2006" s="59"/>
      <c r="F2006" s="63"/>
    </row>
    <row r="2007" spans="1:6" x14ac:dyDescent="0.25">
      <c r="A2007" s="62"/>
      <c r="B2007" s="59"/>
      <c r="C2007" s="59"/>
      <c r="D2007" s="59"/>
      <c r="E2007" s="59"/>
      <c r="F2007" s="63"/>
    </row>
    <row r="2008" spans="1:6" x14ac:dyDescent="0.25">
      <c r="A2008" s="62"/>
      <c r="B2008" s="59"/>
      <c r="C2008" s="59"/>
      <c r="D2008" s="59"/>
      <c r="E2008" s="59"/>
      <c r="F2008" s="63"/>
    </row>
    <row r="2009" spans="1:6" x14ac:dyDescent="0.25">
      <c r="A2009" s="62"/>
      <c r="B2009" s="59"/>
      <c r="C2009" s="59"/>
      <c r="D2009" s="59"/>
      <c r="E2009" s="59"/>
      <c r="F2009" s="63"/>
    </row>
    <row r="2010" spans="1:6" x14ac:dyDescent="0.25">
      <c r="A2010" s="62"/>
      <c r="B2010" s="59"/>
      <c r="C2010" s="59"/>
      <c r="D2010" s="59"/>
      <c r="E2010" s="59"/>
      <c r="F2010" s="63"/>
    </row>
    <row r="2011" spans="1:6" x14ac:dyDescent="0.25">
      <c r="A2011" s="62"/>
      <c r="B2011" s="59"/>
      <c r="C2011" s="59"/>
      <c r="D2011" s="59"/>
      <c r="E2011" s="59"/>
      <c r="F2011" s="63"/>
    </row>
    <row r="2012" spans="1:6" x14ac:dyDescent="0.25">
      <c r="A2012" s="62"/>
      <c r="B2012" s="59"/>
      <c r="C2012" s="59"/>
      <c r="D2012" s="59"/>
      <c r="E2012" s="59"/>
      <c r="F2012" s="63"/>
    </row>
    <row r="2013" spans="1:6" x14ac:dyDescent="0.25">
      <c r="A2013" s="62"/>
      <c r="B2013" s="59"/>
      <c r="C2013" s="59"/>
      <c r="D2013" s="59"/>
      <c r="E2013" s="59"/>
      <c r="F2013" s="63"/>
    </row>
    <row r="2014" spans="1:6" x14ac:dyDescent="0.25">
      <c r="A2014" s="62"/>
      <c r="B2014" s="59"/>
      <c r="C2014" s="59"/>
      <c r="D2014" s="59"/>
      <c r="E2014" s="59"/>
      <c r="F2014" s="63"/>
    </row>
    <row r="2015" spans="1:6" x14ac:dyDescent="0.25">
      <c r="A2015" s="62"/>
      <c r="B2015" s="59"/>
      <c r="C2015" s="59"/>
      <c r="D2015" s="59"/>
      <c r="E2015" s="59"/>
      <c r="F2015" s="63"/>
    </row>
    <row r="2016" spans="1:6" x14ac:dyDescent="0.25">
      <c r="A2016" s="62"/>
      <c r="B2016" s="59"/>
      <c r="C2016" s="59"/>
      <c r="D2016" s="59"/>
      <c r="E2016" s="59"/>
      <c r="F2016" s="63"/>
    </row>
    <row r="2017" spans="1:6" x14ac:dyDescent="0.25">
      <c r="A2017" s="62"/>
      <c r="B2017" s="59"/>
      <c r="C2017" s="59"/>
      <c r="D2017" s="59"/>
      <c r="E2017" s="59"/>
      <c r="F2017" s="63"/>
    </row>
    <row r="2018" spans="1:6" x14ac:dyDescent="0.25">
      <c r="A2018" s="62"/>
      <c r="B2018" s="59"/>
      <c r="C2018" s="59"/>
      <c r="D2018" s="59"/>
      <c r="E2018" s="59"/>
      <c r="F2018" s="63"/>
    </row>
    <row r="2019" spans="1:6" x14ac:dyDescent="0.25">
      <c r="A2019" s="62"/>
      <c r="B2019" s="59"/>
      <c r="C2019" s="59"/>
      <c r="D2019" s="59"/>
      <c r="E2019" s="59"/>
      <c r="F2019" s="63"/>
    </row>
    <row r="2020" spans="1:6" x14ac:dyDescent="0.25">
      <c r="A2020" s="62"/>
      <c r="B2020" s="59"/>
      <c r="C2020" s="59"/>
      <c r="D2020" s="59"/>
      <c r="E2020" s="59"/>
      <c r="F2020" s="63"/>
    </row>
    <row r="2021" spans="1:6" x14ac:dyDescent="0.25">
      <c r="A2021" s="62"/>
      <c r="B2021" s="59"/>
      <c r="C2021" s="59"/>
      <c r="D2021" s="59"/>
      <c r="E2021" s="59"/>
      <c r="F2021" s="63"/>
    </row>
    <row r="2022" spans="1:6" x14ac:dyDescent="0.25">
      <c r="A2022" s="62"/>
      <c r="B2022" s="59"/>
      <c r="C2022" s="59"/>
      <c r="D2022" s="59"/>
      <c r="E2022" s="59"/>
      <c r="F2022" s="63"/>
    </row>
    <row r="2023" spans="1:6" x14ac:dyDescent="0.25">
      <c r="A2023" s="62"/>
      <c r="B2023" s="59"/>
      <c r="C2023" s="59"/>
      <c r="D2023" s="59"/>
      <c r="E2023" s="59"/>
      <c r="F2023" s="63"/>
    </row>
    <row r="2024" spans="1:6" x14ac:dyDescent="0.25">
      <c r="A2024" s="62"/>
      <c r="B2024" s="59"/>
      <c r="C2024" s="59"/>
      <c r="D2024" s="59"/>
      <c r="E2024" s="59"/>
      <c r="F2024" s="63"/>
    </row>
    <row r="2025" spans="1:6" x14ac:dyDescent="0.25">
      <c r="A2025" s="62"/>
      <c r="B2025" s="59"/>
      <c r="C2025" s="59"/>
      <c r="D2025" s="59"/>
      <c r="E2025" s="59"/>
      <c r="F2025" s="63"/>
    </row>
    <row r="2026" spans="1:6" x14ac:dyDescent="0.25">
      <c r="A2026" s="62"/>
      <c r="B2026" s="59"/>
      <c r="C2026" s="59"/>
      <c r="D2026" s="59"/>
      <c r="E2026" s="59"/>
      <c r="F2026" s="63"/>
    </row>
    <row r="2027" spans="1:6" x14ac:dyDescent="0.25">
      <c r="A2027" s="62"/>
      <c r="B2027" s="59"/>
      <c r="C2027" s="59"/>
      <c r="D2027" s="59"/>
      <c r="E2027" s="59"/>
      <c r="F2027" s="63"/>
    </row>
    <row r="2028" spans="1:6" x14ac:dyDescent="0.25">
      <c r="A2028" s="62"/>
      <c r="B2028" s="59"/>
      <c r="C2028" s="59"/>
      <c r="D2028" s="59"/>
      <c r="E2028" s="59"/>
      <c r="F2028" s="63"/>
    </row>
    <row r="2029" spans="1:6" x14ac:dyDescent="0.25">
      <c r="A2029" s="62"/>
      <c r="B2029" s="59"/>
      <c r="C2029" s="59"/>
      <c r="D2029" s="59"/>
      <c r="E2029" s="59"/>
      <c r="F2029" s="63"/>
    </row>
    <row r="2030" spans="1:6" x14ac:dyDescent="0.25">
      <c r="A2030" s="62"/>
      <c r="B2030" s="59"/>
      <c r="C2030" s="59"/>
      <c r="D2030" s="59"/>
      <c r="E2030" s="59"/>
      <c r="F2030" s="63"/>
    </row>
    <row r="2031" spans="1:6" x14ac:dyDescent="0.25">
      <c r="A2031" s="62"/>
      <c r="B2031" s="59"/>
      <c r="C2031" s="59"/>
      <c r="D2031" s="59"/>
      <c r="E2031" s="59"/>
      <c r="F2031" s="63"/>
    </row>
    <row r="2032" spans="1:6" x14ac:dyDescent="0.25">
      <c r="A2032" s="62"/>
      <c r="B2032" s="59"/>
      <c r="C2032" s="59"/>
      <c r="D2032" s="59"/>
      <c r="E2032" s="59"/>
      <c r="F2032" s="63"/>
    </row>
    <row r="2033" spans="1:6" x14ac:dyDescent="0.25">
      <c r="A2033" s="62"/>
      <c r="B2033" s="59"/>
      <c r="C2033" s="59"/>
      <c r="D2033" s="59"/>
      <c r="E2033" s="59"/>
      <c r="F2033" s="63"/>
    </row>
    <row r="2034" spans="1:6" x14ac:dyDescent="0.25">
      <c r="A2034" s="62"/>
      <c r="B2034" s="59"/>
      <c r="C2034" s="59"/>
      <c r="D2034" s="59"/>
      <c r="E2034" s="59"/>
      <c r="F2034" s="63"/>
    </row>
    <row r="2035" spans="1:6" x14ac:dyDescent="0.25">
      <c r="A2035" s="62"/>
      <c r="B2035" s="59"/>
      <c r="C2035" s="59"/>
      <c r="D2035" s="59"/>
      <c r="E2035" s="59"/>
      <c r="F2035" s="63"/>
    </row>
    <row r="2036" spans="1:6" x14ac:dyDescent="0.25">
      <c r="A2036" s="62"/>
      <c r="B2036" s="59"/>
      <c r="C2036" s="59"/>
      <c r="D2036" s="59"/>
      <c r="E2036" s="59"/>
      <c r="F2036" s="63"/>
    </row>
    <row r="2037" spans="1:6" x14ac:dyDescent="0.25">
      <c r="A2037" s="62"/>
      <c r="B2037" s="59"/>
      <c r="C2037" s="59"/>
      <c r="D2037" s="59"/>
      <c r="E2037" s="59"/>
      <c r="F2037" s="63"/>
    </row>
    <row r="2038" spans="1:6" x14ac:dyDescent="0.25">
      <c r="A2038" s="62"/>
      <c r="B2038" s="59"/>
      <c r="C2038" s="59"/>
      <c r="D2038" s="59"/>
      <c r="E2038" s="59"/>
      <c r="F2038" s="63"/>
    </row>
    <row r="2039" spans="1:6" x14ac:dyDescent="0.25">
      <c r="A2039" s="62"/>
      <c r="B2039" s="59"/>
      <c r="C2039" s="59"/>
      <c r="D2039" s="59"/>
      <c r="E2039" s="59"/>
      <c r="F2039" s="63"/>
    </row>
    <row r="2040" spans="1:6" x14ac:dyDescent="0.25">
      <c r="A2040" s="62"/>
      <c r="B2040" s="59"/>
      <c r="C2040" s="59"/>
      <c r="D2040" s="59"/>
      <c r="E2040" s="59"/>
      <c r="F2040" s="63"/>
    </row>
    <row r="2041" spans="1:6" x14ac:dyDescent="0.25">
      <c r="A2041" s="62"/>
      <c r="B2041" s="59"/>
      <c r="C2041" s="59"/>
      <c r="D2041" s="59"/>
      <c r="E2041" s="59"/>
      <c r="F2041" s="63"/>
    </row>
    <row r="2042" spans="1:6" x14ac:dyDescent="0.25">
      <c r="A2042" s="62"/>
      <c r="B2042" s="59"/>
      <c r="C2042" s="59"/>
      <c r="D2042" s="59"/>
      <c r="E2042" s="59"/>
      <c r="F2042" s="63"/>
    </row>
    <row r="2043" spans="1:6" x14ac:dyDescent="0.25">
      <c r="A2043" s="62"/>
      <c r="B2043" s="59"/>
      <c r="C2043" s="59"/>
      <c r="D2043" s="59"/>
      <c r="E2043" s="59"/>
      <c r="F2043" s="63"/>
    </row>
    <row r="2044" spans="1:6" x14ac:dyDescent="0.25">
      <c r="A2044" s="62"/>
      <c r="B2044" s="59"/>
      <c r="C2044" s="59"/>
      <c r="D2044" s="59"/>
      <c r="E2044" s="59"/>
      <c r="F2044" s="63"/>
    </row>
    <row r="2045" spans="1:6" x14ac:dyDescent="0.25">
      <c r="A2045" s="62"/>
      <c r="B2045" s="59"/>
      <c r="C2045" s="59"/>
      <c r="D2045" s="59"/>
      <c r="E2045" s="59"/>
      <c r="F2045" s="63"/>
    </row>
    <row r="2046" spans="1:6" x14ac:dyDescent="0.25">
      <c r="A2046" s="62"/>
      <c r="B2046" s="59"/>
      <c r="C2046" s="59"/>
      <c r="D2046" s="59"/>
      <c r="E2046" s="59"/>
      <c r="F2046" s="63"/>
    </row>
    <row r="2047" spans="1:6" x14ac:dyDescent="0.25">
      <c r="A2047" s="62"/>
      <c r="B2047" s="59"/>
      <c r="C2047" s="59"/>
      <c r="D2047" s="59"/>
      <c r="E2047" s="59"/>
      <c r="F2047" s="63"/>
    </row>
    <row r="2048" spans="1:6" x14ac:dyDescent="0.25">
      <c r="A2048" s="62"/>
      <c r="B2048" s="59"/>
      <c r="C2048" s="59"/>
      <c r="D2048" s="59"/>
      <c r="E2048" s="59"/>
      <c r="F2048" s="63"/>
    </row>
    <row r="2049" spans="1:6" x14ac:dyDescent="0.25">
      <c r="A2049" s="62"/>
      <c r="B2049" s="59"/>
      <c r="C2049" s="59"/>
      <c r="D2049" s="59"/>
      <c r="E2049" s="59"/>
      <c r="F2049" s="63"/>
    </row>
    <row r="2050" spans="1:6" x14ac:dyDescent="0.25">
      <c r="A2050" s="62"/>
      <c r="B2050" s="59"/>
      <c r="C2050" s="59"/>
      <c r="D2050" s="59"/>
      <c r="E2050" s="59"/>
      <c r="F2050" s="63"/>
    </row>
    <row r="2051" spans="1:6" x14ac:dyDescent="0.25">
      <c r="A2051" s="62"/>
      <c r="B2051" s="59"/>
      <c r="C2051" s="59"/>
      <c r="D2051" s="59"/>
      <c r="E2051" s="59"/>
      <c r="F2051" s="63"/>
    </row>
    <row r="2052" spans="1:6" x14ac:dyDescent="0.25">
      <c r="A2052" s="62"/>
      <c r="B2052" s="59"/>
      <c r="C2052" s="59"/>
      <c r="D2052" s="59"/>
      <c r="E2052" s="59"/>
      <c r="F2052" s="63"/>
    </row>
    <row r="2053" spans="1:6" x14ac:dyDescent="0.25">
      <c r="A2053" s="62"/>
      <c r="B2053" s="59"/>
      <c r="C2053" s="59"/>
      <c r="D2053" s="59"/>
      <c r="E2053" s="59"/>
      <c r="F2053" s="63"/>
    </row>
    <row r="2054" spans="1:6" x14ac:dyDescent="0.25">
      <c r="A2054" s="62"/>
      <c r="B2054" s="59"/>
      <c r="C2054" s="59"/>
      <c r="D2054" s="59"/>
      <c r="E2054" s="59"/>
      <c r="F2054" s="63"/>
    </row>
    <row r="2055" spans="1:6" x14ac:dyDescent="0.25">
      <c r="A2055" s="62"/>
      <c r="B2055" s="59"/>
      <c r="C2055" s="59"/>
      <c r="D2055" s="59"/>
      <c r="E2055" s="59"/>
      <c r="F2055" s="63"/>
    </row>
    <row r="2056" spans="1:6" x14ac:dyDescent="0.25">
      <c r="A2056" s="62"/>
      <c r="B2056" s="59"/>
      <c r="C2056" s="59"/>
      <c r="D2056" s="59"/>
      <c r="E2056" s="59"/>
      <c r="F2056" s="63"/>
    </row>
    <row r="2057" spans="1:6" x14ac:dyDescent="0.25">
      <c r="A2057" s="62"/>
      <c r="B2057" s="59"/>
      <c r="C2057" s="59"/>
      <c r="D2057" s="59"/>
      <c r="E2057" s="59"/>
      <c r="F2057" s="63"/>
    </row>
    <row r="2058" spans="1:6" x14ac:dyDescent="0.25">
      <c r="A2058" s="62"/>
      <c r="B2058" s="59"/>
      <c r="C2058" s="59"/>
      <c r="D2058" s="59"/>
      <c r="E2058" s="59"/>
      <c r="F2058" s="63"/>
    </row>
    <row r="2059" spans="1:6" x14ac:dyDescent="0.25">
      <c r="A2059" s="62"/>
      <c r="B2059" s="59"/>
      <c r="C2059" s="59"/>
      <c r="D2059" s="59"/>
      <c r="E2059" s="59"/>
      <c r="F2059" s="63"/>
    </row>
    <row r="2060" spans="1:6" x14ac:dyDescent="0.25">
      <c r="A2060" s="62"/>
      <c r="B2060" s="59"/>
      <c r="C2060" s="59"/>
      <c r="D2060" s="59"/>
      <c r="E2060" s="59"/>
      <c r="F2060" s="63"/>
    </row>
    <row r="2061" spans="1:6" x14ac:dyDescent="0.25">
      <c r="A2061" s="62"/>
      <c r="B2061" s="59"/>
      <c r="C2061" s="59"/>
      <c r="D2061" s="59"/>
      <c r="E2061" s="59"/>
      <c r="F2061" s="63"/>
    </row>
    <row r="2062" spans="1:6" x14ac:dyDescent="0.25">
      <c r="A2062" s="62"/>
      <c r="B2062" s="59"/>
      <c r="C2062" s="59"/>
      <c r="D2062" s="59"/>
      <c r="E2062" s="59"/>
      <c r="F2062" s="63"/>
    </row>
    <row r="2063" spans="1:6" x14ac:dyDescent="0.25">
      <c r="A2063" s="62"/>
      <c r="B2063" s="59"/>
      <c r="C2063" s="59"/>
      <c r="D2063" s="59"/>
      <c r="E2063" s="59"/>
      <c r="F2063" s="63"/>
    </row>
    <row r="2064" spans="1:6" x14ac:dyDescent="0.25">
      <c r="A2064" s="62"/>
      <c r="B2064" s="59"/>
      <c r="C2064" s="59"/>
      <c r="D2064" s="59"/>
      <c r="E2064" s="59"/>
      <c r="F2064" s="63"/>
    </row>
    <row r="2065" spans="1:6" x14ac:dyDescent="0.25">
      <c r="A2065" s="62"/>
      <c r="B2065" s="59"/>
      <c r="C2065" s="59"/>
      <c r="D2065" s="59"/>
      <c r="E2065" s="59"/>
      <c r="F2065" s="63"/>
    </row>
    <row r="2066" spans="1:6" x14ac:dyDescent="0.25">
      <c r="A2066" s="62"/>
      <c r="B2066" s="59"/>
      <c r="C2066" s="59"/>
      <c r="D2066" s="59"/>
      <c r="E2066" s="59"/>
      <c r="F2066" s="63"/>
    </row>
    <row r="2067" spans="1:6" x14ac:dyDescent="0.25">
      <c r="A2067" s="62"/>
      <c r="B2067" s="59"/>
      <c r="C2067" s="59"/>
      <c r="D2067" s="59"/>
      <c r="E2067" s="59"/>
      <c r="F2067" s="63"/>
    </row>
    <row r="2068" spans="1:6" x14ac:dyDescent="0.25">
      <c r="A2068" s="62"/>
      <c r="B2068" s="59"/>
      <c r="C2068" s="59"/>
      <c r="D2068" s="59"/>
      <c r="E2068" s="59"/>
      <c r="F2068" s="63"/>
    </row>
    <row r="2069" spans="1:6" x14ac:dyDescent="0.25">
      <c r="A2069" s="62"/>
      <c r="B2069" s="59"/>
      <c r="C2069" s="59"/>
      <c r="D2069" s="59"/>
      <c r="E2069" s="59"/>
      <c r="F2069" s="63"/>
    </row>
    <row r="2070" spans="1:6" x14ac:dyDescent="0.25">
      <c r="A2070" s="62"/>
      <c r="B2070" s="59"/>
      <c r="C2070" s="59"/>
      <c r="D2070" s="59"/>
      <c r="E2070" s="59"/>
      <c r="F2070" s="63"/>
    </row>
    <row r="2071" spans="1:6" x14ac:dyDescent="0.25">
      <c r="A2071" s="62"/>
      <c r="B2071" s="59"/>
      <c r="C2071" s="59"/>
      <c r="D2071" s="59"/>
      <c r="E2071" s="59"/>
      <c r="F2071" s="63"/>
    </row>
    <row r="2072" spans="1:6" x14ac:dyDescent="0.25">
      <c r="A2072" s="62"/>
      <c r="B2072" s="59"/>
      <c r="C2072" s="59"/>
      <c r="D2072" s="59"/>
      <c r="E2072" s="59"/>
      <c r="F2072" s="63"/>
    </row>
    <row r="2073" spans="1:6" x14ac:dyDescent="0.25">
      <c r="A2073" s="62"/>
      <c r="B2073" s="59"/>
      <c r="C2073" s="59"/>
      <c r="D2073" s="59"/>
      <c r="E2073" s="59"/>
      <c r="F2073" s="63"/>
    </row>
    <row r="2074" spans="1:6" x14ac:dyDescent="0.25">
      <c r="A2074" s="62"/>
      <c r="B2074" s="59"/>
      <c r="C2074" s="59"/>
      <c r="D2074" s="59"/>
      <c r="E2074" s="59"/>
      <c r="F2074" s="63"/>
    </row>
    <row r="2075" spans="1:6" x14ac:dyDescent="0.25">
      <c r="A2075" s="62"/>
      <c r="B2075" s="59"/>
      <c r="C2075" s="59"/>
      <c r="D2075" s="59"/>
      <c r="E2075" s="59"/>
      <c r="F2075" s="63"/>
    </row>
    <row r="2076" spans="1:6" x14ac:dyDescent="0.25">
      <c r="A2076" s="62"/>
      <c r="B2076" s="59"/>
      <c r="C2076" s="59"/>
      <c r="D2076" s="59"/>
      <c r="E2076" s="59"/>
      <c r="F2076" s="63"/>
    </row>
    <row r="2077" spans="1:6" x14ac:dyDescent="0.25">
      <c r="A2077" s="62"/>
      <c r="B2077" s="59"/>
      <c r="C2077" s="59"/>
      <c r="D2077" s="59"/>
      <c r="E2077" s="59"/>
      <c r="F2077" s="63"/>
    </row>
    <row r="2078" spans="1:6" x14ac:dyDescent="0.25">
      <c r="A2078" s="62"/>
      <c r="B2078" s="59"/>
      <c r="C2078" s="59"/>
      <c r="D2078" s="59"/>
      <c r="E2078" s="59"/>
      <c r="F2078" s="63"/>
    </row>
    <row r="2079" spans="1:6" x14ac:dyDescent="0.25">
      <c r="A2079" s="62"/>
      <c r="B2079" s="59"/>
      <c r="C2079" s="59"/>
      <c r="D2079" s="59"/>
      <c r="E2079" s="59"/>
      <c r="F2079" s="63"/>
    </row>
    <row r="2080" spans="1:6" x14ac:dyDescent="0.25">
      <c r="A2080" s="62"/>
      <c r="B2080" s="59"/>
      <c r="C2080" s="59"/>
      <c r="D2080" s="59"/>
      <c r="E2080" s="59"/>
      <c r="F2080" s="63"/>
    </row>
    <row r="2081" spans="1:6" x14ac:dyDescent="0.25">
      <c r="A2081" s="62"/>
      <c r="B2081" s="59"/>
      <c r="C2081" s="59"/>
      <c r="D2081" s="59"/>
      <c r="E2081" s="59"/>
      <c r="F2081" s="63"/>
    </row>
    <row r="2082" spans="1:6" x14ac:dyDescent="0.25">
      <c r="A2082" s="62"/>
      <c r="B2082" s="59"/>
      <c r="C2082" s="59"/>
      <c r="D2082" s="59"/>
      <c r="E2082" s="59"/>
      <c r="F2082" s="63"/>
    </row>
    <row r="2083" spans="1:6" x14ac:dyDescent="0.25">
      <c r="A2083" s="62"/>
      <c r="B2083" s="59"/>
      <c r="C2083" s="59"/>
      <c r="D2083" s="59"/>
      <c r="E2083" s="59"/>
      <c r="F2083" s="63"/>
    </row>
    <row r="2084" spans="1:6" x14ac:dyDescent="0.25">
      <c r="A2084" s="62"/>
      <c r="B2084" s="59"/>
      <c r="C2084" s="59"/>
      <c r="D2084" s="59"/>
      <c r="E2084" s="59"/>
      <c r="F2084" s="63"/>
    </row>
    <row r="2085" spans="1:6" x14ac:dyDescent="0.25">
      <c r="A2085" s="62"/>
      <c r="B2085" s="59"/>
      <c r="C2085" s="59"/>
      <c r="D2085" s="59"/>
      <c r="E2085" s="59"/>
      <c r="F2085" s="63"/>
    </row>
    <row r="2086" spans="1:6" x14ac:dyDescent="0.25">
      <c r="A2086" s="62"/>
      <c r="B2086" s="59"/>
      <c r="C2086" s="59"/>
      <c r="D2086" s="59"/>
      <c r="E2086" s="59"/>
      <c r="F2086" s="63"/>
    </row>
    <row r="2087" spans="1:6" x14ac:dyDescent="0.25">
      <c r="A2087" s="62"/>
      <c r="B2087" s="59"/>
      <c r="C2087" s="59"/>
      <c r="D2087" s="59"/>
      <c r="E2087" s="59"/>
      <c r="F2087" s="63"/>
    </row>
    <row r="2088" spans="1:6" x14ac:dyDescent="0.25">
      <c r="A2088" s="62"/>
      <c r="B2088" s="59"/>
      <c r="C2088" s="59"/>
      <c r="D2088" s="59"/>
      <c r="E2088" s="59"/>
      <c r="F2088" s="63"/>
    </row>
    <row r="2089" spans="1:6" x14ac:dyDescent="0.25">
      <c r="A2089" s="62"/>
      <c r="B2089" s="59"/>
      <c r="C2089" s="59"/>
      <c r="D2089" s="59"/>
      <c r="E2089" s="59"/>
      <c r="F2089" s="63"/>
    </row>
    <row r="2090" spans="1:6" x14ac:dyDescent="0.25">
      <c r="A2090" s="62"/>
      <c r="B2090" s="59"/>
      <c r="C2090" s="59"/>
      <c r="D2090" s="59"/>
      <c r="E2090" s="59"/>
      <c r="F2090" s="63"/>
    </row>
    <row r="2091" spans="1:6" x14ac:dyDescent="0.25">
      <c r="A2091" s="62"/>
      <c r="B2091" s="59"/>
      <c r="C2091" s="59"/>
      <c r="D2091" s="59"/>
      <c r="E2091" s="59"/>
      <c r="F2091" s="63"/>
    </row>
    <row r="2092" spans="1:6" x14ac:dyDescent="0.25">
      <c r="A2092" s="62"/>
      <c r="B2092" s="59"/>
      <c r="C2092" s="59"/>
      <c r="D2092" s="59"/>
      <c r="E2092" s="59"/>
      <c r="F2092" s="63"/>
    </row>
    <row r="2093" spans="1:6" x14ac:dyDescent="0.25">
      <c r="A2093" s="62"/>
      <c r="B2093" s="59"/>
      <c r="C2093" s="59"/>
      <c r="D2093" s="59"/>
      <c r="E2093" s="59"/>
      <c r="F2093" s="63"/>
    </row>
    <row r="2094" spans="1:6" x14ac:dyDescent="0.25">
      <c r="A2094" s="62"/>
      <c r="B2094" s="59"/>
      <c r="C2094" s="59"/>
      <c r="D2094" s="59"/>
      <c r="E2094" s="59"/>
      <c r="F2094" s="63"/>
    </row>
    <row r="2095" spans="1:6" x14ac:dyDescent="0.25">
      <c r="A2095" s="62"/>
      <c r="B2095" s="59"/>
      <c r="C2095" s="59"/>
      <c r="D2095" s="59"/>
      <c r="E2095" s="59"/>
      <c r="F2095" s="63"/>
    </row>
    <row r="2096" spans="1:6" x14ac:dyDescent="0.25">
      <c r="A2096" s="62"/>
      <c r="B2096" s="59"/>
      <c r="C2096" s="59"/>
      <c r="D2096" s="59"/>
      <c r="E2096" s="59"/>
      <c r="F2096" s="63"/>
    </row>
    <row r="2097" spans="1:6" x14ac:dyDescent="0.25">
      <c r="A2097" s="62"/>
      <c r="B2097" s="59"/>
      <c r="C2097" s="59"/>
      <c r="D2097" s="59"/>
      <c r="E2097" s="59"/>
      <c r="F2097" s="63"/>
    </row>
    <row r="2098" spans="1:6" x14ac:dyDescent="0.25">
      <c r="A2098" s="62"/>
      <c r="B2098" s="59"/>
      <c r="C2098" s="59"/>
      <c r="D2098" s="59"/>
      <c r="E2098" s="59"/>
      <c r="F2098" s="63"/>
    </row>
    <row r="2099" spans="1:6" x14ac:dyDescent="0.25">
      <c r="A2099" s="62"/>
      <c r="B2099" s="59"/>
      <c r="C2099" s="59"/>
      <c r="D2099" s="59"/>
      <c r="E2099" s="59"/>
      <c r="F2099" s="63"/>
    </row>
    <row r="2100" spans="1:6" x14ac:dyDescent="0.25">
      <c r="A2100" s="62"/>
      <c r="B2100" s="59"/>
      <c r="C2100" s="59"/>
      <c r="D2100" s="59"/>
      <c r="E2100" s="59"/>
      <c r="F2100" s="63"/>
    </row>
    <row r="2101" spans="1:6" x14ac:dyDescent="0.25">
      <c r="A2101" s="62"/>
      <c r="B2101" s="59"/>
      <c r="C2101" s="59"/>
      <c r="D2101" s="59"/>
      <c r="E2101" s="59"/>
      <c r="F2101" s="63"/>
    </row>
    <row r="2102" spans="1:6" x14ac:dyDescent="0.25">
      <c r="A2102" s="62"/>
      <c r="B2102" s="59"/>
      <c r="C2102" s="59"/>
      <c r="D2102" s="59"/>
      <c r="E2102" s="59"/>
      <c r="F2102" s="63"/>
    </row>
    <row r="2103" spans="1:6" x14ac:dyDescent="0.25">
      <c r="A2103" s="62"/>
      <c r="B2103" s="59"/>
      <c r="C2103" s="59"/>
      <c r="D2103" s="59"/>
      <c r="E2103" s="59"/>
      <c r="F2103" s="63"/>
    </row>
    <row r="2104" spans="1:6" x14ac:dyDescent="0.25">
      <c r="A2104" s="62"/>
      <c r="B2104" s="59"/>
      <c r="C2104" s="59"/>
      <c r="D2104" s="59"/>
      <c r="E2104" s="59"/>
      <c r="F2104" s="63"/>
    </row>
    <row r="2105" spans="1:6" x14ac:dyDescent="0.25">
      <c r="A2105" s="62"/>
      <c r="B2105" s="59"/>
      <c r="C2105" s="59"/>
      <c r="D2105" s="59"/>
      <c r="E2105" s="59"/>
      <c r="F2105" s="63"/>
    </row>
    <row r="2106" spans="1:6" x14ac:dyDescent="0.25">
      <c r="A2106" s="62"/>
      <c r="B2106" s="59"/>
      <c r="C2106" s="59"/>
      <c r="D2106" s="59"/>
      <c r="E2106" s="59"/>
      <c r="F2106" s="63"/>
    </row>
    <row r="2107" spans="1:6" x14ac:dyDescent="0.25">
      <c r="A2107" s="62"/>
      <c r="B2107" s="59"/>
      <c r="C2107" s="59"/>
      <c r="D2107" s="59"/>
      <c r="E2107" s="59"/>
      <c r="F2107" s="63"/>
    </row>
    <row r="2108" spans="1:6" x14ac:dyDescent="0.25">
      <c r="A2108" s="62"/>
      <c r="B2108" s="59"/>
      <c r="C2108" s="59"/>
      <c r="D2108" s="59"/>
      <c r="E2108" s="59"/>
      <c r="F2108" s="63"/>
    </row>
    <row r="2109" spans="1:6" x14ac:dyDescent="0.25">
      <c r="A2109" s="62"/>
      <c r="B2109" s="59"/>
      <c r="C2109" s="59"/>
      <c r="D2109" s="59"/>
      <c r="E2109" s="59"/>
      <c r="F2109" s="63"/>
    </row>
    <row r="2110" spans="1:6" x14ac:dyDescent="0.25">
      <c r="A2110" s="62"/>
      <c r="B2110" s="59"/>
      <c r="C2110" s="59"/>
      <c r="D2110" s="59"/>
      <c r="E2110" s="59"/>
      <c r="F2110" s="63"/>
    </row>
    <row r="2111" spans="1:6" x14ac:dyDescent="0.25">
      <c r="A2111" s="62"/>
      <c r="B2111" s="59"/>
      <c r="C2111" s="59"/>
      <c r="D2111" s="59"/>
      <c r="E2111" s="59"/>
      <c r="F2111" s="63"/>
    </row>
    <row r="2112" spans="1:6" x14ac:dyDescent="0.25">
      <c r="A2112" s="62"/>
      <c r="B2112" s="59"/>
      <c r="C2112" s="59"/>
      <c r="D2112" s="59"/>
      <c r="E2112" s="59"/>
      <c r="F2112" s="63"/>
    </row>
    <row r="2113" spans="1:6" x14ac:dyDescent="0.25">
      <c r="A2113" s="62"/>
      <c r="B2113" s="59"/>
      <c r="C2113" s="59"/>
      <c r="D2113" s="59"/>
      <c r="E2113" s="59"/>
      <c r="F2113" s="63"/>
    </row>
    <row r="2114" spans="1:6" x14ac:dyDescent="0.25">
      <c r="A2114" s="62"/>
      <c r="B2114" s="59"/>
      <c r="C2114" s="59"/>
      <c r="D2114" s="59"/>
      <c r="E2114" s="59"/>
      <c r="F2114" s="63"/>
    </row>
    <row r="2115" spans="1:6" x14ac:dyDescent="0.25">
      <c r="A2115" s="62"/>
      <c r="B2115" s="59"/>
      <c r="C2115" s="59"/>
      <c r="D2115" s="59"/>
      <c r="E2115" s="59"/>
      <c r="F2115" s="63"/>
    </row>
    <row r="2116" spans="1:6" x14ac:dyDescent="0.25">
      <c r="A2116" s="62"/>
      <c r="B2116" s="59"/>
      <c r="C2116" s="59"/>
      <c r="D2116" s="59"/>
      <c r="E2116" s="59"/>
      <c r="F2116" s="63"/>
    </row>
    <row r="2117" spans="1:6" x14ac:dyDescent="0.25">
      <c r="A2117" s="62"/>
      <c r="B2117" s="59"/>
      <c r="C2117" s="59"/>
      <c r="D2117" s="59"/>
      <c r="E2117" s="59"/>
      <c r="F2117" s="63"/>
    </row>
    <row r="2118" spans="1:6" x14ac:dyDescent="0.25">
      <c r="A2118" s="62"/>
      <c r="B2118" s="59"/>
      <c r="C2118" s="59"/>
      <c r="D2118" s="59"/>
      <c r="E2118" s="59"/>
      <c r="F2118" s="63"/>
    </row>
    <row r="2119" spans="1:6" x14ac:dyDescent="0.25">
      <c r="A2119" s="62"/>
      <c r="B2119" s="59"/>
      <c r="C2119" s="59"/>
      <c r="D2119" s="59"/>
      <c r="E2119" s="59"/>
      <c r="F2119" s="63"/>
    </row>
    <row r="2120" spans="1:6" x14ac:dyDescent="0.25">
      <c r="A2120" s="62"/>
      <c r="B2120" s="59"/>
      <c r="C2120" s="59"/>
      <c r="D2120" s="59"/>
      <c r="E2120" s="59"/>
      <c r="F2120" s="63"/>
    </row>
    <row r="2121" spans="1:6" x14ac:dyDescent="0.25">
      <c r="A2121" s="62"/>
      <c r="B2121" s="59"/>
      <c r="C2121" s="59"/>
      <c r="D2121" s="59"/>
      <c r="E2121" s="59"/>
      <c r="F2121" s="63"/>
    </row>
    <row r="2122" spans="1:6" x14ac:dyDescent="0.25">
      <c r="A2122" s="62"/>
      <c r="B2122" s="59"/>
      <c r="C2122" s="59"/>
      <c r="D2122" s="59"/>
      <c r="E2122" s="59"/>
      <c r="F2122" s="63"/>
    </row>
    <row r="2123" spans="1:6" x14ac:dyDescent="0.25">
      <c r="A2123" s="62"/>
      <c r="B2123" s="59"/>
      <c r="C2123" s="59"/>
      <c r="D2123" s="59"/>
      <c r="E2123" s="59"/>
      <c r="F2123" s="63"/>
    </row>
    <row r="2124" spans="1:6" x14ac:dyDescent="0.25">
      <c r="A2124" s="62"/>
      <c r="B2124" s="59"/>
      <c r="C2124" s="59"/>
      <c r="D2124" s="59"/>
      <c r="E2124" s="59"/>
      <c r="F2124" s="63"/>
    </row>
    <row r="2125" spans="1:6" x14ac:dyDescent="0.25">
      <c r="A2125" s="62"/>
      <c r="B2125" s="59"/>
      <c r="C2125" s="59"/>
      <c r="D2125" s="59"/>
      <c r="E2125" s="59"/>
      <c r="F2125" s="63"/>
    </row>
    <row r="2126" spans="1:6" x14ac:dyDescent="0.25">
      <c r="A2126" s="62"/>
      <c r="B2126" s="59"/>
      <c r="C2126" s="59"/>
      <c r="D2126" s="59"/>
      <c r="E2126" s="59"/>
      <c r="F2126" s="63"/>
    </row>
    <row r="2127" spans="1:6" x14ac:dyDescent="0.25">
      <c r="A2127" s="62"/>
      <c r="B2127" s="59"/>
      <c r="C2127" s="59"/>
      <c r="D2127" s="59"/>
      <c r="E2127" s="59"/>
      <c r="F2127" s="63"/>
    </row>
    <row r="2128" spans="1:6" x14ac:dyDescent="0.25">
      <c r="A2128" s="62"/>
      <c r="B2128" s="59"/>
      <c r="C2128" s="59"/>
      <c r="D2128" s="59"/>
      <c r="E2128" s="59"/>
      <c r="F2128" s="63"/>
    </row>
    <row r="2129" spans="1:6" x14ac:dyDescent="0.25">
      <c r="A2129" s="62"/>
      <c r="B2129" s="59"/>
      <c r="C2129" s="59"/>
      <c r="D2129" s="59"/>
      <c r="E2129" s="59"/>
      <c r="F2129" s="63"/>
    </row>
    <row r="2130" spans="1:6" x14ac:dyDescent="0.25">
      <c r="A2130" s="62"/>
      <c r="B2130" s="59"/>
      <c r="C2130" s="59"/>
      <c r="D2130" s="59"/>
      <c r="E2130" s="59"/>
      <c r="F2130" s="63"/>
    </row>
    <row r="2131" spans="1:6" x14ac:dyDescent="0.25">
      <c r="A2131" s="62"/>
      <c r="B2131" s="59"/>
      <c r="C2131" s="59"/>
      <c r="D2131" s="59"/>
      <c r="E2131" s="59"/>
      <c r="F2131" s="63"/>
    </row>
    <row r="2132" spans="1:6" x14ac:dyDescent="0.25">
      <c r="A2132" s="62"/>
      <c r="B2132" s="59"/>
      <c r="C2132" s="59"/>
      <c r="D2132" s="59"/>
      <c r="E2132" s="59"/>
      <c r="F2132" s="63"/>
    </row>
    <row r="2133" spans="1:6" x14ac:dyDescent="0.25">
      <c r="A2133" s="62"/>
      <c r="B2133" s="59"/>
      <c r="C2133" s="59"/>
      <c r="D2133" s="59"/>
      <c r="E2133" s="59"/>
      <c r="F2133" s="63"/>
    </row>
    <row r="2134" spans="1:6" x14ac:dyDescent="0.25">
      <c r="A2134" s="62"/>
      <c r="B2134" s="59"/>
      <c r="C2134" s="59"/>
      <c r="D2134" s="59"/>
      <c r="E2134" s="59"/>
      <c r="F2134" s="63"/>
    </row>
    <row r="2135" spans="1:6" x14ac:dyDescent="0.25">
      <c r="A2135" s="62"/>
      <c r="B2135" s="59"/>
      <c r="C2135" s="59"/>
      <c r="D2135" s="59"/>
      <c r="E2135" s="59"/>
      <c r="F2135" s="63"/>
    </row>
    <row r="2136" spans="1:6" x14ac:dyDescent="0.25">
      <c r="A2136" s="62"/>
      <c r="B2136" s="59"/>
      <c r="C2136" s="59"/>
      <c r="D2136" s="59"/>
      <c r="E2136" s="59"/>
      <c r="F2136" s="63"/>
    </row>
    <row r="2137" spans="1:6" x14ac:dyDescent="0.25">
      <c r="A2137" s="62"/>
      <c r="B2137" s="59"/>
      <c r="C2137" s="59"/>
      <c r="D2137" s="59"/>
      <c r="E2137" s="59"/>
      <c r="F2137" s="63"/>
    </row>
    <row r="2138" spans="1:6" x14ac:dyDescent="0.25">
      <c r="A2138" s="62"/>
      <c r="B2138" s="59"/>
      <c r="C2138" s="59"/>
      <c r="D2138" s="59"/>
      <c r="E2138" s="59"/>
      <c r="F2138" s="63"/>
    </row>
    <row r="2139" spans="1:6" x14ac:dyDescent="0.25">
      <c r="A2139" s="62"/>
      <c r="B2139" s="59"/>
      <c r="C2139" s="59"/>
      <c r="D2139" s="59"/>
      <c r="E2139" s="59"/>
      <c r="F2139" s="63"/>
    </row>
    <row r="2140" spans="1:6" x14ac:dyDescent="0.25">
      <c r="A2140" s="62"/>
      <c r="B2140" s="59"/>
      <c r="C2140" s="59"/>
      <c r="D2140" s="59"/>
      <c r="E2140" s="59"/>
      <c r="F2140" s="63"/>
    </row>
    <row r="2141" spans="1:6" x14ac:dyDescent="0.25">
      <c r="A2141" s="62"/>
      <c r="B2141" s="59"/>
      <c r="C2141" s="59"/>
      <c r="D2141" s="59"/>
      <c r="E2141" s="59"/>
      <c r="F2141" s="63"/>
    </row>
    <row r="2142" spans="1:6" x14ac:dyDescent="0.25">
      <c r="A2142" s="62"/>
      <c r="B2142" s="59"/>
      <c r="C2142" s="59"/>
      <c r="D2142" s="59"/>
      <c r="E2142" s="59"/>
      <c r="F2142" s="63"/>
    </row>
    <row r="2143" spans="1:6" x14ac:dyDescent="0.25">
      <c r="A2143" s="62"/>
      <c r="B2143" s="59"/>
      <c r="C2143" s="59"/>
      <c r="D2143" s="59"/>
      <c r="E2143" s="59"/>
      <c r="F2143" s="63"/>
    </row>
    <row r="2144" spans="1:6" x14ac:dyDescent="0.25">
      <c r="A2144" s="62"/>
      <c r="B2144" s="59"/>
      <c r="C2144" s="59"/>
      <c r="D2144" s="59"/>
      <c r="E2144" s="59"/>
      <c r="F2144" s="63"/>
    </row>
    <row r="2145" spans="1:6" x14ac:dyDescent="0.25">
      <c r="A2145" s="62"/>
      <c r="B2145" s="59"/>
      <c r="C2145" s="59"/>
      <c r="D2145" s="59"/>
      <c r="E2145" s="59"/>
      <c r="F2145" s="63"/>
    </row>
    <row r="2146" spans="1:6" x14ac:dyDescent="0.25">
      <c r="A2146" s="62"/>
      <c r="B2146" s="59"/>
      <c r="C2146" s="59"/>
      <c r="D2146" s="59"/>
      <c r="E2146" s="59"/>
      <c r="F2146" s="63"/>
    </row>
    <row r="2147" spans="1:6" x14ac:dyDescent="0.25">
      <c r="A2147" s="62"/>
      <c r="B2147" s="59"/>
      <c r="C2147" s="59"/>
      <c r="D2147" s="59"/>
      <c r="E2147" s="59"/>
      <c r="F2147" s="63"/>
    </row>
    <row r="2148" spans="1:6" x14ac:dyDescent="0.25">
      <c r="A2148" s="62"/>
      <c r="B2148" s="59"/>
      <c r="C2148" s="59"/>
      <c r="D2148" s="59"/>
      <c r="E2148" s="59"/>
      <c r="F2148" s="63"/>
    </row>
    <row r="2149" spans="1:6" x14ac:dyDescent="0.25">
      <c r="A2149" s="62"/>
      <c r="B2149" s="59"/>
      <c r="C2149" s="59"/>
      <c r="D2149" s="59"/>
      <c r="E2149" s="59"/>
      <c r="F2149" s="63"/>
    </row>
    <row r="2150" spans="1:6" x14ac:dyDescent="0.25">
      <c r="A2150" s="62"/>
      <c r="B2150" s="59"/>
      <c r="C2150" s="59"/>
      <c r="D2150" s="59"/>
      <c r="E2150" s="59"/>
      <c r="F2150" s="63"/>
    </row>
    <row r="2151" spans="1:6" x14ac:dyDescent="0.25">
      <c r="A2151" s="62"/>
      <c r="B2151" s="59"/>
      <c r="C2151" s="59"/>
      <c r="D2151" s="59"/>
      <c r="E2151" s="59"/>
      <c r="F2151" s="63"/>
    </row>
    <row r="2152" spans="1:6" x14ac:dyDescent="0.25">
      <c r="A2152" s="62"/>
      <c r="B2152" s="59"/>
      <c r="C2152" s="59"/>
      <c r="D2152" s="59"/>
      <c r="E2152" s="59"/>
      <c r="F2152" s="63"/>
    </row>
    <row r="2153" spans="1:6" x14ac:dyDescent="0.25">
      <c r="A2153" s="62"/>
      <c r="B2153" s="59"/>
      <c r="C2153" s="59"/>
      <c r="D2153" s="59"/>
      <c r="E2153" s="59"/>
      <c r="F2153" s="63"/>
    </row>
    <row r="2154" spans="1:6" x14ac:dyDescent="0.25">
      <c r="A2154" s="62"/>
      <c r="B2154" s="59"/>
      <c r="C2154" s="59"/>
      <c r="D2154" s="59"/>
      <c r="E2154" s="59"/>
      <c r="F2154" s="63"/>
    </row>
    <row r="2155" spans="1:6" x14ac:dyDescent="0.25">
      <c r="A2155" s="62"/>
      <c r="B2155" s="59"/>
      <c r="C2155" s="59"/>
      <c r="D2155" s="59"/>
      <c r="E2155" s="59"/>
      <c r="F2155" s="63"/>
    </row>
    <row r="2156" spans="1:6" x14ac:dyDescent="0.25">
      <c r="A2156" s="62"/>
      <c r="B2156" s="59"/>
      <c r="C2156" s="59"/>
      <c r="D2156" s="59"/>
      <c r="E2156" s="59"/>
      <c r="F2156" s="63"/>
    </row>
    <row r="2157" spans="1:6" x14ac:dyDescent="0.25">
      <c r="A2157" s="62"/>
      <c r="B2157" s="59"/>
      <c r="C2157" s="59"/>
      <c r="D2157" s="59"/>
      <c r="E2157" s="59"/>
      <c r="F2157" s="63"/>
    </row>
    <row r="2158" spans="1:6" x14ac:dyDescent="0.25">
      <c r="A2158" s="62"/>
      <c r="B2158" s="59"/>
      <c r="C2158" s="59"/>
      <c r="D2158" s="59"/>
      <c r="E2158" s="59"/>
      <c r="F2158" s="63"/>
    </row>
    <row r="2159" spans="1:6" x14ac:dyDescent="0.25">
      <c r="A2159" s="62"/>
      <c r="B2159" s="59"/>
      <c r="C2159" s="59"/>
      <c r="D2159" s="59"/>
      <c r="E2159" s="59"/>
      <c r="F2159" s="63"/>
    </row>
    <row r="2160" spans="1:6" x14ac:dyDescent="0.25">
      <c r="A2160" s="62"/>
      <c r="B2160" s="59"/>
      <c r="C2160" s="59"/>
      <c r="D2160" s="59"/>
      <c r="E2160" s="59"/>
      <c r="F2160" s="63"/>
    </row>
    <row r="2161" spans="1:6" x14ac:dyDescent="0.25">
      <c r="A2161" s="62"/>
      <c r="B2161" s="59"/>
      <c r="C2161" s="59"/>
      <c r="D2161" s="59"/>
      <c r="E2161" s="59"/>
      <c r="F2161" s="63"/>
    </row>
    <row r="2162" spans="1:6" x14ac:dyDescent="0.25">
      <c r="A2162" s="62"/>
      <c r="B2162" s="59"/>
      <c r="C2162" s="59"/>
      <c r="D2162" s="59"/>
      <c r="E2162" s="59"/>
      <c r="F2162" s="63"/>
    </row>
    <row r="2163" spans="1:6" x14ac:dyDescent="0.25">
      <c r="A2163" s="62"/>
      <c r="B2163" s="59"/>
      <c r="C2163" s="59"/>
      <c r="D2163" s="59"/>
      <c r="E2163" s="59"/>
      <c r="F2163" s="63"/>
    </row>
    <row r="2164" spans="1:6" x14ac:dyDescent="0.25">
      <c r="A2164" s="62"/>
      <c r="B2164" s="59"/>
      <c r="C2164" s="59"/>
      <c r="D2164" s="59"/>
      <c r="E2164" s="59"/>
      <c r="F2164" s="63"/>
    </row>
    <row r="2165" spans="1:6" x14ac:dyDescent="0.25">
      <c r="A2165" s="62"/>
      <c r="B2165" s="59"/>
      <c r="C2165" s="59"/>
      <c r="D2165" s="59"/>
      <c r="E2165" s="59"/>
      <c r="F2165" s="63"/>
    </row>
    <row r="2166" spans="1:6" x14ac:dyDescent="0.25">
      <c r="A2166" s="62"/>
      <c r="B2166" s="59"/>
      <c r="C2166" s="59"/>
      <c r="D2166" s="59"/>
      <c r="E2166" s="59"/>
      <c r="F2166" s="63"/>
    </row>
    <row r="2167" spans="1:6" x14ac:dyDescent="0.25">
      <c r="A2167" s="62"/>
      <c r="B2167" s="59"/>
      <c r="C2167" s="59"/>
      <c r="D2167" s="59"/>
      <c r="E2167" s="59"/>
      <c r="F2167" s="63"/>
    </row>
    <row r="2168" spans="1:6" x14ac:dyDescent="0.25">
      <c r="A2168" s="62"/>
      <c r="B2168" s="59"/>
      <c r="C2168" s="59"/>
      <c r="D2168" s="59"/>
      <c r="E2168" s="59"/>
      <c r="F2168" s="63"/>
    </row>
    <row r="2169" spans="1:6" x14ac:dyDescent="0.25">
      <c r="A2169" s="62"/>
      <c r="B2169" s="59"/>
      <c r="C2169" s="59"/>
      <c r="D2169" s="59"/>
      <c r="E2169" s="59"/>
      <c r="F2169" s="63"/>
    </row>
    <row r="2170" spans="1:6" x14ac:dyDescent="0.25">
      <c r="A2170" s="62"/>
      <c r="B2170" s="59"/>
      <c r="C2170" s="59"/>
      <c r="D2170" s="59"/>
      <c r="E2170" s="59"/>
      <c r="F2170" s="63"/>
    </row>
    <row r="2171" spans="1:6" x14ac:dyDescent="0.25">
      <c r="A2171" s="62"/>
      <c r="B2171" s="59"/>
      <c r="C2171" s="59"/>
      <c r="D2171" s="59"/>
      <c r="E2171" s="59"/>
      <c r="F2171" s="63"/>
    </row>
    <row r="2172" spans="1:6" x14ac:dyDescent="0.25">
      <c r="A2172" s="62"/>
      <c r="B2172" s="59"/>
      <c r="C2172" s="59"/>
      <c r="D2172" s="59"/>
      <c r="E2172" s="59"/>
      <c r="F2172" s="63"/>
    </row>
    <row r="2173" spans="1:6" x14ac:dyDescent="0.25">
      <c r="A2173" s="62"/>
      <c r="B2173" s="59"/>
      <c r="C2173" s="59"/>
      <c r="D2173" s="59"/>
      <c r="E2173" s="59"/>
      <c r="F2173" s="63"/>
    </row>
    <row r="2174" spans="1:6" x14ac:dyDescent="0.25">
      <c r="A2174" s="62"/>
      <c r="B2174" s="59"/>
      <c r="C2174" s="59"/>
      <c r="D2174" s="59"/>
      <c r="E2174" s="59"/>
      <c r="F2174" s="63"/>
    </row>
    <row r="2175" spans="1:6" x14ac:dyDescent="0.25">
      <c r="A2175" s="62"/>
      <c r="B2175" s="59"/>
      <c r="C2175" s="59"/>
      <c r="D2175" s="59"/>
      <c r="E2175" s="59"/>
      <c r="F2175" s="63"/>
    </row>
    <row r="2176" spans="1:6" x14ac:dyDescent="0.25">
      <c r="A2176" s="62"/>
      <c r="B2176" s="59"/>
      <c r="C2176" s="59"/>
      <c r="D2176" s="59"/>
      <c r="E2176" s="59"/>
      <c r="F2176" s="63"/>
    </row>
    <row r="2177" spans="1:6" x14ac:dyDescent="0.25">
      <c r="A2177" s="62"/>
      <c r="B2177" s="59"/>
      <c r="C2177" s="59"/>
      <c r="D2177" s="59"/>
      <c r="E2177" s="59"/>
      <c r="F2177" s="63"/>
    </row>
    <row r="2178" spans="1:6" x14ac:dyDescent="0.25">
      <c r="A2178" s="62"/>
      <c r="B2178" s="59"/>
      <c r="C2178" s="59"/>
      <c r="D2178" s="59"/>
      <c r="E2178" s="59"/>
      <c r="F2178" s="63"/>
    </row>
    <row r="2179" spans="1:6" x14ac:dyDescent="0.25">
      <c r="A2179" s="62"/>
      <c r="B2179" s="59"/>
      <c r="C2179" s="59"/>
      <c r="D2179" s="59"/>
      <c r="E2179" s="59"/>
      <c r="F2179" s="63"/>
    </row>
    <row r="2180" spans="1:6" x14ac:dyDescent="0.25">
      <c r="A2180" s="62"/>
      <c r="B2180" s="59"/>
      <c r="C2180" s="59"/>
      <c r="D2180" s="59"/>
      <c r="E2180" s="59"/>
      <c r="F2180" s="63"/>
    </row>
    <row r="2181" spans="1:6" x14ac:dyDescent="0.25">
      <c r="A2181" s="62"/>
      <c r="B2181" s="59"/>
      <c r="C2181" s="59"/>
      <c r="D2181" s="59"/>
      <c r="E2181" s="59"/>
      <c r="F2181" s="63"/>
    </row>
    <row r="2182" spans="1:6" x14ac:dyDescent="0.25">
      <c r="A2182" s="62"/>
      <c r="B2182" s="59"/>
      <c r="C2182" s="59"/>
      <c r="D2182" s="59"/>
      <c r="E2182" s="59"/>
      <c r="F2182" s="63"/>
    </row>
    <row r="2183" spans="1:6" x14ac:dyDescent="0.25">
      <c r="A2183" s="62"/>
      <c r="B2183" s="59"/>
      <c r="C2183" s="59"/>
      <c r="D2183" s="59"/>
      <c r="E2183" s="59"/>
      <c r="F2183" s="63"/>
    </row>
    <row r="2184" spans="1:6" x14ac:dyDescent="0.25">
      <c r="A2184" s="62"/>
      <c r="B2184" s="59"/>
      <c r="C2184" s="59"/>
      <c r="D2184" s="59"/>
      <c r="E2184" s="59"/>
      <c r="F2184" s="63"/>
    </row>
    <row r="2185" spans="1:6" x14ac:dyDescent="0.25">
      <c r="A2185" s="62"/>
      <c r="B2185" s="59"/>
      <c r="C2185" s="59"/>
      <c r="D2185" s="59"/>
      <c r="E2185" s="59"/>
      <c r="F2185" s="63"/>
    </row>
    <row r="2186" spans="1:6" x14ac:dyDescent="0.25">
      <c r="A2186" s="62"/>
      <c r="B2186" s="59"/>
      <c r="C2186" s="59"/>
      <c r="D2186" s="59"/>
      <c r="E2186" s="59"/>
      <c r="F2186" s="63"/>
    </row>
    <row r="2187" spans="1:6" x14ac:dyDescent="0.25">
      <c r="A2187" s="62"/>
      <c r="B2187" s="59"/>
      <c r="C2187" s="59"/>
      <c r="D2187" s="59"/>
      <c r="E2187" s="59"/>
      <c r="F2187" s="63"/>
    </row>
    <row r="2188" spans="1:6" x14ac:dyDescent="0.25">
      <c r="A2188" s="62"/>
      <c r="B2188" s="59"/>
      <c r="C2188" s="59"/>
      <c r="D2188" s="59"/>
      <c r="E2188" s="59"/>
      <c r="F2188" s="63"/>
    </row>
    <row r="2189" spans="1:6" x14ac:dyDescent="0.25">
      <c r="A2189" s="62"/>
      <c r="B2189" s="59"/>
      <c r="C2189" s="59"/>
      <c r="D2189" s="59"/>
      <c r="E2189" s="59"/>
      <c r="F2189" s="63"/>
    </row>
    <row r="2190" spans="1:6" x14ac:dyDescent="0.25">
      <c r="A2190" s="62"/>
      <c r="B2190" s="59"/>
      <c r="C2190" s="59"/>
      <c r="D2190" s="59"/>
      <c r="E2190" s="59"/>
      <c r="F2190" s="63"/>
    </row>
    <row r="2191" spans="1:6" x14ac:dyDescent="0.25">
      <c r="A2191" s="62"/>
      <c r="B2191" s="59"/>
      <c r="C2191" s="59"/>
      <c r="D2191" s="59"/>
      <c r="E2191" s="59"/>
      <c r="F2191" s="63"/>
    </row>
    <row r="2192" spans="1:6" x14ac:dyDescent="0.25">
      <c r="A2192" s="62"/>
      <c r="B2192" s="59"/>
      <c r="C2192" s="59"/>
      <c r="D2192" s="59"/>
      <c r="E2192" s="59"/>
      <c r="F2192" s="63"/>
    </row>
    <row r="2193" spans="1:6" x14ac:dyDescent="0.25">
      <c r="A2193" s="62"/>
      <c r="B2193" s="59"/>
      <c r="C2193" s="59"/>
      <c r="D2193" s="59"/>
      <c r="E2193" s="59"/>
      <c r="F2193" s="63"/>
    </row>
    <row r="2194" spans="1:6" x14ac:dyDescent="0.25">
      <c r="A2194" s="62"/>
      <c r="B2194" s="59"/>
      <c r="C2194" s="59"/>
      <c r="D2194" s="59"/>
      <c r="E2194" s="59"/>
      <c r="F2194" s="63"/>
    </row>
    <row r="2195" spans="1:6" x14ac:dyDescent="0.25">
      <c r="A2195" s="62"/>
      <c r="B2195" s="59"/>
      <c r="C2195" s="59"/>
      <c r="D2195" s="59"/>
      <c r="E2195" s="59"/>
      <c r="F2195" s="63"/>
    </row>
    <row r="2196" spans="1:6" x14ac:dyDescent="0.25">
      <c r="A2196" s="62"/>
      <c r="B2196" s="59"/>
      <c r="C2196" s="59"/>
      <c r="D2196" s="59"/>
      <c r="E2196" s="59"/>
      <c r="F2196" s="63"/>
    </row>
    <row r="2197" spans="1:6" x14ac:dyDescent="0.25">
      <c r="A2197" s="62"/>
      <c r="B2197" s="59"/>
      <c r="C2197" s="59"/>
      <c r="D2197" s="59"/>
      <c r="E2197" s="59"/>
      <c r="F2197" s="63"/>
    </row>
    <row r="2198" spans="1:6" x14ac:dyDescent="0.25">
      <c r="A2198" s="62"/>
      <c r="B2198" s="59"/>
      <c r="C2198" s="59"/>
      <c r="D2198" s="59"/>
      <c r="E2198" s="59"/>
      <c r="F2198" s="63"/>
    </row>
    <row r="2199" spans="1:6" x14ac:dyDescent="0.25">
      <c r="A2199" s="62"/>
      <c r="B2199" s="59"/>
      <c r="C2199" s="59"/>
      <c r="D2199" s="59"/>
      <c r="E2199" s="59"/>
      <c r="F2199" s="63"/>
    </row>
    <row r="2200" spans="1:6" x14ac:dyDescent="0.25">
      <c r="A2200" s="62"/>
      <c r="B2200" s="59"/>
      <c r="C2200" s="59"/>
      <c r="D2200" s="59"/>
      <c r="E2200" s="59"/>
      <c r="F2200" s="63"/>
    </row>
    <row r="2201" spans="1:6" x14ac:dyDescent="0.25">
      <c r="A2201" s="62"/>
      <c r="B2201" s="59"/>
      <c r="C2201" s="59"/>
      <c r="D2201" s="59"/>
      <c r="E2201" s="59"/>
      <c r="F2201" s="63"/>
    </row>
    <row r="2202" spans="1:6" x14ac:dyDescent="0.25">
      <c r="A2202" s="62"/>
      <c r="B2202" s="59"/>
      <c r="C2202" s="59"/>
      <c r="D2202" s="59"/>
      <c r="E2202" s="59"/>
      <c r="F2202" s="63"/>
    </row>
    <row r="2203" spans="1:6" x14ac:dyDescent="0.25">
      <c r="A2203" s="62"/>
      <c r="B2203" s="59"/>
      <c r="C2203" s="59"/>
      <c r="D2203" s="59"/>
      <c r="E2203" s="59"/>
      <c r="F2203" s="63"/>
    </row>
    <row r="2204" spans="1:6" x14ac:dyDescent="0.25">
      <c r="A2204" s="62"/>
      <c r="B2204" s="59"/>
      <c r="C2204" s="59"/>
      <c r="D2204" s="59"/>
      <c r="E2204" s="59"/>
      <c r="F2204" s="63"/>
    </row>
    <row r="2205" spans="1:6" x14ac:dyDescent="0.25">
      <c r="A2205" s="62"/>
      <c r="B2205" s="59"/>
      <c r="C2205" s="59"/>
      <c r="D2205" s="59"/>
      <c r="E2205" s="59"/>
      <c r="F2205" s="63"/>
    </row>
    <row r="2206" spans="1:6" x14ac:dyDescent="0.25">
      <c r="A2206" s="62"/>
      <c r="B2206" s="59"/>
      <c r="C2206" s="59"/>
      <c r="D2206" s="59"/>
      <c r="E2206" s="59"/>
      <c r="F2206" s="63"/>
    </row>
    <row r="2207" spans="1:6" x14ac:dyDescent="0.25">
      <c r="A2207" s="62"/>
      <c r="B2207" s="59"/>
      <c r="C2207" s="59"/>
      <c r="D2207" s="59"/>
      <c r="E2207" s="59"/>
      <c r="F2207" s="63"/>
    </row>
    <row r="2208" spans="1:6" x14ac:dyDescent="0.25">
      <c r="A2208" s="62"/>
      <c r="B2208" s="59"/>
      <c r="C2208" s="59"/>
      <c r="D2208" s="59"/>
      <c r="E2208" s="59"/>
      <c r="F2208" s="63"/>
    </row>
    <row r="2209" spans="1:6" x14ac:dyDescent="0.25">
      <c r="A2209" s="62"/>
      <c r="B2209" s="59"/>
      <c r="C2209" s="59"/>
      <c r="D2209" s="59"/>
      <c r="E2209" s="59"/>
      <c r="F2209" s="63"/>
    </row>
    <row r="2210" spans="1:6" x14ac:dyDescent="0.25">
      <c r="A2210" s="62"/>
      <c r="B2210" s="59"/>
      <c r="C2210" s="59"/>
      <c r="D2210" s="59"/>
      <c r="E2210" s="59"/>
      <c r="F2210" s="63"/>
    </row>
    <row r="2211" spans="1:6" x14ac:dyDescent="0.25">
      <c r="A2211" s="62"/>
      <c r="B2211" s="59"/>
      <c r="C2211" s="59"/>
      <c r="D2211" s="59"/>
      <c r="E2211" s="59"/>
      <c r="F2211" s="63"/>
    </row>
    <row r="2212" spans="1:6" x14ac:dyDescent="0.25">
      <c r="A2212" s="62"/>
      <c r="B2212" s="59"/>
      <c r="C2212" s="59"/>
      <c r="D2212" s="59"/>
      <c r="E2212" s="59"/>
      <c r="F2212" s="63"/>
    </row>
    <row r="2213" spans="1:6" x14ac:dyDescent="0.25">
      <c r="A2213" s="62"/>
      <c r="B2213" s="59"/>
      <c r="C2213" s="59"/>
      <c r="D2213" s="59"/>
      <c r="E2213" s="59"/>
      <c r="F2213" s="63"/>
    </row>
    <row r="2214" spans="1:6" x14ac:dyDescent="0.25">
      <c r="A2214" s="62"/>
      <c r="B2214" s="59"/>
      <c r="C2214" s="59"/>
      <c r="D2214" s="59"/>
      <c r="E2214" s="59"/>
      <c r="F2214" s="63"/>
    </row>
    <row r="2215" spans="1:6" x14ac:dyDescent="0.25">
      <c r="A2215" s="62"/>
      <c r="B2215" s="59"/>
      <c r="C2215" s="59"/>
      <c r="D2215" s="59"/>
      <c r="E2215" s="59"/>
      <c r="F2215" s="63"/>
    </row>
    <row r="2216" spans="1:6" x14ac:dyDescent="0.25">
      <c r="A2216" s="62"/>
      <c r="B2216" s="59"/>
      <c r="C2216" s="59"/>
      <c r="D2216" s="59"/>
      <c r="E2216" s="59"/>
      <c r="F2216" s="63"/>
    </row>
    <row r="2217" spans="1:6" x14ac:dyDescent="0.25">
      <c r="A2217" s="62"/>
      <c r="B2217" s="59"/>
      <c r="C2217" s="59"/>
      <c r="D2217" s="59"/>
      <c r="E2217" s="59"/>
      <c r="F2217" s="63"/>
    </row>
    <row r="2218" spans="1:6" x14ac:dyDescent="0.25">
      <c r="A2218" s="62"/>
      <c r="B2218" s="59"/>
      <c r="C2218" s="59"/>
      <c r="D2218" s="59"/>
      <c r="E2218" s="59"/>
      <c r="F2218" s="63"/>
    </row>
    <row r="2219" spans="1:6" x14ac:dyDescent="0.25">
      <c r="A2219" s="62"/>
      <c r="B2219" s="59"/>
      <c r="C2219" s="59"/>
      <c r="D2219" s="59"/>
      <c r="E2219" s="59"/>
      <c r="F2219" s="63"/>
    </row>
    <row r="2220" spans="1:6" x14ac:dyDescent="0.25">
      <c r="A2220" s="62"/>
      <c r="B2220" s="59"/>
      <c r="C2220" s="59"/>
      <c r="D2220" s="59"/>
      <c r="E2220" s="59"/>
      <c r="F2220" s="63"/>
    </row>
    <row r="2221" spans="1:6" x14ac:dyDescent="0.25">
      <c r="A2221" s="62"/>
      <c r="B2221" s="59"/>
      <c r="C2221" s="59"/>
      <c r="D2221" s="59"/>
      <c r="E2221" s="59"/>
      <c r="F2221" s="63"/>
    </row>
    <row r="2222" spans="1:6" x14ac:dyDescent="0.25">
      <c r="A2222" s="62"/>
      <c r="B2222" s="59"/>
      <c r="C2222" s="59"/>
      <c r="D2222" s="59"/>
      <c r="E2222" s="59"/>
      <c r="F2222" s="63"/>
    </row>
    <row r="2223" spans="1:6" x14ac:dyDescent="0.25">
      <c r="A2223" s="62"/>
      <c r="B2223" s="59"/>
      <c r="C2223" s="59"/>
      <c r="D2223" s="59"/>
      <c r="E2223" s="59"/>
      <c r="F2223" s="63"/>
    </row>
    <row r="2224" spans="1:6" x14ac:dyDescent="0.25">
      <c r="A2224" s="62"/>
      <c r="B2224" s="59"/>
      <c r="C2224" s="59"/>
      <c r="D2224" s="59"/>
      <c r="E2224" s="59"/>
      <c r="F2224" s="63"/>
    </row>
    <row r="2225" spans="1:6" x14ac:dyDescent="0.25">
      <c r="A2225" s="62"/>
      <c r="B2225" s="59"/>
      <c r="C2225" s="59"/>
      <c r="D2225" s="59"/>
      <c r="E2225" s="59"/>
      <c r="F2225" s="63"/>
    </row>
    <row r="2226" spans="1:6" x14ac:dyDescent="0.25">
      <c r="A2226" s="62"/>
      <c r="B2226" s="59"/>
      <c r="C2226" s="59"/>
      <c r="D2226" s="59"/>
      <c r="E2226" s="59"/>
      <c r="F2226" s="63"/>
    </row>
    <row r="2227" spans="1:6" x14ac:dyDescent="0.25">
      <c r="A2227" s="62"/>
      <c r="B2227" s="59"/>
      <c r="C2227" s="59"/>
      <c r="D2227" s="59"/>
      <c r="E2227" s="59"/>
      <c r="F2227" s="63"/>
    </row>
    <row r="2228" spans="1:6" x14ac:dyDescent="0.25">
      <c r="A2228" s="62"/>
      <c r="B2228" s="59"/>
      <c r="C2228" s="59"/>
      <c r="D2228" s="59"/>
      <c r="E2228" s="59"/>
      <c r="F2228" s="63"/>
    </row>
    <row r="2229" spans="1:6" x14ac:dyDescent="0.25">
      <c r="A2229" s="62"/>
      <c r="B2229" s="59"/>
      <c r="C2229" s="59"/>
      <c r="D2229" s="59"/>
      <c r="E2229" s="59"/>
      <c r="F2229" s="63"/>
    </row>
    <row r="2230" spans="1:6" x14ac:dyDescent="0.25">
      <c r="A2230" s="62"/>
      <c r="B2230" s="59"/>
      <c r="C2230" s="59"/>
      <c r="D2230" s="59"/>
      <c r="E2230" s="59"/>
      <c r="F2230" s="63"/>
    </row>
    <row r="2231" spans="1:6" x14ac:dyDescent="0.25">
      <c r="A2231" s="62"/>
      <c r="B2231" s="59"/>
      <c r="C2231" s="59"/>
      <c r="D2231" s="59"/>
      <c r="E2231" s="59"/>
      <c r="F2231" s="63"/>
    </row>
    <row r="2232" spans="1:6" x14ac:dyDescent="0.25">
      <c r="A2232" s="62"/>
      <c r="B2232" s="59"/>
      <c r="C2232" s="59"/>
      <c r="D2232" s="59"/>
      <c r="E2232" s="59"/>
      <c r="F2232" s="63"/>
    </row>
    <row r="2233" spans="1:6" x14ac:dyDescent="0.25">
      <c r="A2233" s="62"/>
      <c r="B2233" s="59"/>
      <c r="C2233" s="59"/>
      <c r="D2233" s="59"/>
      <c r="E2233" s="59"/>
      <c r="F2233" s="63"/>
    </row>
    <row r="2234" spans="1:6" x14ac:dyDescent="0.25">
      <c r="A2234" s="62"/>
      <c r="B2234" s="59"/>
      <c r="C2234" s="59"/>
      <c r="D2234" s="59"/>
      <c r="E2234" s="59"/>
      <c r="F2234" s="63"/>
    </row>
    <row r="2235" spans="1:6" x14ac:dyDescent="0.25">
      <c r="A2235" s="62"/>
      <c r="B2235" s="59"/>
      <c r="C2235" s="59"/>
      <c r="D2235" s="59"/>
      <c r="E2235" s="59"/>
      <c r="F2235" s="63"/>
    </row>
    <row r="2236" spans="1:6" x14ac:dyDescent="0.25">
      <c r="A2236" s="62"/>
      <c r="B2236" s="59"/>
      <c r="C2236" s="59"/>
      <c r="D2236" s="59"/>
      <c r="E2236" s="59"/>
      <c r="F2236" s="63"/>
    </row>
    <row r="2237" spans="1:6" x14ac:dyDescent="0.25">
      <c r="A2237" s="62"/>
      <c r="B2237" s="59"/>
      <c r="C2237" s="59"/>
      <c r="D2237" s="59"/>
      <c r="E2237" s="59"/>
      <c r="F2237" s="63"/>
    </row>
    <row r="2238" spans="1:6" x14ac:dyDescent="0.25">
      <c r="A2238" s="62"/>
      <c r="B2238" s="59"/>
      <c r="C2238" s="59"/>
      <c r="D2238" s="59"/>
      <c r="E2238" s="59"/>
      <c r="F2238" s="63"/>
    </row>
    <row r="2239" spans="1:6" x14ac:dyDescent="0.25">
      <c r="A2239" s="62"/>
      <c r="B2239" s="59"/>
      <c r="C2239" s="59"/>
      <c r="D2239" s="59"/>
      <c r="E2239" s="59"/>
      <c r="F2239" s="63"/>
    </row>
    <row r="2240" spans="1:6" x14ac:dyDescent="0.25">
      <c r="A2240" s="62"/>
      <c r="B2240" s="59"/>
      <c r="C2240" s="59"/>
      <c r="D2240" s="59"/>
      <c r="E2240" s="59"/>
      <c r="F2240" s="63"/>
    </row>
    <row r="2241" spans="1:6" x14ac:dyDescent="0.25">
      <c r="A2241" s="62"/>
      <c r="B2241" s="59"/>
      <c r="C2241" s="59"/>
      <c r="D2241" s="59"/>
      <c r="E2241" s="59"/>
      <c r="F2241" s="63"/>
    </row>
    <row r="2242" spans="1:6" x14ac:dyDescent="0.25">
      <c r="A2242" s="62"/>
      <c r="B2242" s="59"/>
      <c r="C2242" s="59"/>
      <c r="D2242" s="59"/>
      <c r="E2242" s="59"/>
      <c r="F2242" s="63"/>
    </row>
    <row r="2243" spans="1:6" x14ac:dyDescent="0.25">
      <c r="A2243" s="62"/>
      <c r="B2243" s="59"/>
      <c r="C2243" s="59"/>
      <c r="D2243" s="59"/>
      <c r="E2243" s="59"/>
      <c r="F2243" s="63"/>
    </row>
    <row r="2244" spans="1:6" x14ac:dyDescent="0.25">
      <c r="A2244" s="62"/>
      <c r="B2244" s="59"/>
      <c r="C2244" s="59"/>
      <c r="D2244" s="59"/>
      <c r="E2244" s="59"/>
      <c r="F2244" s="63"/>
    </row>
    <row r="2245" spans="1:6" x14ac:dyDescent="0.25">
      <c r="A2245" s="62"/>
      <c r="B2245" s="59"/>
      <c r="C2245" s="59"/>
      <c r="D2245" s="59"/>
      <c r="E2245" s="59"/>
      <c r="F2245" s="63"/>
    </row>
    <row r="2246" spans="1:6" x14ac:dyDescent="0.25">
      <c r="A2246" s="62"/>
      <c r="B2246" s="59"/>
      <c r="C2246" s="59"/>
      <c r="D2246" s="59"/>
      <c r="E2246" s="59"/>
      <c r="F2246" s="63"/>
    </row>
    <row r="2247" spans="1:6" x14ac:dyDescent="0.25">
      <c r="A2247" s="62"/>
      <c r="B2247" s="59"/>
      <c r="C2247" s="59"/>
      <c r="D2247" s="59"/>
      <c r="E2247" s="59"/>
      <c r="F2247" s="63"/>
    </row>
    <row r="2248" spans="1:6" x14ac:dyDescent="0.25">
      <c r="A2248" s="62"/>
      <c r="B2248" s="59"/>
      <c r="C2248" s="59"/>
      <c r="D2248" s="59"/>
      <c r="E2248" s="59"/>
      <c r="F2248" s="63"/>
    </row>
    <row r="2249" spans="1:6" x14ac:dyDescent="0.25">
      <c r="A2249" s="62"/>
      <c r="B2249" s="59"/>
      <c r="C2249" s="59"/>
      <c r="D2249" s="59"/>
      <c r="E2249" s="59"/>
      <c r="F2249" s="63"/>
    </row>
    <row r="2250" spans="1:6" x14ac:dyDescent="0.25">
      <c r="A2250" s="62"/>
      <c r="B2250" s="59"/>
      <c r="C2250" s="59"/>
      <c r="D2250" s="59"/>
      <c r="E2250" s="59"/>
      <c r="F2250" s="63"/>
    </row>
    <row r="2251" spans="1:6" x14ac:dyDescent="0.25">
      <c r="A2251" s="62"/>
      <c r="B2251" s="59"/>
      <c r="C2251" s="59"/>
      <c r="D2251" s="59"/>
      <c r="E2251" s="59"/>
      <c r="F2251" s="63"/>
    </row>
    <row r="2252" spans="1:6" x14ac:dyDescent="0.25">
      <c r="A2252" s="62"/>
      <c r="B2252" s="59"/>
      <c r="C2252" s="59"/>
      <c r="D2252" s="59"/>
      <c r="E2252" s="59"/>
      <c r="F2252" s="63"/>
    </row>
    <row r="2253" spans="1:6" x14ac:dyDescent="0.25">
      <c r="A2253" s="62"/>
      <c r="B2253" s="59"/>
      <c r="C2253" s="59"/>
      <c r="D2253" s="59"/>
      <c r="E2253" s="59"/>
      <c r="F2253" s="63"/>
    </row>
    <row r="2254" spans="1:6" x14ac:dyDescent="0.25">
      <c r="A2254" s="62"/>
      <c r="B2254" s="59"/>
      <c r="C2254" s="59"/>
      <c r="D2254" s="59"/>
      <c r="E2254" s="59"/>
      <c r="F2254" s="63"/>
    </row>
    <row r="2255" spans="1:6" x14ac:dyDescent="0.25">
      <c r="A2255" s="62"/>
      <c r="B2255" s="59"/>
      <c r="C2255" s="59"/>
      <c r="D2255" s="59"/>
      <c r="E2255" s="59"/>
      <c r="F2255" s="63"/>
    </row>
    <row r="2256" spans="1:6" x14ac:dyDescent="0.25">
      <c r="A2256" s="62"/>
      <c r="B2256" s="59"/>
      <c r="C2256" s="59"/>
      <c r="D2256" s="59"/>
      <c r="E2256" s="59"/>
      <c r="F2256" s="63"/>
    </row>
    <row r="2257" spans="1:6" x14ac:dyDescent="0.25">
      <c r="A2257" s="62"/>
      <c r="B2257" s="59"/>
      <c r="C2257" s="59"/>
      <c r="D2257" s="59"/>
      <c r="E2257" s="59"/>
      <c r="F2257" s="63"/>
    </row>
    <row r="2258" spans="1:6" x14ac:dyDescent="0.25">
      <c r="A2258" s="62"/>
      <c r="B2258" s="59"/>
      <c r="C2258" s="59"/>
      <c r="D2258" s="59"/>
      <c r="E2258" s="59"/>
      <c r="F2258" s="63"/>
    </row>
    <row r="2259" spans="1:6" x14ac:dyDescent="0.25">
      <c r="A2259" s="62"/>
      <c r="B2259" s="59"/>
      <c r="C2259" s="59"/>
      <c r="D2259" s="59"/>
      <c r="E2259" s="59"/>
      <c r="F2259" s="63"/>
    </row>
    <row r="2260" spans="1:6" x14ac:dyDescent="0.25">
      <c r="A2260" s="62"/>
      <c r="B2260" s="59"/>
      <c r="C2260" s="59"/>
      <c r="D2260" s="59"/>
      <c r="E2260" s="59"/>
      <c r="F2260" s="63"/>
    </row>
    <row r="2261" spans="1:6" x14ac:dyDescent="0.25">
      <c r="A2261" s="62"/>
      <c r="B2261" s="59"/>
      <c r="C2261" s="59"/>
      <c r="D2261" s="59"/>
      <c r="E2261" s="59"/>
      <c r="F2261" s="63"/>
    </row>
    <row r="2262" spans="1:6" x14ac:dyDescent="0.25">
      <c r="A2262" s="62"/>
      <c r="B2262" s="59"/>
      <c r="C2262" s="59"/>
      <c r="D2262" s="59"/>
      <c r="E2262" s="59"/>
      <c r="F2262" s="63"/>
    </row>
    <row r="2263" spans="1:6" x14ac:dyDescent="0.25">
      <c r="A2263" s="62"/>
      <c r="B2263" s="59"/>
      <c r="C2263" s="59"/>
      <c r="D2263" s="59"/>
      <c r="E2263" s="59"/>
      <c r="F2263" s="63"/>
    </row>
    <row r="2264" spans="1:6" x14ac:dyDescent="0.25">
      <c r="A2264" s="62"/>
      <c r="B2264" s="59"/>
      <c r="C2264" s="59"/>
      <c r="D2264" s="59"/>
      <c r="E2264" s="59"/>
      <c r="F2264" s="63"/>
    </row>
    <row r="2265" spans="1:6" x14ac:dyDescent="0.25">
      <c r="A2265" s="62"/>
      <c r="B2265" s="59"/>
      <c r="C2265" s="59"/>
      <c r="D2265" s="59"/>
      <c r="E2265" s="59"/>
      <c r="F2265" s="63"/>
    </row>
    <row r="2266" spans="1:6" x14ac:dyDescent="0.25">
      <c r="A2266" s="62"/>
      <c r="B2266" s="59"/>
      <c r="C2266" s="59"/>
      <c r="D2266" s="59"/>
      <c r="E2266" s="59"/>
      <c r="F2266" s="63"/>
    </row>
    <row r="2267" spans="1:6" x14ac:dyDescent="0.25">
      <c r="A2267" s="62"/>
      <c r="B2267" s="59"/>
      <c r="C2267" s="59"/>
      <c r="D2267" s="59"/>
      <c r="E2267" s="59"/>
      <c r="F2267" s="63"/>
    </row>
    <row r="2268" spans="1:6" x14ac:dyDescent="0.25">
      <c r="A2268" s="62"/>
      <c r="B2268" s="59"/>
      <c r="C2268" s="59"/>
      <c r="D2268" s="59"/>
      <c r="E2268" s="59"/>
      <c r="F2268" s="63"/>
    </row>
    <row r="2269" spans="1:6" x14ac:dyDescent="0.25">
      <c r="A2269" s="62"/>
      <c r="B2269" s="59"/>
      <c r="C2269" s="59"/>
      <c r="D2269" s="59"/>
      <c r="E2269" s="59"/>
      <c r="F2269" s="63"/>
    </row>
    <row r="2270" spans="1:6" x14ac:dyDescent="0.25">
      <c r="A2270" s="62"/>
      <c r="B2270" s="59"/>
      <c r="C2270" s="59"/>
      <c r="D2270" s="59"/>
      <c r="E2270" s="59"/>
      <c r="F2270" s="63"/>
    </row>
    <row r="2271" spans="1:6" x14ac:dyDescent="0.25">
      <c r="A2271" s="62"/>
      <c r="B2271" s="59"/>
      <c r="C2271" s="59"/>
      <c r="D2271" s="59"/>
      <c r="E2271" s="59"/>
      <c r="F2271" s="63"/>
    </row>
    <row r="2272" spans="1:6" x14ac:dyDescent="0.25">
      <c r="A2272" s="62"/>
      <c r="B2272" s="59"/>
      <c r="C2272" s="59"/>
      <c r="D2272" s="59"/>
      <c r="E2272" s="59"/>
      <c r="F2272" s="63"/>
    </row>
    <row r="2273" spans="1:6" x14ac:dyDescent="0.25">
      <c r="A2273" s="62"/>
      <c r="B2273" s="59"/>
      <c r="C2273" s="59"/>
      <c r="D2273" s="59"/>
      <c r="E2273" s="59"/>
      <c r="F2273" s="63"/>
    </row>
    <row r="2274" spans="1:6" x14ac:dyDescent="0.25">
      <c r="A2274" s="62"/>
      <c r="B2274" s="59"/>
      <c r="C2274" s="59"/>
      <c r="D2274" s="59"/>
      <c r="E2274" s="59"/>
      <c r="F2274" s="63"/>
    </row>
    <row r="2275" spans="1:6" x14ac:dyDescent="0.25">
      <c r="A2275" s="62"/>
      <c r="B2275" s="59"/>
      <c r="C2275" s="59"/>
      <c r="D2275" s="59"/>
      <c r="E2275" s="59"/>
      <c r="F2275" s="63"/>
    </row>
    <row r="2276" spans="1:6" x14ac:dyDescent="0.25">
      <c r="A2276" s="62"/>
      <c r="B2276" s="59"/>
      <c r="C2276" s="59"/>
      <c r="D2276" s="59"/>
      <c r="E2276" s="59"/>
      <c r="F2276" s="63"/>
    </row>
    <row r="2277" spans="1:6" x14ac:dyDescent="0.25">
      <c r="A2277" s="62"/>
      <c r="B2277" s="59"/>
      <c r="C2277" s="59"/>
      <c r="D2277" s="59"/>
      <c r="E2277" s="59"/>
      <c r="F2277" s="63"/>
    </row>
    <row r="2278" spans="1:6" x14ac:dyDescent="0.25">
      <c r="A2278" s="62"/>
      <c r="B2278" s="59"/>
      <c r="C2278" s="59"/>
      <c r="D2278" s="59"/>
      <c r="E2278" s="59"/>
      <c r="F2278" s="63"/>
    </row>
    <row r="2279" spans="1:6" x14ac:dyDescent="0.25">
      <c r="A2279" s="62"/>
      <c r="B2279" s="59"/>
      <c r="C2279" s="59"/>
      <c r="D2279" s="59"/>
      <c r="E2279" s="59"/>
      <c r="F2279" s="63"/>
    </row>
    <row r="2280" spans="1:6" x14ac:dyDescent="0.25">
      <c r="A2280" s="62"/>
      <c r="B2280" s="59"/>
      <c r="C2280" s="59"/>
      <c r="D2280" s="59"/>
      <c r="E2280" s="59"/>
      <c r="F2280" s="63"/>
    </row>
    <row r="2281" spans="1:6" x14ac:dyDescent="0.25">
      <c r="A2281" s="62"/>
      <c r="B2281" s="59"/>
      <c r="C2281" s="59"/>
      <c r="D2281" s="59"/>
      <c r="E2281" s="59"/>
      <c r="F2281" s="63"/>
    </row>
    <row r="2282" spans="1:6" x14ac:dyDescent="0.25">
      <c r="A2282" s="62"/>
      <c r="B2282" s="59"/>
      <c r="C2282" s="59"/>
      <c r="D2282" s="59"/>
      <c r="E2282" s="59"/>
      <c r="F2282" s="63"/>
    </row>
    <row r="2283" spans="1:6" x14ac:dyDescent="0.25">
      <c r="A2283" s="62"/>
      <c r="B2283" s="59"/>
      <c r="C2283" s="59"/>
      <c r="D2283" s="59"/>
      <c r="E2283" s="59"/>
      <c r="F2283" s="63"/>
    </row>
    <row r="2284" spans="1:6" x14ac:dyDescent="0.25">
      <c r="A2284" s="62"/>
      <c r="B2284" s="59"/>
      <c r="C2284" s="59"/>
      <c r="D2284" s="59"/>
      <c r="E2284" s="59"/>
      <c r="F2284" s="63"/>
    </row>
    <row r="2285" spans="1:6" x14ac:dyDescent="0.25">
      <c r="A2285" s="62"/>
      <c r="B2285" s="59"/>
      <c r="C2285" s="59"/>
      <c r="D2285" s="59"/>
      <c r="E2285" s="59"/>
      <c r="F2285" s="63"/>
    </row>
    <row r="2286" spans="1:6" x14ac:dyDescent="0.25">
      <c r="A2286" s="62"/>
      <c r="B2286" s="59"/>
      <c r="C2286" s="59"/>
      <c r="D2286" s="59"/>
      <c r="E2286" s="59"/>
      <c r="F2286" s="63"/>
    </row>
    <row r="2287" spans="1:6" x14ac:dyDescent="0.25">
      <c r="A2287" s="62"/>
      <c r="B2287" s="59"/>
      <c r="C2287" s="59"/>
      <c r="D2287" s="59"/>
      <c r="E2287" s="59"/>
      <c r="F2287" s="63"/>
    </row>
    <row r="2288" spans="1:6" x14ac:dyDescent="0.25">
      <c r="A2288" s="62"/>
      <c r="B2288" s="59"/>
      <c r="C2288" s="59"/>
      <c r="D2288" s="59"/>
      <c r="E2288" s="59"/>
      <c r="F2288" s="63"/>
    </row>
    <row r="2289" spans="1:6" x14ac:dyDescent="0.25">
      <c r="A2289" s="62"/>
      <c r="B2289" s="59"/>
      <c r="C2289" s="59"/>
      <c r="D2289" s="59"/>
      <c r="E2289" s="59"/>
      <c r="F2289" s="63"/>
    </row>
    <row r="2290" spans="1:6" x14ac:dyDescent="0.25">
      <c r="A2290" s="62"/>
      <c r="B2290" s="59"/>
      <c r="C2290" s="59"/>
      <c r="D2290" s="59"/>
      <c r="E2290" s="59"/>
      <c r="F2290" s="63"/>
    </row>
    <row r="2291" spans="1:6" x14ac:dyDescent="0.25">
      <c r="A2291" s="62"/>
      <c r="B2291" s="59"/>
      <c r="C2291" s="59"/>
      <c r="D2291" s="59"/>
      <c r="E2291" s="59"/>
      <c r="F2291" s="63"/>
    </row>
    <row r="2292" spans="1:6" x14ac:dyDescent="0.25">
      <c r="A2292" s="62"/>
      <c r="B2292" s="59"/>
      <c r="C2292" s="59"/>
      <c r="D2292" s="59"/>
      <c r="E2292" s="59"/>
      <c r="F2292" s="63"/>
    </row>
    <row r="2293" spans="1:6" x14ac:dyDescent="0.25">
      <c r="A2293" s="62"/>
      <c r="B2293" s="59"/>
      <c r="C2293" s="59"/>
      <c r="D2293" s="59"/>
      <c r="E2293" s="59"/>
      <c r="F2293" s="63"/>
    </row>
    <row r="2294" spans="1:6" x14ac:dyDescent="0.25">
      <c r="A2294" s="62"/>
      <c r="B2294" s="59"/>
      <c r="C2294" s="59"/>
      <c r="D2294" s="59"/>
      <c r="E2294" s="59"/>
      <c r="F2294" s="63"/>
    </row>
    <row r="2295" spans="1:6" x14ac:dyDescent="0.25">
      <c r="A2295" s="62"/>
      <c r="B2295" s="59"/>
      <c r="C2295" s="59"/>
      <c r="D2295" s="59"/>
      <c r="E2295" s="59"/>
      <c r="F2295" s="63"/>
    </row>
    <row r="2296" spans="1:6" x14ac:dyDescent="0.25">
      <c r="A2296" s="62"/>
      <c r="B2296" s="59"/>
      <c r="C2296" s="59"/>
      <c r="D2296" s="59"/>
      <c r="E2296" s="59"/>
      <c r="F2296" s="63"/>
    </row>
    <row r="2297" spans="1:6" x14ac:dyDescent="0.25">
      <c r="A2297" s="62"/>
      <c r="B2297" s="59"/>
      <c r="C2297" s="59"/>
      <c r="D2297" s="59"/>
      <c r="E2297" s="59"/>
      <c r="F2297" s="63"/>
    </row>
    <row r="2298" spans="1:6" x14ac:dyDescent="0.25">
      <c r="A2298" s="62"/>
      <c r="B2298" s="59"/>
      <c r="C2298" s="59"/>
      <c r="D2298" s="59"/>
      <c r="E2298" s="59"/>
      <c r="F2298" s="63"/>
    </row>
    <row r="2299" spans="1:6" x14ac:dyDescent="0.25">
      <c r="A2299" s="62"/>
      <c r="B2299" s="59"/>
      <c r="C2299" s="59"/>
      <c r="D2299" s="59"/>
      <c r="E2299" s="59"/>
      <c r="F2299" s="63"/>
    </row>
    <row r="2300" spans="1:6" x14ac:dyDescent="0.25">
      <c r="A2300" s="62"/>
      <c r="B2300" s="59"/>
      <c r="C2300" s="59"/>
      <c r="D2300" s="59"/>
      <c r="E2300" s="59"/>
      <c r="F2300" s="63"/>
    </row>
    <row r="2301" spans="1:6" x14ac:dyDescent="0.25">
      <c r="A2301" s="62"/>
      <c r="B2301" s="59"/>
      <c r="C2301" s="59"/>
      <c r="D2301" s="59"/>
      <c r="E2301" s="59"/>
      <c r="F2301" s="63"/>
    </row>
    <row r="2302" spans="1:6" x14ac:dyDescent="0.25">
      <c r="A2302" s="62"/>
      <c r="B2302" s="59"/>
      <c r="C2302" s="59"/>
      <c r="D2302" s="59"/>
      <c r="E2302" s="59"/>
      <c r="F2302" s="63"/>
    </row>
    <row r="2303" spans="1:6" x14ac:dyDescent="0.25">
      <c r="A2303" s="62"/>
      <c r="B2303" s="59"/>
      <c r="C2303" s="59"/>
      <c r="D2303" s="59"/>
      <c r="E2303" s="59"/>
      <c r="F2303" s="63"/>
    </row>
    <row r="2304" spans="1:6" x14ac:dyDescent="0.25">
      <c r="A2304" s="62"/>
      <c r="B2304" s="59"/>
      <c r="C2304" s="59"/>
      <c r="D2304" s="59"/>
      <c r="E2304" s="59"/>
      <c r="F2304" s="63"/>
    </row>
    <row r="2305" spans="1:6" x14ac:dyDescent="0.25">
      <c r="A2305" s="62"/>
      <c r="B2305" s="59"/>
      <c r="C2305" s="59"/>
      <c r="D2305" s="59"/>
      <c r="E2305" s="59"/>
      <c r="F2305" s="63"/>
    </row>
    <row r="2306" spans="1:6" x14ac:dyDescent="0.25">
      <c r="A2306" s="62"/>
      <c r="B2306" s="59"/>
      <c r="C2306" s="59"/>
      <c r="D2306" s="59"/>
      <c r="E2306" s="59"/>
      <c r="F2306" s="63"/>
    </row>
    <row r="2307" spans="1:6" x14ac:dyDescent="0.25">
      <c r="A2307" s="62"/>
      <c r="B2307" s="59"/>
      <c r="C2307" s="59"/>
      <c r="D2307" s="59"/>
      <c r="E2307" s="59"/>
      <c r="F2307" s="63"/>
    </row>
    <row r="2308" spans="1:6" x14ac:dyDescent="0.25">
      <c r="A2308" s="62"/>
      <c r="B2308" s="59"/>
      <c r="C2308" s="59"/>
      <c r="D2308" s="59"/>
      <c r="E2308" s="59"/>
      <c r="F2308" s="63"/>
    </row>
    <row r="2309" spans="1:6" x14ac:dyDescent="0.25">
      <c r="A2309" s="62"/>
      <c r="B2309" s="59"/>
      <c r="C2309" s="59"/>
      <c r="D2309" s="59"/>
      <c r="E2309" s="59"/>
      <c r="F2309" s="63"/>
    </row>
    <row r="2310" spans="1:6" x14ac:dyDescent="0.25">
      <c r="A2310" s="62"/>
      <c r="B2310" s="59"/>
      <c r="C2310" s="59"/>
      <c r="D2310" s="59"/>
      <c r="E2310" s="59"/>
      <c r="F2310" s="63"/>
    </row>
    <row r="2311" spans="1:6" x14ac:dyDescent="0.25">
      <c r="A2311" s="62"/>
      <c r="B2311" s="59"/>
      <c r="C2311" s="59"/>
      <c r="D2311" s="59"/>
      <c r="E2311" s="59"/>
      <c r="F2311" s="63"/>
    </row>
    <row r="2312" spans="1:6" x14ac:dyDescent="0.25">
      <c r="A2312" s="62"/>
      <c r="B2312" s="59"/>
      <c r="C2312" s="59"/>
      <c r="D2312" s="59"/>
      <c r="E2312" s="59"/>
      <c r="F2312" s="63"/>
    </row>
    <row r="2313" spans="1:6" x14ac:dyDescent="0.25">
      <c r="A2313" s="62"/>
      <c r="B2313" s="59"/>
      <c r="C2313" s="59"/>
      <c r="D2313" s="59"/>
      <c r="E2313" s="59"/>
      <c r="F2313" s="63"/>
    </row>
    <row r="2314" spans="1:6" x14ac:dyDescent="0.25">
      <c r="A2314" s="62"/>
      <c r="B2314" s="59"/>
      <c r="C2314" s="59"/>
      <c r="D2314" s="59"/>
      <c r="E2314" s="59"/>
      <c r="F2314" s="63"/>
    </row>
    <row r="2315" spans="1:6" x14ac:dyDescent="0.25">
      <c r="A2315" s="62"/>
      <c r="B2315" s="59"/>
      <c r="C2315" s="59"/>
      <c r="D2315" s="59"/>
      <c r="E2315" s="59"/>
      <c r="F2315" s="63"/>
    </row>
    <row r="2316" spans="1:6" x14ac:dyDescent="0.25">
      <c r="A2316" s="62"/>
      <c r="B2316" s="59"/>
      <c r="C2316" s="59"/>
      <c r="D2316" s="59"/>
      <c r="E2316" s="59"/>
      <c r="F2316" s="63"/>
    </row>
    <row r="2317" spans="1:6" x14ac:dyDescent="0.25">
      <c r="A2317" s="62"/>
      <c r="B2317" s="59"/>
      <c r="C2317" s="59"/>
      <c r="D2317" s="59"/>
      <c r="E2317" s="59"/>
      <c r="F2317" s="63"/>
    </row>
    <row r="2318" spans="1:6" x14ac:dyDescent="0.25">
      <c r="A2318" s="62"/>
      <c r="B2318" s="59"/>
      <c r="C2318" s="59"/>
      <c r="D2318" s="59"/>
      <c r="E2318" s="59"/>
      <c r="F2318" s="63"/>
    </row>
    <row r="2319" spans="1:6" x14ac:dyDescent="0.25">
      <c r="A2319" s="62"/>
      <c r="B2319" s="59"/>
      <c r="C2319" s="59"/>
      <c r="D2319" s="59"/>
      <c r="E2319" s="59"/>
      <c r="F2319" s="63"/>
    </row>
    <row r="2320" spans="1:6" x14ac:dyDescent="0.25">
      <c r="A2320" s="62"/>
      <c r="B2320" s="59"/>
      <c r="C2320" s="59"/>
      <c r="D2320" s="59"/>
      <c r="E2320" s="59"/>
      <c r="F2320" s="63"/>
    </row>
    <row r="2321" spans="1:6" x14ac:dyDescent="0.25">
      <c r="A2321" s="62"/>
      <c r="B2321" s="59"/>
      <c r="C2321" s="59"/>
      <c r="D2321" s="59"/>
      <c r="E2321" s="59"/>
      <c r="F2321" s="63"/>
    </row>
    <row r="2322" spans="1:6" x14ac:dyDescent="0.25">
      <c r="A2322" s="62"/>
      <c r="B2322" s="59"/>
      <c r="C2322" s="59"/>
      <c r="D2322" s="59"/>
      <c r="E2322" s="59"/>
      <c r="F2322" s="63"/>
    </row>
    <row r="2323" spans="1:6" x14ac:dyDescent="0.25">
      <c r="A2323" s="62"/>
      <c r="B2323" s="59"/>
      <c r="C2323" s="59"/>
      <c r="D2323" s="59"/>
      <c r="E2323" s="59"/>
      <c r="F2323" s="63"/>
    </row>
    <row r="2324" spans="1:6" x14ac:dyDescent="0.25">
      <c r="A2324" s="62"/>
      <c r="B2324" s="59"/>
      <c r="C2324" s="59"/>
      <c r="D2324" s="59"/>
      <c r="E2324" s="59"/>
      <c r="F2324" s="63"/>
    </row>
    <row r="2325" spans="1:6" x14ac:dyDescent="0.25">
      <c r="A2325" s="62"/>
      <c r="B2325" s="59"/>
      <c r="C2325" s="59"/>
      <c r="D2325" s="59"/>
      <c r="E2325" s="59"/>
      <c r="F2325" s="63"/>
    </row>
    <row r="2326" spans="1:6" x14ac:dyDescent="0.25">
      <c r="A2326" s="62"/>
      <c r="B2326" s="59"/>
      <c r="C2326" s="59"/>
      <c r="D2326" s="59"/>
      <c r="E2326" s="59"/>
      <c r="F2326" s="63"/>
    </row>
    <row r="2327" spans="1:6" x14ac:dyDescent="0.25">
      <c r="A2327" s="62"/>
      <c r="B2327" s="59"/>
      <c r="C2327" s="59"/>
      <c r="D2327" s="59"/>
      <c r="E2327" s="59"/>
      <c r="F2327" s="63"/>
    </row>
    <row r="2328" spans="1:6" x14ac:dyDescent="0.25">
      <c r="A2328" s="62"/>
      <c r="B2328" s="59"/>
      <c r="C2328" s="59"/>
      <c r="D2328" s="59"/>
      <c r="E2328" s="59"/>
      <c r="F2328" s="63"/>
    </row>
    <row r="2329" spans="1:6" x14ac:dyDescent="0.25">
      <c r="A2329" s="62"/>
      <c r="B2329" s="59"/>
      <c r="C2329" s="59"/>
      <c r="D2329" s="59"/>
      <c r="E2329" s="59"/>
      <c r="F2329" s="63"/>
    </row>
    <row r="2330" spans="1:6" x14ac:dyDescent="0.25">
      <c r="A2330" s="62"/>
      <c r="B2330" s="59"/>
      <c r="C2330" s="59"/>
      <c r="D2330" s="59"/>
      <c r="E2330" s="59"/>
      <c r="F2330" s="63"/>
    </row>
    <row r="2331" spans="1:6" x14ac:dyDescent="0.25">
      <c r="A2331" s="62"/>
      <c r="B2331" s="59"/>
      <c r="C2331" s="59"/>
      <c r="D2331" s="59"/>
      <c r="E2331" s="59"/>
      <c r="F2331" s="63"/>
    </row>
    <row r="2332" spans="1:6" x14ac:dyDescent="0.25">
      <c r="A2332" s="62"/>
      <c r="B2332" s="59"/>
      <c r="C2332" s="59"/>
      <c r="D2332" s="59"/>
      <c r="E2332" s="59"/>
      <c r="F2332" s="63"/>
    </row>
    <row r="2333" spans="1:6" x14ac:dyDescent="0.25">
      <c r="A2333" s="62"/>
      <c r="B2333" s="59"/>
      <c r="C2333" s="59"/>
      <c r="D2333" s="59"/>
      <c r="E2333" s="59"/>
      <c r="F2333" s="63"/>
    </row>
    <row r="2334" spans="1:6" x14ac:dyDescent="0.25">
      <c r="A2334" s="62"/>
      <c r="B2334" s="59"/>
      <c r="C2334" s="59"/>
      <c r="D2334" s="59"/>
      <c r="E2334" s="59"/>
      <c r="F2334" s="63"/>
    </row>
    <row r="2335" spans="1:6" x14ac:dyDescent="0.25">
      <c r="A2335" s="62"/>
      <c r="B2335" s="59"/>
      <c r="C2335" s="59"/>
      <c r="D2335" s="59"/>
      <c r="E2335" s="59"/>
      <c r="F2335" s="63"/>
    </row>
    <row r="2336" spans="1:6" x14ac:dyDescent="0.25">
      <c r="A2336" s="62"/>
      <c r="B2336" s="59"/>
      <c r="C2336" s="59"/>
      <c r="D2336" s="59"/>
      <c r="E2336" s="59"/>
      <c r="F2336" s="63"/>
    </row>
    <row r="2337" spans="1:6" x14ac:dyDescent="0.25">
      <c r="A2337" s="62"/>
      <c r="B2337" s="59"/>
      <c r="C2337" s="59"/>
      <c r="D2337" s="59"/>
      <c r="E2337" s="59"/>
      <c r="F2337" s="63"/>
    </row>
    <row r="2338" spans="1:6" x14ac:dyDescent="0.25">
      <c r="A2338" s="62"/>
      <c r="B2338" s="59"/>
      <c r="C2338" s="59"/>
      <c r="D2338" s="59"/>
      <c r="E2338" s="59"/>
      <c r="F2338" s="63"/>
    </row>
    <row r="2339" spans="1:6" x14ac:dyDescent="0.25">
      <c r="A2339" s="62"/>
      <c r="B2339" s="59"/>
      <c r="C2339" s="59"/>
      <c r="D2339" s="59"/>
      <c r="E2339" s="59"/>
      <c r="F2339" s="63"/>
    </row>
    <row r="2340" spans="1:6" x14ac:dyDescent="0.25">
      <c r="A2340" s="62"/>
      <c r="B2340" s="59"/>
      <c r="C2340" s="59"/>
      <c r="D2340" s="59"/>
      <c r="E2340" s="59"/>
      <c r="F2340" s="63"/>
    </row>
    <row r="2341" spans="1:6" x14ac:dyDescent="0.25">
      <c r="A2341" s="62"/>
      <c r="B2341" s="59"/>
      <c r="C2341" s="59"/>
      <c r="D2341" s="59"/>
      <c r="E2341" s="59"/>
      <c r="F2341" s="63"/>
    </row>
    <row r="2342" spans="1:6" x14ac:dyDescent="0.25">
      <c r="A2342" s="62"/>
      <c r="B2342" s="59"/>
      <c r="C2342" s="59"/>
      <c r="D2342" s="59"/>
      <c r="E2342" s="59"/>
      <c r="F2342" s="63"/>
    </row>
    <row r="2343" spans="1:6" x14ac:dyDescent="0.25">
      <c r="A2343" s="62"/>
      <c r="B2343" s="59"/>
      <c r="C2343" s="59"/>
      <c r="D2343" s="59"/>
      <c r="E2343" s="59"/>
      <c r="F2343" s="63"/>
    </row>
    <row r="2344" spans="1:6" x14ac:dyDescent="0.25">
      <c r="A2344" s="62"/>
      <c r="B2344" s="59"/>
      <c r="C2344" s="59"/>
      <c r="D2344" s="59"/>
      <c r="E2344" s="59"/>
      <c r="F2344" s="63"/>
    </row>
    <row r="2345" spans="1:6" x14ac:dyDescent="0.25">
      <c r="A2345" s="62"/>
      <c r="B2345" s="59"/>
      <c r="C2345" s="59"/>
      <c r="D2345" s="59"/>
      <c r="E2345" s="59"/>
      <c r="F2345" s="63"/>
    </row>
    <row r="2346" spans="1:6" x14ac:dyDescent="0.25">
      <c r="A2346" s="62"/>
      <c r="B2346" s="59"/>
      <c r="C2346" s="59"/>
      <c r="D2346" s="59"/>
      <c r="E2346" s="59"/>
      <c r="F2346" s="63"/>
    </row>
    <row r="2347" spans="1:6" x14ac:dyDescent="0.25">
      <c r="A2347" s="62"/>
      <c r="B2347" s="59"/>
      <c r="C2347" s="59"/>
      <c r="D2347" s="59"/>
      <c r="E2347" s="59"/>
      <c r="F2347" s="63"/>
    </row>
    <row r="2348" spans="1:6" x14ac:dyDescent="0.25">
      <c r="A2348" s="62"/>
      <c r="B2348" s="59"/>
      <c r="C2348" s="59"/>
      <c r="D2348" s="59"/>
      <c r="E2348" s="59"/>
      <c r="F2348" s="63"/>
    </row>
    <row r="2349" spans="1:6" x14ac:dyDescent="0.25">
      <c r="A2349" s="62"/>
      <c r="B2349" s="59"/>
      <c r="C2349" s="59"/>
      <c r="D2349" s="59"/>
      <c r="E2349" s="59"/>
      <c r="F2349" s="63"/>
    </row>
    <row r="2350" spans="1:6" x14ac:dyDescent="0.25">
      <c r="A2350" s="62"/>
      <c r="B2350" s="59"/>
      <c r="C2350" s="59"/>
      <c r="D2350" s="59"/>
      <c r="E2350" s="59"/>
      <c r="F2350" s="63"/>
    </row>
    <row r="2351" spans="1:6" x14ac:dyDescent="0.25">
      <c r="A2351" s="62"/>
      <c r="B2351" s="59"/>
      <c r="C2351" s="59"/>
      <c r="D2351" s="59"/>
      <c r="E2351" s="59"/>
      <c r="F2351" s="63"/>
    </row>
    <row r="2352" spans="1:6" x14ac:dyDescent="0.25">
      <c r="A2352" s="62"/>
      <c r="B2352" s="59"/>
      <c r="C2352" s="59"/>
      <c r="D2352" s="59"/>
      <c r="E2352" s="59"/>
      <c r="F2352" s="63"/>
    </row>
    <row r="2353" spans="1:6" x14ac:dyDescent="0.25">
      <c r="A2353" s="62"/>
      <c r="B2353" s="59"/>
      <c r="C2353" s="59"/>
      <c r="D2353" s="59"/>
      <c r="E2353" s="59"/>
      <c r="F2353" s="63"/>
    </row>
    <row r="2354" spans="1:6" x14ac:dyDescent="0.25">
      <c r="A2354" s="62"/>
      <c r="B2354" s="59"/>
      <c r="C2354" s="59"/>
      <c r="D2354" s="59"/>
      <c r="E2354" s="59"/>
      <c r="F2354" s="63"/>
    </row>
    <row r="2355" spans="1:6" x14ac:dyDescent="0.25">
      <c r="A2355" s="62"/>
      <c r="B2355" s="59"/>
      <c r="C2355" s="59"/>
      <c r="D2355" s="59"/>
      <c r="E2355" s="59"/>
      <c r="F2355" s="63"/>
    </row>
    <row r="2356" spans="1:6" x14ac:dyDescent="0.25">
      <c r="A2356" s="62"/>
      <c r="B2356" s="59"/>
      <c r="C2356" s="59"/>
      <c r="D2356" s="59"/>
      <c r="E2356" s="59"/>
      <c r="F2356" s="63"/>
    </row>
    <row r="2357" spans="1:6" x14ac:dyDescent="0.25">
      <c r="A2357" s="62"/>
      <c r="B2357" s="59"/>
      <c r="C2357" s="59"/>
      <c r="D2357" s="59"/>
      <c r="E2357" s="59"/>
      <c r="F2357" s="63"/>
    </row>
    <row r="2358" spans="1:6" x14ac:dyDescent="0.25">
      <c r="A2358" s="62"/>
      <c r="B2358" s="59"/>
      <c r="C2358" s="59"/>
      <c r="D2358" s="59"/>
      <c r="E2358" s="59"/>
      <c r="F2358" s="63"/>
    </row>
    <row r="2359" spans="1:6" x14ac:dyDescent="0.25">
      <c r="A2359" s="62"/>
      <c r="B2359" s="59"/>
      <c r="C2359" s="59"/>
      <c r="D2359" s="59"/>
      <c r="E2359" s="59"/>
      <c r="F2359" s="63"/>
    </row>
    <row r="2360" spans="1:6" x14ac:dyDescent="0.25">
      <c r="A2360" s="62"/>
      <c r="B2360" s="59"/>
      <c r="C2360" s="59"/>
      <c r="D2360" s="59"/>
      <c r="E2360" s="59"/>
      <c r="F2360" s="63"/>
    </row>
    <row r="2361" spans="1:6" x14ac:dyDescent="0.25">
      <c r="A2361" s="62"/>
      <c r="B2361" s="59"/>
      <c r="C2361" s="59"/>
      <c r="D2361" s="59"/>
      <c r="E2361" s="59"/>
      <c r="F2361" s="63"/>
    </row>
    <row r="2362" spans="1:6" x14ac:dyDescent="0.25">
      <c r="A2362" s="62"/>
      <c r="B2362" s="59"/>
      <c r="C2362" s="59"/>
      <c r="D2362" s="59"/>
      <c r="E2362" s="59"/>
      <c r="F2362" s="63"/>
    </row>
    <row r="2363" spans="1:6" x14ac:dyDescent="0.25">
      <c r="A2363" s="62"/>
      <c r="B2363" s="59"/>
      <c r="C2363" s="59"/>
      <c r="D2363" s="59"/>
      <c r="E2363" s="59"/>
      <c r="F2363" s="63"/>
    </row>
    <row r="2364" spans="1:6" x14ac:dyDescent="0.25">
      <c r="A2364" s="62"/>
      <c r="B2364" s="59"/>
      <c r="C2364" s="59"/>
      <c r="D2364" s="59"/>
      <c r="E2364" s="59"/>
      <c r="F2364" s="63"/>
    </row>
    <row r="2365" spans="1:6" x14ac:dyDescent="0.25">
      <c r="A2365" s="62"/>
      <c r="B2365" s="59"/>
      <c r="C2365" s="59"/>
      <c r="D2365" s="59"/>
      <c r="E2365" s="59"/>
      <c r="F2365" s="63"/>
    </row>
    <row r="2366" spans="1:6" x14ac:dyDescent="0.25">
      <c r="A2366" s="62"/>
      <c r="B2366" s="59"/>
      <c r="C2366" s="59"/>
      <c r="D2366" s="59"/>
      <c r="E2366" s="59"/>
      <c r="F2366" s="63"/>
    </row>
    <row r="2367" spans="1:6" x14ac:dyDescent="0.25">
      <c r="A2367" s="62"/>
      <c r="B2367" s="59"/>
      <c r="C2367" s="59"/>
      <c r="D2367" s="59"/>
      <c r="E2367" s="59"/>
      <c r="F2367" s="63"/>
    </row>
    <row r="2368" spans="1:6" x14ac:dyDescent="0.25">
      <c r="A2368" s="62"/>
      <c r="B2368" s="59"/>
      <c r="C2368" s="59"/>
      <c r="D2368" s="59"/>
      <c r="E2368" s="59"/>
      <c r="F2368" s="63"/>
    </row>
    <row r="2369" spans="1:6" x14ac:dyDescent="0.25">
      <c r="A2369" s="62"/>
      <c r="B2369" s="59"/>
      <c r="C2369" s="59"/>
      <c r="D2369" s="59"/>
      <c r="E2369" s="59"/>
      <c r="F2369" s="63"/>
    </row>
    <row r="2370" spans="1:6" x14ac:dyDescent="0.25">
      <c r="A2370" s="62"/>
      <c r="B2370" s="59"/>
      <c r="C2370" s="59"/>
      <c r="D2370" s="59"/>
      <c r="E2370" s="59"/>
      <c r="F2370" s="63"/>
    </row>
    <row r="2371" spans="1:6" x14ac:dyDescent="0.25">
      <c r="A2371" s="62"/>
      <c r="B2371" s="59"/>
      <c r="C2371" s="59"/>
      <c r="D2371" s="59"/>
      <c r="E2371" s="59"/>
      <c r="F2371" s="63"/>
    </row>
    <row r="2372" spans="1:6" x14ac:dyDescent="0.25">
      <c r="A2372" s="62"/>
      <c r="B2372" s="59"/>
      <c r="C2372" s="59"/>
      <c r="D2372" s="59"/>
      <c r="E2372" s="59"/>
      <c r="F2372" s="63"/>
    </row>
    <row r="2373" spans="1:6" x14ac:dyDescent="0.25">
      <c r="A2373" s="62"/>
      <c r="B2373" s="59"/>
      <c r="C2373" s="59"/>
      <c r="D2373" s="59"/>
      <c r="E2373" s="59"/>
      <c r="F2373" s="63"/>
    </row>
    <row r="2374" spans="1:6" x14ac:dyDescent="0.25">
      <c r="A2374" s="62"/>
      <c r="B2374" s="59"/>
      <c r="C2374" s="59"/>
      <c r="D2374" s="59"/>
      <c r="E2374" s="59"/>
      <c r="F2374" s="63"/>
    </row>
    <row r="2375" spans="1:6" x14ac:dyDescent="0.25">
      <c r="A2375" s="62"/>
      <c r="B2375" s="59"/>
      <c r="C2375" s="59"/>
      <c r="D2375" s="59"/>
      <c r="E2375" s="59"/>
      <c r="F2375" s="63"/>
    </row>
    <row r="2376" spans="1:6" x14ac:dyDescent="0.25">
      <c r="A2376" s="62"/>
      <c r="B2376" s="59"/>
      <c r="C2376" s="59"/>
      <c r="D2376" s="59"/>
      <c r="E2376" s="59"/>
      <c r="F2376" s="63"/>
    </row>
    <row r="2377" spans="1:6" x14ac:dyDescent="0.25">
      <c r="A2377" s="62"/>
      <c r="B2377" s="59"/>
      <c r="C2377" s="59"/>
      <c r="D2377" s="59"/>
      <c r="E2377" s="59"/>
      <c r="F2377" s="63"/>
    </row>
    <row r="2378" spans="1:6" x14ac:dyDescent="0.25">
      <c r="A2378" s="62"/>
      <c r="B2378" s="59"/>
      <c r="C2378" s="59"/>
      <c r="D2378" s="59"/>
      <c r="E2378" s="59"/>
      <c r="F2378" s="63"/>
    </row>
    <row r="2379" spans="1:6" x14ac:dyDescent="0.25">
      <c r="A2379" s="62"/>
      <c r="B2379" s="59"/>
      <c r="C2379" s="59"/>
      <c r="D2379" s="59"/>
      <c r="E2379" s="59"/>
      <c r="F2379" s="63"/>
    </row>
    <row r="2380" spans="1:6" x14ac:dyDescent="0.25">
      <c r="A2380" s="62"/>
      <c r="B2380" s="59"/>
      <c r="C2380" s="59"/>
      <c r="D2380" s="59"/>
      <c r="E2380" s="59"/>
      <c r="F2380" s="63"/>
    </row>
    <row r="2381" spans="1:6" x14ac:dyDescent="0.25">
      <c r="A2381" s="62"/>
      <c r="B2381" s="59"/>
      <c r="C2381" s="59"/>
      <c r="D2381" s="59"/>
      <c r="E2381" s="59"/>
      <c r="F2381" s="63"/>
    </row>
    <row r="2382" spans="1:6" x14ac:dyDescent="0.25">
      <c r="A2382" s="62"/>
      <c r="B2382" s="59"/>
      <c r="C2382" s="59"/>
      <c r="D2382" s="59"/>
      <c r="E2382" s="59"/>
      <c r="F2382" s="63"/>
    </row>
    <row r="2383" spans="1:6" x14ac:dyDescent="0.25">
      <c r="A2383" s="62"/>
      <c r="B2383" s="59"/>
      <c r="C2383" s="59"/>
      <c r="D2383" s="59"/>
      <c r="E2383" s="59"/>
      <c r="F2383" s="63"/>
    </row>
    <row r="2384" spans="1:6" x14ac:dyDescent="0.25">
      <c r="A2384" s="62"/>
      <c r="B2384" s="59"/>
      <c r="C2384" s="59"/>
      <c r="D2384" s="59"/>
      <c r="E2384" s="59"/>
      <c r="F2384" s="63"/>
    </row>
    <row r="2385" spans="1:6" x14ac:dyDescent="0.25">
      <c r="A2385" s="62"/>
      <c r="B2385" s="59"/>
      <c r="C2385" s="59"/>
      <c r="D2385" s="59"/>
      <c r="E2385" s="59"/>
      <c r="F2385" s="63"/>
    </row>
    <row r="2386" spans="1:6" x14ac:dyDescent="0.25">
      <c r="A2386" s="62"/>
      <c r="B2386" s="59"/>
      <c r="C2386" s="59"/>
      <c r="D2386" s="59"/>
      <c r="E2386" s="59"/>
      <c r="F2386" s="63"/>
    </row>
    <row r="2387" spans="1:6" x14ac:dyDescent="0.25">
      <c r="A2387" s="62"/>
      <c r="B2387" s="59"/>
      <c r="C2387" s="59"/>
      <c r="D2387" s="59"/>
      <c r="E2387" s="59"/>
      <c r="F2387" s="63"/>
    </row>
    <row r="2388" spans="1:6" x14ac:dyDescent="0.25">
      <c r="A2388" s="62"/>
      <c r="B2388" s="59"/>
      <c r="C2388" s="59"/>
      <c r="D2388" s="59"/>
      <c r="E2388" s="59"/>
      <c r="F2388" s="63"/>
    </row>
    <row r="2389" spans="1:6" x14ac:dyDescent="0.25">
      <c r="A2389" s="62"/>
      <c r="B2389" s="59"/>
      <c r="C2389" s="59"/>
      <c r="D2389" s="59"/>
      <c r="E2389" s="59"/>
      <c r="F2389" s="63"/>
    </row>
    <row r="2390" spans="1:6" x14ac:dyDescent="0.25">
      <c r="A2390" s="62"/>
      <c r="B2390" s="59"/>
      <c r="C2390" s="59"/>
      <c r="D2390" s="59"/>
      <c r="E2390" s="59"/>
      <c r="F2390" s="63"/>
    </row>
    <row r="2391" spans="1:6" x14ac:dyDescent="0.25">
      <c r="A2391" s="62"/>
      <c r="B2391" s="59"/>
      <c r="C2391" s="59"/>
      <c r="D2391" s="59"/>
      <c r="E2391" s="59"/>
      <c r="F2391" s="63"/>
    </row>
    <row r="2392" spans="1:6" x14ac:dyDescent="0.25">
      <c r="A2392" s="62"/>
      <c r="B2392" s="59"/>
      <c r="C2392" s="59"/>
      <c r="D2392" s="59"/>
      <c r="E2392" s="59"/>
      <c r="F2392" s="63"/>
    </row>
    <row r="2393" spans="1:6" x14ac:dyDescent="0.25">
      <c r="A2393" s="62"/>
      <c r="B2393" s="59"/>
      <c r="C2393" s="59"/>
      <c r="D2393" s="59"/>
      <c r="E2393" s="59"/>
      <c r="F2393" s="63"/>
    </row>
    <row r="2394" spans="1:6" x14ac:dyDescent="0.25">
      <c r="A2394" s="62"/>
      <c r="B2394" s="59"/>
      <c r="C2394" s="59"/>
      <c r="D2394" s="59"/>
      <c r="E2394" s="59"/>
      <c r="F2394" s="63"/>
    </row>
    <row r="2395" spans="1:6" x14ac:dyDescent="0.25">
      <c r="A2395" s="62"/>
      <c r="B2395" s="59"/>
      <c r="C2395" s="59"/>
      <c r="D2395" s="59"/>
      <c r="E2395" s="59"/>
      <c r="F2395" s="63"/>
    </row>
    <row r="2396" spans="1:6" x14ac:dyDescent="0.25">
      <c r="A2396" s="62"/>
      <c r="B2396" s="59"/>
      <c r="C2396" s="59"/>
      <c r="D2396" s="59"/>
      <c r="E2396" s="59"/>
      <c r="F2396" s="63"/>
    </row>
    <row r="2397" spans="1:6" x14ac:dyDescent="0.25">
      <c r="A2397" s="62"/>
      <c r="B2397" s="59"/>
      <c r="C2397" s="59"/>
      <c r="D2397" s="59"/>
      <c r="E2397" s="59"/>
      <c r="F2397" s="63"/>
    </row>
    <row r="2398" spans="1:6" x14ac:dyDescent="0.25">
      <c r="A2398" s="62"/>
      <c r="B2398" s="59"/>
      <c r="C2398" s="59"/>
      <c r="D2398" s="59"/>
      <c r="E2398" s="59"/>
      <c r="F2398" s="63"/>
    </row>
    <row r="2399" spans="1:6" x14ac:dyDescent="0.25">
      <c r="A2399" s="62"/>
      <c r="B2399" s="59"/>
      <c r="C2399" s="59"/>
      <c r="D2399" s="59"/>
      <c r="E2399" s="59"/>
      <c r="F2399" s="63"/>
    </row>
    <row r="2400" spans="1:6" x14ac:dyDescent="0.25">
      <c r="A2400" s="62"/>
      <c r="B2400" s="59"/>
      <c r="C2400" s="59"/>
      <c r="D2400" s="59"/>
      <c r="E2400" s="59"/>
      <c r="F2400" s="63"/>
    </row>
    <row r="2401" spans="1:6" x14ac:dyDescent="0.25">
      <c r="A2401" s="62"/>
      <c r="B2401" s="59"/>
      <c r="C2401" s="59"/>
      <c r="D2401" s="59"/>
      <c r="E2401" s="59"/>
      <c r="F2401" s="63"/>
    </row>
    <row r="2402" spans="1:6" x14ac:dyDescent="0.25">
      <c r="A2402" s="62"/>
      <c r="B2402" s="59"/>
      <c r="C2402" s="59"/>
      <c r="D2402" s="59"/>
      <c r="E2402" s="59"/>
      <c r="F2402" s="63"/>
    </row>
    <row r="2403" spans="1:6" x14ac:dyDescent="0.25">
      <c r="A2403" s="62"/>
      <c r="B2403" s="59"/>
      <c r="C2403" s="59"/>
      <c r="D2403" s="59"/>
      <c r="E2403" s="59"/>
      <c r="F2403" s="63"/>
    </row>
    <row r="2404" spans="1:6" x14ac:dyDescent="0.25">
      <c r="A2404" s="62"/>
      <c r="B2404" s="59"/>
      <c r="C2404" s="59"/>
      <c r="D2404" s="59"/>
      <c r="E2404" s="59"/>
      <c r="F2404" s="63"/>
    </row>
    <row r="2405" spans="1:6" x14ac:dyDescent="0.25">
      <c r="A2405" s="62"/>
      <c r="B2405" s="59"/>
      <c r="C2405" s="59"/>
      <c r="D2405" s="59"/>
      <c r="E2405" s="59"/>
      <c r="F2405" s="63"/>
    </row>
    <row r="2406" spans="1:6" x14ac:dyDescent="0.25">
      <c r="A2406" s="62"/>
      <c r="B2406" s="59"/>
      <c r="C2406" s="59"/>
      <c r="D2406" s="59"/>
      <c r="E2406" s="59"/>
      <c r="F2406" s="63"/>
    </row>
    <row r="2407" spans="1:6" x14ac:dyDescent="0.25">
      <c r="A2407" s="62"/>
      <c r="B2407" s="59"/>
      <c r="C2407" s="59"/>
      <c r="D2407" s="59"/>
      <c r="E2407" s="59"/>
      <c r="F2407" s="63"/>
    </row>
    <row r="2408" spans="1:6" x14ac:dyDescent="0.25">
      <c r="A2408" s="62"/>
      <c r="B2408" s="59"/>
      <c r="C2408" s="59"/>
      <c r="D2408" s="59"/>
      <c r="E2408" s="59"/>
      <c r="F2408" s="63"/>
    </row>
    <row r="2409" spans="1:6" x14ac:dyDescent="0.25">
      <c r="A2409" s="62"/>
      <c r="B2409" s="59"/>
      <c r="C2409" s="59"/>
      <c r="D2409" s="59"/>
      <c r="E2409" s="59"/>
      <c r="F2409" s="63"/>
    </row>
    <row r="2410" spans="1:6" x14ac:dyDescent="0.25">
      <c r="A2410" s="62"/>
      <c r="B2410" s="59"/>
      <c r="C2410" s="59"/>
      <c r="D2410" s="59"/>
      <c r="E2410" s="59"/>
      <c r="F2410" s="63"/>
    </row>
    <row r="2411" spans="1:6" x14ac:dyDescent="0.25">
      <c r="A2411" s="62"/>
      <c r="B2411" s="59"/>
      <c r="C2411" s="59"/>
      <c r="D2411" s="59"/>
      <c r="E2411" s="59"/>
      <c r="F2411" s="63"/>
    </row>
    <row r="2412" spans="1:6" x14ac:dyDescent="0.25">
      <c r="A2412" s="62"/>
      <c r="B2412" s="59"/>
      <c r="C2412" s="59"/>
      <c r="D2412" s="59"/>
      <c r="E2412" s="59"/>
      <c r="F2412" s="63"/>
    </row>
    <row r="2413" spans="1:6" x14ac:dyDescent="0.25">
      <c r="A2413" s="62"/>
      <c r="B2413" s="59"/>
      <c r="C2413" s="59"/>
      <c r="D2413" s="59"/>
      <c r="E2413" s="59"/>
      <c r="F2413" s="63"/>
    </row>
    <row r="2414" spans="1:6" x14ac:dyDescent="0.25">
      <c r="A2414" s="62"/>
      <c r="B2414" s="59"/>
      <c r="C2414" s="59"/>
      <c r="D2414" s="59"/>
      <c r="E2414" s="59"/>
      <c r="F2414" s="63"/>
    </row>
    <row r="2415" spans="1:6" x14ac:dyDescent="0.25">
      <c r="A2415" s="62"/>
      <c r="B2415" s="59"/>
      <c r="C2415" s="59"/>
      <c r="D2415" s="59"/>
      <c r="E2415" s="59"/>
      <c r="F2415" s="63"/>
    </row>
    <row r="2416" spans="1:6" x14ac:dyDescent="0.25">
      <c r="A2416" s="62"/>
      <c r="B2416" s="59"/>
      <c r="C2416" s="59"/>
      <c r="D2416" s="59"/>
      <c r="E2416" s="59"/>
      <c r="F2416" s="63"/>
    </row>
    <row r="2417" spans="1:6" x14ac:dyDescent="0.25">
      <c r="A2417" s="62"/>
      <c r="B2417" s="59"/>
      <c r="C2417" s="59"/>
      <c r="D2417" s="59"/>
      <c r="E2417" s="59"/>
      <c r="F2417" s="63"/>
    </row>
    <row r="2418" spans="1:6" x14ac:dyDescent="0.25">
      <c r="A2418" s="62"/>
      <c r="B2418" s="59"/>
      <c r="C2418" s="59"/>
      <c r="D2418" s="59"/>
      <c r="E2418" s="59"/>
      <c r="F2418" s="63"/>
    </row>
    <row r="2419" spans="1:6" x14ac:dyDescent="0.25">
      <c r="A2419" s="62"/>
      <c r="B2419" s="59"/>
      <c r="C2419" s="59"/>
      <c r="D2419" s="59"/>
      <c r="E2419" s="59"/>
      <c r="F2419" s="63"/>
    </row>
    <row r="2420" spans="1:6" x14ac:dyDescent="0.25">
      <c r="A2420" s="62"/>
      <c r="B2420" s="59"/>
      <c r="C2420" s="59"/>
      <c r="D2420" s="59"/>
      <c r="E2420" s="59"/>
      <c r="F2420" s="63"/>
    </row>
    <row r="2421" spans="1:6" x14ac:dyDescent="0.25">
      <c r="A2421" s="62"/>
      <c r="B2421" s="59"/>
      <c r="C2421" s="59"/>
      <c r="D2421" s="59"/>
      <c r="E2421" s="59"/>
      <c r="F2421" s="63"/>
    </row>
    <row r="2422" spans="1:6" x14ac:dyDescent="0.25">
      <c r="A2422" s="62"/>
      <c r="B2422" s="59"/>
      <c r="C2422" s="59"/>
      <c r="D2422" s="59"/>
      <c r="E2422" s="59"/>
      <c r="F2422" s="63"/>
    </row>
    <row r="2423" spans="1:6" x14ac:dyDescent="0.25">
      <c r="A2423" s="62"/>
      <c r="B2423" s="59"/>
      <c r="C2423" s="59"/>
      <c r="D2423" s="59"/>
      <c r="E2423" s="59"/>
      <c r="F2423" s="63"/>
    </row>
    <row r="2424" spans="1:6" x14ac:dyDescent="0.25">
      <c r="A2424" s="62"/>
      <c r="B2424" s="59"/>
      <c r="C2424" s="59"/>
      <c r="D2424" s="59"/>
      <c r="E2424" s="59"/>
      <c r="F2424" s="63"/>
    </row>
    <row r="2425" spans="1:6" x14ac:dyDescent="0.25">
      <c r="A2425" s="62"/>
      <c r="B2425" s="59"/>
      <c r="C2425" s="59"/>
      <c r="D2425" s="59"/>
      <c r="E2425" s="59"/>
      <c r="F2425" s="63"/>
    </row>
    <row r="2426" spans="1:6" x14ac:dyDescent="0.25">
      <c r="A2426" s="62"/>
      <c r="B2426" s="59"/>
      <c r="C2426" s="59"/>
      <c r="D2426" s="59"/>
      <c r="E2426" s="59"/>
      <c r="F2426" s="63"/>
    </row>
    <row r="2427" spans="1:6" x14ac:dyDescent="0.25">
      <c r="A2427" s="62"/>
      <c r="B2427" s="59"/>
      <c r="C2427" s="59"/>
      <c r="D2427" s="59"/>
      <c r="E2427" s="59"/>
      <c r="F2427" s="63"/>
    </row>
    <row r="2428" spans="1:6" x14ac:dyDescent="0.25">
      <c r="A2428" s="62"/>
      <c r="B2428" s="59"/>
      <c r="C2428" s="59"/>
      <c r="D2428" s="59"/>
      <c r="E2428" s="59"/>
      <c r="F2428" s="63"/>
    </row>
    <row r="2429" spans="1:6" x14ac:dyDescent="0.25">
      <c r="A2429" s="62"/>
      <c r="B2429" s="59"/>
      <c r="C2429" s="59"/>
      <c r="D2429" s="59"/>
      <c r="E2429" s="59"/>
      <c r="F2429" s="63"/>
    </row>
    <row r="2430" spans="1:6" x14ac:dyDescent="0.25">
      <c r="A2430" s="62"/>
      <c r="B2430" s="59"/>
      <c r="C2430" s="59"/>
      <c r="D2430" s="59"/>
      <c r="E2430" s="59"/>
      <c r="F2430" s="63"/>
    </row>
    <row r="2431" spans="1:6" x14ac:dyDescent="0.25">
      <c r="A2431" s="62"/>
      <c r="B2431" s="59"/>
      <c r="C2431" s="59"/>
      <c r="D2431" s="59"/>
      <c r="E2431" s="59"/>
      <c r="F2431" s="63"/>
    </row>
    <row r="2432" spans="1:6" x14ac:dyDescent="0.25">
      <c r="A2432" s="62"/>
      <c r="B2432" s="59"/>
      <c r="C2432" s="59"/>
      <c r="D2432" s="59"/>
      <c r="E2432" s="59"/>
      <c r="F2432" s="63"/>
    </row>
    <row r="2433" spans="1:6" x14ac:dyDescent="0.25">
      <c r="A2433" s="62"/>
      <c r="B2433" s="59"/>
      <c r="C2433" s="59"/>
      <c r="D2433" s="59"/>
      <c r="E2433" s="59"/>
      <c r="F2433" s="63"/>
    </row>
    <row r="2434" spans="1:6" x14ac:dyDescent="0.25">
      <c r="A2434" s="62"/>
      <c r="B2434" s="59"/>
      <c r="C2434" s="59"/>
      <c r="D2434" s="59"/>
      <c r="E2434" s="59"/>
      <c r="F2434" s="63"/>
    </row>
    <row r="2435" spans="1:6" x14ac:dyDescent="0.25">
      <c r="A2435" s="62"/>
      <c r="B2435" s="59"/>
      <c r="C2435" s="59"/>
      <c r="D2435" s="59"/>
      <c r="E2435" s="59"/>
      <c r="F2435" s="63"/>
    </row>
    <row r="2436" spans="1:6" x14ac:dyDescent="0.25">
      <c r="A2436" s="62"/>
      <c r="B2436" s="59"/>
      <c r="C2436" s="59"/>
      <c r="D2436" s="59"/>
      <c r="E2436" s="59"/>
      <c r="F2436" s="63"/>
    </row>
    <row r="2437" spans="1:6" x14ac:dyDescent="0.25">
      <c r="A2437" s="62"/>
      <c r="B2437" s="59"/>
      <c r="C2437" s="59"/>
      <c r="D2437" s="59"/>
      <c r="E2437" s="59"/>
      <c r="F2437" s="63"/>
    </row>
    <row r="2438" spans="1:6" x14ac:dyDescent="0.25">
      <c r="A2438" s="62"/>
      <c r="B2438" s="59"/>
      <c r="C2438" s="59"/>
      <c r="D2438" s="59"/>
      <c r="E2438" s="59"/>
      <c r="F2438" s="63"/>
    </row>
    <row r="2439" spans="1:6" x14ac:dyDescent="0.25">
      <c r="A2439" s="62"/>
      <c r="B2439" s="59"/>
      <c r="C2439" s="59"/>
      <c r="D2439" s="59"/>
      <c r="E2439" s="59"/>
      <c r="F2439" s="63"/>
    </row>
    <row r="2440" spans="1:6" x14ac:dyDescent="0.25">
      <c r="A2440" s="62"/>
      <c r="B2440" s="59"/>
      <c r="C2440" s="59"/>
      <c r="D2440" s="59"/>
      <c r="E2440" s="59"/>
      <c r="F2440" s="63"/>
    </row>
    <row r="2441" spans="1:6" x14ac:dyDescent="0.25">
      <c r="A2441" s="62"/>
      <c r="B2441" s="59"/>
      <c r="C2441" s="59"/>
      <c r="D2441" s="59"/>
      <c r="E2441" s="59"/>
      <c r="F2441" s="63"/>
    </row>
    <row r="2442" spans="1:6" x14ac:dyDescent="0.25">
      <c r="A2442" s="62"/>
      <c r="B2442" s="59"/>
      <c r="C2442" s="59"/>
      <c r="D2442" s="59"/>
      <c r="E2442" s="59"/>
      <c r="F2442" s="63"/>
    </row>
    <row r="2443" spans="1:6" x14ac:dyDescent="0.25">
      <c r="A2443" s="62"/>
      <c r="B2443" s="59"/>
      <c r="C2443" s="59"/>
      <c r="D2443" s="59"/>
      <c r="E2443" s="59"/>
      <c r="F2443" s="63"/>
    </row>
    <row r="2444" spans="1:6" x14ac:dyDescent="0.25">
      <c r="A2444" s="62"/>
      <c r="B2444" s="59"/>
      <c r="C2444" s="59"/>
      <c r="D2444" s="59"/>
      <c r="E2444" s="59"/>
      <c r="F2444" s="63"/>
    </row>
    <row r="2445" spans="1:6" x14ac:dyDescent="0.25">
      <c r="A2445" s="62"/>
      <c r="B2445" s="59"/>
      <c r="C2445" s="59"/>
      <c r="D2445" s="59"/>
      <c r="E2445" s="59"/>
      <c r="F2445" s="63"/>
    </row>
    <row r="2446" spans="1:6" x14ac:dyDescent="0.25">
      <c r="A2446" s="62"/>
      <c r="B2446" s="59"/>
      <c r="C2446" s="59"/>
      <c r="D2446" s="59"/>
      <c r="E2446" s="59"/>
      <c r="F2446" s="63"/>
    </row>
    <row r="2447" spans="1:6" x14ac:dyDescent="0.25">
      <c r="A2447" s="62"/>
      <c r="B2447" s="59"/>
      <c r="C2447" s="59"/>
      <c r="D2447" s="59"/>
      <c r="E2447" s="59"/>
      <c r="F2447" s="63"/>
    </row>
    <row r="2448" spans="1:6" x14ac:dyDescent="0.25">
      <c r="A2448" s="62"/>
      <c r="B2448" s="59"/>
      <c r="C2448" s="59"/>
      <c r="D2448" s="59"/>
      <c r="E2448" s="59"/>
      <c r="F2448" s="63"/>
    </row>
    <row r="2449" spans="1:6" x14ac:dyDescent="0.25">
      <c r="A2449" s="62"/>
      <c r="B2449" s="59"/>
      <c r="C2449" s="59"/>
      <c r="D2449" s="59"/>
      <c r="E2449" s="59"/>
      <c r="F2449" s="63"/>
    </row>
    <row r="2450" spans="1:6" x14ac:dyDescent="0.25">
      <c r="A2450" s="62"/>
      <c r="B2450" s="59"/>
      <c r="C2450" s="59"/>
      <c r="D2450" s="59"/>
      <c r="E2450" s="59"/>
      <c r="F2450" s="63"/>
    </row>
    <row r="2451" spans="1:6" x14ac:dyDescent="0.25">
      <c r="A2451" s="62"/>
      <c r="B2451" s="59"/>
      <c r="C2451" s="59"/>
      <c r="D2451" s="59"/>
      <c r="E2451" s="59"/>
      <c r="F2451" s="63"/>
    </row>
    <row r="2452" spans="1:6" x14ac:dyDescent="0.25">
      <c r="A2452" s="62"/>
      <c r="B2452" s="59"/>
      <c r="C2452" s="59"/>
      <c r="D2452" s="59"/>
      <c r="E2452" s="59"/>
      <c r="F2452" s="63"/>
    </row>
    <row r="2453" spans="1:6" x14ac:dyDescent="0.25">
      <c r="A2453" s="62"/>
      <c r="B2453" s="59"/>
      <c r="C2453" s="59"/>
      <c r="D2453" s="59"/>
      <c r="E2453" s="59"/>
      <c r="F2453" s="63"/>
    </row>
    <row r="2454" spans="1:6" x14ac:dyDescent="0.25">
      <c r="A2454" s="62"/>
      <c r="B2454" s="59"/>
      <c r="C2454" s="59"/>
      <c r="D2454" s="59"/>
      <c r="E2454" s="59"/>
      <c r="F2454" s="63"/>
    </row>
    <row r="2455" spans="1:6" x14ac:dyDescent="0.25">
      <c r="A2455" s="62"/>
      <c r="B2455" s="59"/>
      <c r="C2455" s="59"/>
      <c r="D2455" s="59"/>
      <c r="E2455" s="59"/>
      <c r="F2455" s="63"/>
    </row>
    <row r="2456" spans="1:6" x14ac:dyDescent="0.25">
      <c r="A2456" s="62"/>
      <c r="B2456" s="59"/>
      <c r="C2456" s="59"/>
      <c r="D2456" s="59"/>
      <c r="E2456" s="59"/>
      <c r="F2456" s="63"/>
    </row>
    <row r="2457" spans="1:6" x14ac:dyDescent="0.25">
      <c r="A2457" s="62"/>
      <c r="B2457" s="59"/>
      <c r="C2457" s="59"/>
      <c r="D2457" s="59"/>
      <c r="E2457" s="59"/>
      <c r="F2457" s="63"/>
    </row>
    <row r="2458" spans="1:6" x14ac:dyDescent="0.25">
      <c r="A2458" s="62"/>
      <c r="B2458" s="59"/>
      <c r="C2458" s="59"/>
      <c r="D2458" s="59"/>
      <c r="E2458" s="59"/>
      <c r="F2458" s="63"/>
    </row>
    <row r="2459" spans="1:6" x14ac:dyDescent="0.25">
      <c r="A2459" s="62"/>
      <c r="B2459" s="59"/>
      <c r="C2459" s="59"/>
      <c r="D2459" s="59"/>
      <c r="E2459" s="59"/>
      <c r="F2459" s="63"/>
    </row>
    <row r="2460" spans="1:6" x14ac:dyDescent="0.25">
      <c r="A2460" s="62"/>
      <c r="B2460" s="59"/>
      <c r="C2460" s="59"/>
      <c r="D2460" s="59"/>
      <c r="E2460" s="59"/>
      <c r="F2460" s="63"/>
    </row>
    <row r="2461" spans="1:6" x14ac:dyDescent="0.25">
      <c r="A2461" s="62"/>
      <c r="B2461" s="59"/>
      <c r="C2461" s="59"/>
      <c r="D2461" s="59"/>
      <c r="E2461" s="59"/>
      <c r="F2461" s="63"/>
    </row>
    <row r="2462" spans="1:6" x14ac:dyDescent="0.25">
      <c r="A2462" s="62"/>
      <c r="B2462" s="59"/>
      <c r="C2462" s="59"/>
      <c r="D2462" s="59"/>
      <c r="E2462" s="59"/>
      <c r="F2462" s="63"/>
    </row>
    <row r="2463" spans="1:6" x14ac:dyDescent="0.25">
      <c r="A2463" s="62"/>
      <c r="B2463" s="59"/>
      <c r="C2463" s="59"/>
      <c r="D2463" s="59"/>
      <c r="E2463" s="59"/>
      <c r="F2463" s="63"/>
    </row>
    <row r="2464" spans="1:6" x14ac:dyDescent="0.25">
      <c r="A2464" s="62"/>
      <c r="B2464" s="59"/>
      <c r="C2464" s="59"/>
      <c r="D2464" s="59"/>
      <c r="E2464" s="59"/>
      <c r="F2464" s="63"/>
    </row>
    <row r="2465" spans="1:6" x14ac:dyDescent="0.25">
      <c r="A2465" s="62"/>
      <c r="B2465" s="59"/>
      <c r="C2465" s="59"/>
      <c r="D2465" s="59"/>
      <c r="E2465" s="59"/>
      <c r="F2465" s="63"/>
    </row>
    <row r="2466" spans="1:6" x14ac:dyDescent="0.25">
      <c r="A2466" s="62"/>
      <c r="B2466" s="59"/>
      <c r="C2466" s="59"/>
      <c r="D2466" s="59"/>
      <c r="E2466" s="59"/>
      <c r="F2466" s="63"/>
    </row>
    <row r="2467" spans="1:6" x14ac:dyDescent="0.25">
      <c r="A2467" s="62"/>
      <c r="B2467" s="59"/>
      <c r="C2467" s="59"/>
      <c r="D2467" s="59"/>
      <c r="E2467" s="59"/>
      <c r="F2467" s="63"/>
    </row>
    <row r="2468" spans="1:6" x14ac:dyDescent="0.25">
      <c r="A2468" s="62"/>
      <c r="B2468" s="59"/>
      <c r="C2468" s="59"/>
      <c r="D2468" s="59"/>
      <c r="E2468" s="59"/>
      <c r="F2468" s="63"/>
    </row>
    <row r="2469" spans="1:6" x14ac:dyDescent="0.25">
      <c r="A2469" s="62"/>
      <c r="B2469" s="59"/>
      <c r="C2469" s="59"/>
      <c r="D2469" s="59"/>
      <c r="E2469" s="59"/>
      <c r="F2469" s="63"/>
    </row>
    <row r="2470" spans="1:6" x14ac:dyDescent="0.25">
      <c r="A2470" s="62"/>
      <c r="B2470" s="59"/>
      <c r="C2470" s="59"/>
      <c r="D2470" s="59"/>
      <c r="E2470" s="59"/>
      <c r="F2470" s="63"/>
    </row>
    <row r="2471" spans="1:6" x14ac:dyDescent="0.25">
      <c r="A2471" s="62"/>
      <c r="B2471" s="59"/>
      <c r="C2471" s="59"/>
      <c r="D2471" s="59"/>
      <c r="E2471" s="59"/>
      <c r="F2471" s="63"/>
    </row>
    <row r="2472" spans="1:6" x14ac:dyDescent="0.25">
      <c r="A2472" s="62"/>
      <c r="B2472" s="59"/>
      <c r="C2472" s="59"/>
      <c r="D2472" s="59"/>
      <c r="E2472" s="59"/>
      <c r="F2472" s="63"/>
    </row>
    <row r="2473" spans="1:6" x14ac:dyDescent="0.25">
      <c r="A2473" s="62"/>
      <c r="B2473" s="59"/>
      <c r="C2473" s="59"/>
      <c r="D2473" s="59"/>
      <c r="E2473" s="59"/>
      <c r="F2473" s="63"/>
    </row>
    <row r="2474" spans="1:6" x14ac:dyDescent="0.25">
      <c r="A2474" s="62"/>
      <c r="B2474" s="59"/>
      <c r="C2474" s="59"/>
      <c r="D2474" s="59"/>
      <c r="E2474" s="59"/>
      <c r="F2474" s="63"/>
    </row>
    <row r="2475" spans="1:6" x14ac:dyDescent="0.25">
      <c r="A2475" s="62"/>
      <c r="B2475" s="59"/>
      <c r="C2475" s="59"/>
      <c r="D2475" s="59"/>
      <c r="E2475" s="59"/>
      <c r="F2475" s="63"/>
    </row>
    <row r="2476" spans="1:6" x14ac:dyDescent="0.25">
      <c r="A2476" s="62"/>
      <c r="B2476" s="59"/>
      <c r="C2476" s="59"/>
      <c r="D2476" s="59"/>
      <c r="E2476" s="59"/>
      <c r="F2476" s="63"/>
    </row>
    <row r="2477" spans="1:6" x14ac:dyDescent="0.25">
      <c r="A2477" s="62"/>
      <c r="B2477" s="59"/>
      <c r="C2477" s="59"/>
      <c r="D2477" s="59"/>
      <c r="E2477" s="59"/>
      <c r="F2477" s="63"/>
    </row>
    <row r="2478" spans="1:6" x14ac:dyDescent="0.25">
      <c r="A2478" s="62"/>
      <c r="B2478" s="59"/>
      <c r="C2478" s="59"/>
      <c r="D2478" s="59"/>
      <c r="E2478" s="59"/>
      <c r="F2478" s="63"/>
    </row>
    <row r="2479" spans="1:6" x14ac:dyDescent="0.25">
      <c r="A2479" s="62"/>
      <c r="B2479" s="59"/>
      <c r="C2479" s="59"/>
      <c r="D2479" s="59"/>
      <c r="E2479" s="59"/>
      <c r="F2479" s="63"/>
    </row>
    <row r="2480" spans="1:6" x14ac:dyDescent="0.25">
      <c r="A2480" s="62"/>
      <c r="B2480" s="59"/>
      <c r="C2480" s="59"/>
      <c r="D2480" s="59"/>
      <c r="E2480" s="59"/>
      <c r="F2480" s="63"/>
    </row>
    <row r="2481" spans="1:6" x14ac:dyDescent="0.25">
      <c r="A2481" s="62"/>
      <c r="B2481" s="59"/>
      <c r="C2481" s="59"/>
      <c r="D2481" s="59"/>
      <c r="E2481" s="59"/>
      <c r="F2481" s="63"/>
    </row>
    <row r="2482" spans="1:6" x14ac:dyDescent="0.25">
      <c r="A2482" s="62"/>
      <c r="B2482" s="59"/>
      <c r="C2482" s="59"/>
      <c r="D2482" s="59"/>
      <c r="E2482" s="59"/>
      <c r="F2482" s="63"/>
    </row>
    <row r="2483" spans="1:6" x14ac:dyDescent="0.25">
      <c r="A2483" s="62"/>
      <c r="B2483" s="59"/>
      <c r="C2483" s="59"/>
      <c r="D2483" s="59"/>
      <c r="E2483" s="59"/>
      <c r="F2483" s="63"/>
    </row>
    <row r="2484" spans="1:6" x14ac:dyDescent="0.25">
      <c r="A2484" s="62"/>
      <c r="B2484" s="59"/>
      <c r="C2484" s="59"/>
      <c r="D2484" s="59"/>
      <c r="E2484" s="59"/>
      <c r="F2484" s="63"/>
    </row>
    <row r="2485" spans="1:6" x14ac:dyDescent="0.25">
      <c r="A2485" s="62"/>
      <c r="B2485" s="59"/>
      <c r="C2485" s="59"/>
      <c r="D2485" s="59"/>
      <c r="E2485" s="59"/>
      <c r="F2485" s="63"/>
    </row>
    <row r="2486" spans="1:6" x14ac:dyDescent="0.25">
      <c r="A2486" s="62"/>
      <c r="B2486" s="59"/>
      <c r="C2486" s="59"/>
      <c r="D2486" s="59"/>
      <c r="E2486" s="59"/>
      <c r="F2486" s="63"/>
    </row>
    <row r="2487" spans="1:6" x14ac:dyDescent="0.25">
      <c r="A2487" s="62"/>
      <c r="B2487" s="59"/>
      <c r="C2487" s="59"/>
      <c r="D2487" s="59"/>
      <c r="E2487" s="59"/>
      <c r="F2487" s="63"/>
    </row>
    <row r="2488" spans="1:6" x14ac:dyDescent="0.25">
      <c r="A2488" s="62"/>
      <c r="B2488" s="59"/>
      <c r="C2488" s="59"/>
      <c r="D2488" s="59"/>
      <c r="E2488" s="59"/>
      <c r="F2488" s="63"/>
    </row>
    <row r="2489" spans="1:6" x14ac:dyDescent="0.25">
      <c r="A2489" s="62"/>
      <c r="B2489" s="59"/>
      <c r="C2489" s="59"/>
      <c r="D2489" s="59"/>
      <c r="E2489" s="59"/>
      <c r="F2489" s="63"/>
    </row>
    <row r="2490" spans="1:6" x14ac:dyDescent="0.25">
      <c r="A2490" s="62"/>
      <c r="B2490" s="59"/>
      <c r="C2490" s="59"/>
      <c r="D2490" s="59"/>
      <c r="E2490" s="59"/>
      <c r="F2490" s="63"/>
    </row>
    <row r="2491" spans="1:6" x14ac:dyDescent="0.25">
      <c r="A2491" s="62"/>
      <c r="B2491" s="59"/>
      <c r="C2491" s="59"/>
      <c r="D2491" s="59"/>
      <c r="E2491" s="59"/>
      <c r="F2491" s="63"/>
    </row>
    <row r="2492" spans="1:6" x14ac:dyDescent="0.25">
      <c r="A2492" s="62"/>
      <c r="B2492" s="59"/>
      <c r="C2492" s="59"/>
      <c r="D2492" s="59"/>
      <c r="E2492" s="59"/>
      <c r="F2492" s="63"/>
    </row>
    <row r="2493" spans="1:6" x14ac:dyDescent="0.25">
      <c r="A2493" s="62"/>
      <c r="B2493" s="59"/>
      <c r="C2493" s="59"/>
      <c r="D2493" s="59"/>
      <c r="E2493" s="59"/>
      <c r="F2493" s="63"/>
    </row>
    <row r="2494" spans="1:6" x14ac:dyDescent="0.25">
      <c r="A2494" s="62"/>
      <c r="B2494" s="59"/>
      <c r="C2494" s="59"/>
      <c r="D2494" s="59"/>
      <c r="E2494" s="59"/>
      <c r="F2494" s="63"/>
    </row>
    <row r="2495" spans="1:6" x14ac:dyDescent="0.25">
      <c r="A2495" s="62"/>
      <c r="B2495" s="59"/>
      <c r="C2495" s="59"/>
      <c r="D2495" s="59"/>
      <c r="E2495" s="59"/>
      <c r="F2495" s="63"/>
    </row>
    <row r="2496" spans="1:6" x14ac:dyDescent="0.25">
      <c r="A2496" s="62"/>
      <c r="B2496" s="59"/>
      <c r="C2496" s="59"/>
      <c r="D2496" s="59"/>
      <c r="E2496" s="59"/>
      <c r="F2496" s="63"/>
    </row>
    <row r="2497" spans="1:6" x14ac:dyDescent="0.25">
      <c r="A2497" s="62"/>
      <c r="B2497" s="59"/>
      <c r="C2497" s="59"/>
      <c r="D2497" s="59"/>
      <c r="E2497" s="59"/>
      <c r="F2497" s="63"/>
    </row>
    <row r="2498" spans="1:6" x14ac:dyDescent="0.25">
      <c r="A2498" s="62"/>
      <c r="B2498" s="59"/>
      <c r="C2498" s="59"/>
      <c r="D2498" s="59"/>
      <c r="E2498" s="59"/>
      <c r="F2498" s="63"/>
    </row>
    <row r="2499" spans="1:6" x14ac:dyDescent="0.25">
      <c r="A2499" s="62"/>
      <c r="B2499" s="59"/>
      <c r="C2499" s="59"/>
      <c r="D2499" s="59"/>
      <c r="E2499" s="59"/>
      <c r="F2499" s="63"/>
    </row>
    <row r="2500" spans="1:6" x14ac:dyDescent="0.25">
      <c r="A2500" s="62"/>
      <c r="B2500" s="59"/>
      <c r="C2500" s="59"/>
      <c r="D2500" s="59"/>
      <c r="E2500" s="59"/>
      <c r="F2500" s="63"/>
    </row>
    <row r="2501" spans="1:6" x14ac:dyDescent="0.25">
      <c r="A2501" s="62"/>
      <c r="B2501" s="59"/>
      <c r="C2501" s="59"/>
      <c r="D2501" s="59"/>
      <c r="E2501" s="59"/>
      <c r="F2501" s="63"/>
    </row>
    <row r="2502" spans="1:6" x14ac:dyDescent="0.25">
      <c r="A2502" s="62"/>
      <c r="B2502" s="59"/>
      <c r="C2502" s="59"/>
      <c r="D2502" s="59"/>
      <c r="E2502" s="59"/>
      <c r="F2502" s="63"/>
    </row>
    <row r="2503" spans="1:6" x14ac:dyDescent="0.25">
      <c r="A2503" s="62"/>
      <c r="B2503" s="59"/>
      <c r="C2503" s="59"/>
      <c r="D2503" s="59"/>
      <c r="E2503" s="59"/>
      <c r="F2503" s="63"/>
    </row>
    <row r="2504" spans="1:6" x14ac:dyDescent="0.25">
      <c r="A2504" s="62"/>
      <c r="B2504" s="59"/>
      <c r="C2504" s="59"/>
      <c r="D2504" s="59"/>
      <c r="E2504" s="59"/>
      <c r="F2504" s="63"/>
    </row>
    <row r="2505" spans="1:6" x14ac:dyDescent="0.25">
      <c r="A2505" s="62"/>
      <c r="B2505" s="59"/>
      <c r="C2505" s="59"/>
      <c r="D2505" s="59"/>
      <c r="E2505" s="59"/>
      <c r="F2505" s="63"/>
    </row>
    <row r="2506" spans="1:6" x14ac:dyDescent="0.25">
      <c r="A2506" s="62"/>
      <c r="B2506" s="59"/>
      <c r="C2506" s="59"/>
      <c r="D2506" s="59"/>
      <c r="E2506" s="59"/>
      <c r="F2506" s="63"/>
    </row>
    <row r="2507" spans="1:6" x14ac:dyDescent="0.25">
      <c r="A2507" s="62"/>
      <c r="B2507" s="59"/>
      <c r="C2507" s="59"/>
      <c r="D2507" s="59"/>
      <c r="E2507" s="59"/>
      <c r="F2507" s="63"/>
    </row>
    <row r="2508" spans="1:6" x14ac:dyDescent="0.25">
      <c r="A2508" s="62"/>
      <c r="B2508" s="59"/>
      <c r="C2508" s="59"/>
      <c r="D2508" s="59"/>
      <c r="E2508" s="59"/>
      <c r="F2508" s="63"/>
    </row>
    <row r="2509" spans="1:6" x14ac:dyDescent="0.25">
      <c r="A2509" s="62"/>
      <c r="B2509" s="59"/>
      <c r="C2509" s="59"/>
      <c r="D2509" s="59"/>
      <c r="E2509" s="59"/>
      <c r="F2509" s="63"/>
    </row>
    <row r="2510" spans="1:6" x14ac:dyDescent="0.25">
      <c r="A2510" s="62"/>
      <c r="B2510" s="59"/>
      <c r="C2510" s="59"/>
      <c r="D2510" s="59"/>
      <c r="E2510" s="59"/>
      <c r="F2510" s="63"/>
    </row>
    <row r="2511" spans="1:6" x14ac:dyDescent="0.25">
      <c r="A2511" s="62"/>
      <c r="B2511" s="59"/>
      <c r="C2511" s="59"/>
      <c r="D2511" s="59"/>
      <c r="E2511" s="59"/>
      <c r="F2511" s="63"/>
    </row>
    <row r="2512" spans="1:6" x14ac:dyDescent="0.25">
      <c r="A2512" s="62"/>
      <c r="B2512" s="59"/>
      <c r="C2512" s="59"/>
      <c r="D2512" s="59"/>
      <c r="E2512" s="59"/>
      <c r="F2512" s="63"/>
    </row>
    <row r="2513" spans="1:6" x14ac:dyDescent="0.25">
      <c r="A2513" s="62"/>
      <c r="B2513" s="59"/>
      <c r="C2513" s="59"/>
      <c r="D2513" s="59"/>
      <c r="E2513" s="59"/>
      <c r="F2513" s="63"/>
    </row>
    <row r="2514" spans="1:6" x14ac:dyDescent="0.25">
      <c r="A2514" s="62"/>
      <c r="B2514" s="59"/>
      <c r="C2514" s="59"/>
      <c r="D2514" s="59"/>
      <c r="E2514" s="59"/>
      <c r="F2514" s="63"/>
    </row>
    <row r="2515" spans="1:6" x14ac:dyDescent="0.25">
      <c r="A2515" s="62"/>
      <c r="B2515" s="59"/>
      <c r="C2515" s="59"/>
      <c r="D2515" s="59"/>
      <c r="E2515" s="59"/>
      <c r="F2515" s="63"/>
    </row>
    <row r="2516" spans="1:6" x14ac:dyDescent="0.25">
      <c r="A2516" s="62"/>
      <c r="B2516" s="59"/>
      <c r="C2516" s="59"/>
      <c r="D2516" s="59"/>
      <c r="E2516" s="59"/>
      <c r="F2516" s="63"/>
    </row>
    <row r="2517" spans="1:6" x14ac:dyDescent="0.25">
      <c r="A2517" s="62"/>
      <c r="B2517" s="59"/>
      <c r="C2517" s="59"/>
      <c r="D2517" s="59"/>
      <c r="E2517" s="59"/>
      <c r="F2517" s="63"/>
    </row>
    <row r="2518" spans="1:6" x14ac:dyDescent="0.25">
      <c r="A2518" s="62"/>
      <c r="B2518" s="59"/>
      <c r="C2518" s="59"/>
      <c r="D2518" s="59"/>
      <c r="E2518" s="59"/>
      <c r="F2518" s="63"/>
    </row>
    <row r="2519" spans="1:6" x14ac:dyDescent="0.25">
      <c r="A2519" s="62"/>
      <c r="B2519" s="59"/>
      <c r="C2519" s="59"/>
      <c r="D2519" s="59"/>
      <c r="E2519" s="59"/>
      <c r="F2519" s="63"/>
    </row>
    <row r="2520" spans="1:6" x14ac:dyDescent="0.25">
      <c r="A2520" s="62"/>
      <c r="B2520" s="59"/>
      <c r="C2520" s="59"/>
      <c r="D2520" s="59"/>
      <c r="E2520" s="59"/>
      <c r="F2520" s="63"/>
    </row>
    <row r="2521" spans="1:6" x14ac:dyDescent="0.25">
      <c r="A2521" s="62"/>
      <c r="B2521" s="59"/>
      <c r="C2521" s="59"/>
      <c r="D2521" s="59"/>
      <c r="E2521" s="59"/>
      <c r="F2521" s="63"/>
    </row>
    <row r="2522" spans="1:6" x14ac:dyDescent="0.25">
      <c r="A2522" s="62"/>
      <c r="B2522" s="59"/>
      <c r="C2522" s="59"/>
      <c r="D2522" s="59"/>
      <c r="E2522" s="59"/>
      <c r="F2522" s="63"/>
    </row>
    <row r="2523" spans="1:6" x14ac:dyDescent="0.25">
      <c r="A2523" s="62"/>
      <c r="B2523" s="59"/>
      <c r="C2523" s="59"/>
      <c r="D2523" s="59"/>
      <c r="E2523" s="59"/>
      <c r="F2523" s="63"/>
    </row>
    <row r="2524" spans="1:6" x14ac:dyDescent="0.25">
      <c r="A2524" s="62"/>
      <c r="B2524" s="59"/>
      <c r="C2524" s="59"/>
      <c r="D2524" s="59"/>
      <c r="E2524" s="59"/>
      <c r="F2524" s="63"/>
    </row>
    <row r="2525" spans="1:6" x14ac:dyDescent="0.25">
      <c r="A2525" s="62"/>
      <c r="B2525" s="59"/>
      <c r="C2525" s="59"/>
      <c r="D2525" s="59"/>
      <c r="E2525" s="59"/>
      <c r="F2525" s="63"/>
    </row>
    <row r="2526" spans="1:6" x14ac:dyDescent="0.25">
      <c r="A2526" s="62"/>
      <c r="B2526" s="59"/>
      <c r="C2526" s="59"/>
      <c r="D2526" s="59"/>
      <c r="E2526" s="59"/>
      <c r="F2526" s="63"/>
    </row>
    <row r="2527" spans="1:6" x14ac:dyDescent="0.25">
      <c r="A2527" s="62"/>
      <c r="B2527" s="59"/>
      <c r="C2527" s="59"/>
      <c r="D2527" s="59"/>
      <c r="E2527" s="59"/>
      <c r="F2527" s="63"/>
    </row>
    <row r="2528" spans="1:6" x14ac:dyDescent="0.25">
      <c r="A2528" s="62"/>
      <c r="B2528" s="59"/>
      <c r="C2528" s="59"/>
      <c r="D2528" s="59"/>
      <c r="E2528" s="59"/>
      <c r="F2528" s="63"/>
    </row>
    <row r="2529" spans="1:6" x14ac:dyDescent="0.25">
      <c r="A2529" s="62"/>
      <c r="B2529" s="59"/>
      <c r="C2529" s="59"/>
      <c r="D2529" s="59"/>
      <c r="E2529" s="59"/>
      <c r="F2529" s="63"/>
    </row>
    <row r="2530" spans="1:6" x14ac:dyDescent="0.25">
      <c r="A2530" s="62"/>
      <c r="B2530" s="59"/>
      <c r="C2530" s="59"/>
      <c r="D2530" s="59"/>
      <c r="E2530" s="59"/>
      <c r="F2530" s="63"/>
    </row>
    <row r="2531" spans="1:6" x14ac:dyDescent="0.25">
      <c r="A2531" s="62"/>
      <c r="B2531" s="59"/>
      <c r="C2531" s="59"/>
      <c r="D2531" s="59"/>
      <c r="E2531" s="59"/>
      <c r="F2531" s="63"/>
    </row>
    <row r="2532" spans="1:6" x14ac:dyDescent="0.25">
      <c r="A2532" s="62"/>
      <c r="B2532" s="59"/>
      <c r="C2532" s="59"/>
      <c r="D2532" s="59"/>
      <c r="E2532" s="59"/>
      <c r="F2532" s="63"/>
    </row>
    <row r="2533" spans="1:6" x14ac:dyDescent="0.25">
      <c r="A2533" s="62"/>
      <c r="B2533" s="59"/>
      <c r="C2533" s="59"/>
      <c r="D2533" s="59"/>
      <c r="E2533" s="59"/>
      <c r="F2533" s="63"/>
    </row>
    <row r="2534" spans="1:6" x14ac:dyDescent="0.25">
      <c r="A2534" s="62"/>
      <c r="B2534" s="59"/>
      <c r="C2534" s="59"/>
      <c r="D2534" s="59"/>
      <c r="E2534" s="59"/>
      <c r="F2534" s="63"/>
    </row>
    <row r="2535" spans="1:6" x14ac:dyDescent="0.25">
      <c r="A2535" s="62"/>
      <c r="B2535" s="59"/>
      <c r="C2535" s="59"/>
      <c r="D2535" s="59"/>
      <c r="E2535" s="59"/>
      <c r="F2535" s="63"/>
    </row>
    <row r="2536" spans="1:6" x14ac:dyDescent="0.25">
      <c r="A2536" s="62"/>
      <c r="B2536" s="59"/>
      <c r="C2536" s="59"/>
      <c r="D2536" s="59"/>
      <c r="E2536" s="59"/>
      <c r="F2536" s="63"/>
    </row>
    <row r="2537" spans="1:6" x14ac:dyDescent="0.25">
      <c r="A2537" s="62"/>
      <c r="B2537" s="59"/>
      <c r="C2537" s="59"/>
      <c r="D2537" s="59"/>
      <c r="E2537" s="59"/>
      <c r="F2537" s="63"/>
    </row>
    <row r="2538" spans="1:6" x14ac:dyDescent="0.25">
      <c r="A2538" s="62"/>
      <c r="B2538" s="59"/>
      <c r="C2538" s="59"/>
      <c r="D2538" s="59"/>
      <c r="E2538" s="59"/>
      <c r="F2538" s="63"/>
    </row>
    <row r="2539" spans="1:6" x14ac:dyDescent="0.25">
      <c r="A2539" s="62"/>
      <c r="B2539" s="59"/>
      <c r="C2539" s="59"/>
      <c r="D2539" s="59"/>
      <c r="E2539" s="59"/>
      <c r="F2539" s="63"/>
    </row>
    <row r="2540" spans="1:6" x14ac:dyDescent="0.25">
      <c r="A2540" s="62"/>
      <c r="B2540" s="59"/>
      <c r="C2540" s="59"/>
      <c r="D2540" s="59"/>
      <c r="E2540" s="59"/>
      <c r="F2540" s="63"/>
    </row>
    <row r="2541" spans="1:6" x14ac:dyDescent="0.25">
      <c r="A2541" s="62"/>
      <c r="B2541" s="59"/>
      <c r="C2541" s="59"/>
      <c r="D2541" s="59"/>
      <c r="E2541" s="59"/>
      <c r="F2541" s="63"/>
    </row>
    <row r="2542" spans="1:6" x14ac:dyDescent="0.25">
      <c r="A2542" s="62"/>
      <c r="B2542" s="59"/>
      <c r="C2542" s="59"/>
      <c r="D2542" s="59"/>
      <c r="E2542" s="59"/>
      <c r="F2542" s="63"/>
    </row>
    <row r="2543" spans="1:6" x14ac:dyDescent="0.25">
      <c r="A2543" s="62"/>
      <c r="B2543" s="59"/>
      <c r="C2543" s="59"/>
      <c r="D2543" s="59"/>
      <c r="E2543" s="59"/>
      <c r="F2543" s="63"/>
    </row>
    <row r="2544" spans="1:6" x14ac:dyDescent="0.25">
      <c r="A2544" s="62"/>
      <c r="B2544" s="59"/>
      <c r="C2544" s="59"/>
      <c r="D2544" s="59"/>
      <c r="E2544" s="59"/>
      <c r="F2544" s="63"/>
    </row>
    <row r="2545" spans="1:6" x14ac:dyDescent="0.25">
      <c r="A2545" s="62"/>
      <c r="B2545" s="59"/>
      <c r="C2545" s="59"/>
      <c r="D2545" s="59"/>
      <c r="E2545" s="59"/>
      <c r="F2545" s="63"/>
    </row>
    <row r="2546" spans="1:6" x14ac:dyDescent="0.25">
      <c r="A2546" s="62"/>
      <c r="B2546" s="59"/>
      <c r="C2546" s="59"/>
      <c r="D2546" s="59"/>
      <c r="E2546" s="59"/>
      <c r="F2546" s="63"/>
    </row>
    <row r="2547" spans="1:6" x14ac:dyDescent="0.25">
      <c r="A2547" s="62"/>
      <c r="B2547" s="59"/>
      <c r="C2547" s="59"/>
      <c r="D2547" s="59"/>
      <c r="E2547" s="59"/>
      <c r="F2547" s="63"/>
    </row>
    <row r="2548" spans="1:6" x14ac:dyDescent="0.25">
      <c r="A2548" s="62"/>
      <c r="B2548" s="59"/>
      <c r="C2548" s="59"/>
      <c r="D2548" s="59"/>
      <c r="E2548" s="59"/>
      <c r="F2548" s="63"/>
    </row>
    <row r="2549" spans="1:6" x14ac:dyDescent="0.25">
      <c r="A2549" s="62"/>
      <c r="B2549" s="59"/>
      <c r="C2549" s="59"/>
      <c r="D2549" s="59"/>
      <c r="E2549" s="59"/>
      <c r="F2549" s="63"/>
    </row>
    <row r="2550" spans="1:6" x14ac:dyDescent="0.25">
      <c r="A2550" s="62"/>
      <c r="B2550" s="59"/>
      <c r="C2550" s="59"/>
      <c r="D2550" s="59"/>
      <c r="E2550" s="59"/>
      <c r="F2550" s="63"/>
    </row>
    <row r="2551" spans="1:6" x14ac:dyDescent="0.25">
      <c r="A2551" s="62"/>
      <c r="B2551" s="59"/>
      <c r="C2551" s="59"/>
      <c r="D2551" s="59"/>
      <c r="E2551" s="59"/>
      <c r="F2551" s="63"/>
    </row>
    <row r="2552" spans="1:6" x14ac:dyDescent="0.25">
      <c r="A2552" s="62"/>
      <c r="B2552" s="59"/>
      <c r="C2552" s="59"/>
      <c r="D2552" s="59"/>
      <c r="E2552" s="59"/>
      <c r="F2552" s="63"/>
    </row>
    <row r="2553" spans="1:6" x14ac:dyDescent="0.25">
      <c r="A2553" s="62"/>
      <c r="B2553" s="59"/>
      <c r="C2553" s="59"/>
      <c r="D2553" s="59"/>
      <c r="E2553" s="59"/>
      <c r="F2553" s="63"/>
    </row>
    <row r="2554" spans="1:6" x14ac:dyDescent="0.25">
      <c r="A2554" s="62"/>
      <c r="B2554" s="59"/>
      <c r="C2554" s="59"/>
      <c r="D2554" s="59"/>
      <c r="E2554" s="59"/>
      <c r="F2554" s="63"/>
    </row>
    <row r="2555" spans="1:6" x14ac:dyDescent="0.25">
      <c r="A2555" s="62"/>
      <c r="B2555" s="59"/>
      <c r="C2555" s="59"/>
      <c r="D2555" s="59"/>
      <c r="E2555" s="59"/>
      <c r="F2555" s="63"/>
    </row>
    <row r="2556" spans="1:6" x14ac:dyDescent="0.25">
      <c r="A2556" s="62"/>
      <c r="B2556" s="59"/>
      <c r="C2556" s="59"/>
      <c r="D2556" s="59"/>
      <c r="E2556" s="59"/>
      <c r="F2556" s="63"/>
    </row>
    <row r="2557" spans="1:6" x14ac:dyDescent="0.25">
      <c r="A2557" s="62"/>
      <c r="B2557" s="59"/>
      <c r="C2557" s="59"/>
      <c r="D2557" s="59"/>
      <c r="E2557" s="59"/>
      <c r="F2557" s="63"/>
    </row>
    <row r="2558" spans="1:6" x14ac:dyDescent="0.25">
      <c r="A2558" s="62"/>
      <c r="B2558" s="59"/>
      <c r="C2558" s="59"/>
      <c r="D2558" s="59"/>
      <c r="E2558" s="59"/>
      <c r="F2558" s="63"/>
    </row>
    <row r="2559" spans="1:6" x14ac:dyDescent="0.25">
      <c r="A2559" s="62"/>
      <c r="B2559" s="59"/>
      <c r="C2559" s="59"/>
      <c r="D2559" s="59"/>
      <c r="E2559" s="59"/>
      <c r="F2559" s="63"/>
    </row>
    <row r="2560" spans="1:6" x14ac:dyDescent="0.25">
      <c r="A2560" s="62"/>
      <c r="B2560" s="59"/>
      <c r="C2560" s="59"/>
      <c r="D2560" s="59"/>
      <c r="E2560" s="59"/>
      <c r="F2560" s="63"/>
    </row>
    <row r="2561" spans="1:6" x14ac:dyDescent="0.25">
      <c r="A2561" s="62"/>
      <c r="B2561" s="59"/>
      <c r="C2561" s="59"/>
      <c r="D2561" s="59"/>
      <c r="E2561" s="59"/>
      <c r="F2561" s="63"/>
    </row>
    <row r="2562" spans="1:6" x14ac:dyDescent="0.25">
      <c r="A2562" s="62"/>
      <c r="B2562" s="59"/>
      <c r="C2562" s="59"/>
      <c r="D2562" s="59"/>
      <c r="E2562" s="59"/>
      <c r="F2562" s="63"/>
    </row>
    <row r="2563" spans="1:6" x14ac:dyDescent="0.25">
      <c r="A2563" s="62"/>
      <c r="B2563" s="59"/>
      <c r="C2563" s="59"/>
      <c r="D2563" s="59"/>
      <c r="E2563" s="59"/>
      <c r="F2563" s="63"/>
    </row>
    <row r="2564" spans="1:6" x14ac:dyDescent="0.25">
      <c r="A2564" s="62"/>
      <c r="B2564" s="59"/>
      <c r="C2564" s="59"/>
      <c r="D2564" s="59"/>
      <c r="E2564" s="59"/>
      <c r="F2564" s="63"/>
    </row>
    <row r="2565" spans="1:6" x14ac:dyDescent="0.25">
      <c r="A2565" s="62"/>
      <c r="B2565" s="59"/>
      <c r="C2565" s="59"/>
      <c r="D2565" s="59"/>
      <c r="E2565" s="59"/>
      <c r="F2565" s="63"/>
    </row>
    <row r="2566" spans="1:6" x14ac:dyDescent="0.25">
      <c r="A2566" s="62"/>
      <c r="B2566" s="59"/>
      <c r="C2566" s="59"/>
      <c r="D2566" s="59"/>
      <c r="E2566" s="59"/>
      <c r="F2566" s="63"/>
    </row>
    <row r="2567" spans="1:6" x14ac:dyDescent="0.25">
      <c r="A2567" s="62"/>
      <c r="B2567" s="59"/>
      <c r="C2567" s="59"/>
      <c r="D2567" s="59"/>
      <c r="E2567" s="59"/>
      <c r="F2567" s="63"/>
    </row>
    <row r="2568" spans="1:6" x14ac:dyDescent="0.25">
      <c r="A2568" s="62"/>
      <c r="B2568" s="59"/>
      <c r="C2568" s="59"/>
      <c r="D2568" s="59"/>
      <c r="E2568" s="59"/>
      <c r="F2568" s="63"/>
    </row>
    <row r="2569" spans="1:6" x14ac:dyDescent="0.25">
      <c r="A2569" s="62"/>
      <c r="B2569" s="59"/>
      <c r="C2569" s="59"/>
      <c r="D2569" s="59"/>
      <c r="E2569" s="59"/>
      <c r="F2569" s="63"/>
    </row>
    <row r="2570" spans="1:6" x14ac:dyDescent="0.25">
      <c r="A2570" s="62"/>
      <c r="B2570" s="59"/>
      <c r="C2570" s="59"/>
      <c r="D2570" s="59"/>
      <c r="E2570" s="59"/>
      <c r="F2570" s="63"/>
    </row>
    <row r="2571" spans="1:6" x14ac:dyDescent="0.25">
      <c r="A2571" s="62"/>
      <c r="B2571" s="59"/>
      <c r="C2571" s="59"/>
      <c r="D2571" s="59"/>
      <c r="E2571" s="59"/>
      <c r="F2571" s="63"/>
    </row>
    <row r="2572" spans="1:6" x14ac:dyDescent="0.25">
      <c r="A2572" s="62"/>
      <c r="B2572" s="59"/>
      <c r="C2572" s="59"/>
      <c r="D2572" s="59"/>
      <c r="E2572" s="59"/>
      <c r="F2572" s="63"/>
    </row>
    <row r="2573" spans="1:6" x14ac:dyDescent="0.25">
      <c r="A2573" s="62"/>
      <c r="B2573" s="59"/>
      <c r="C2573" s="59"/>
      <c r="D2573" s="59"/>
      <c r="E2573" s="59"/>
      <c r="F2573" s="63"/>
    </row>
    <row r="2574" spans="1:6" x14ac:dyDescent="0.25">
      <c r="A2574" s="62"/>
      <c r="B2574" s="59"/>
      <c r="C2574" s="59"/>
      <c r="D2574" s="59"/>
      <c r="E2574" s="59"/>
      <c r="F2574" s="63"/>
    </row>
    <row r="2575" spans="1:6" x14ac:dyDescent="0.25">
      <c r="A2575" s="62"/>
      <c r="B2575" s="59"/>
      <c r="C2575" s="59"/>
      <c r="D2575" s="59"/>
      <c r="E2575" s="59"/>
      <c r="F2575" s="63"/>
    </row>
    <row r="2576" spans="1:6" x14ac:dyDescent="0.25">
      <c r="A2576" s="62"/>
      <c r="B2576" s="59"/>
      <c r="C2576" s="59"/>
      <c r="D2576" s="59"/>
      <c r="E2576" s="59"/>
      <c r="F2576" s="63"/>
    </row>
    <row r="2577" spans="1:6" x14ac:dyDescent="0.25">
      <c r="A2577" s="62"/>
      <c r="B2577" s="59"/>
      <c r="C2577" s="59"/>
      <c r="D2577" s="59"/>
      <c r="E2577" s="59"/>
      <c r="F2577" s="63"/>
    </row>
    <row r="2578" spans="1:6" x14ac:dyDescent="0.25">
      <c r="A2578" s="62"/>
      <c r="B2578" s="59"/>
      <c r="C2578" s="59"/>
      <c r="D2578" s="59"/>
      <c r="E2578" s="59"/>
      <c r="F2578" s="63"/>
    </row>
    <row r="2579" spans="1:6" x14ac:dyDescent="0.25">
      <c r="A2579" s="62"/>
      <c r="B2579" s="59"/>
      <c r="C2579" s="59"/>
      <c r="D2579" s="59"/>
      <c r="E2579" s="59"/>
      <c r="F2579" s="63"/>
    </row>
    <row r="2580" spans="1:6" x14ac:dyDescent="0.25">
      <c r="A2580" s="62"/>
      <c r="B2580" s="59"/>
      <c r="C2580" s="59"/>
      <c r="D2580" s="59"/>
      <c r="E2580" s="59"/>
      <c r="F2580" s="63"/>
    </row>
    <row r="2581" spans="1:6" x14ac:dyDescent="0.25">
      <c r="A2581" s="62"/>
      <c r="B2581" s="59"/>
      <c r="C2581" s="59"/>
      <c r="D2581" s="59"/>
      <c r="E2581" s="59"/>
      <c r="F2581" s="63"/>
    </row>
    <row r="2582" spans="1:6" x14ac:dyDescent="0.25">
      <c r="A2582" s="62"/>
      <c r="B2582" s="59"/>
      <c r="C2582" s="59"/>
      <c r="D2582" s="59"/>
      <c r="E2582" s="59"/>
      <c r="F2582" s="63"/>
    </row>
    <row r="2583" spans="1:6" x14ac:dyDescent="0.25">
      <c r="A2583" s="62"/>
      <c r="B2583" s="59"/>
      <c r="C2583" s="59"/>
      <c r="D2583" s="59"/>
      <c r="E2583" s="59"/>
      <c r="F2583" s="63"/>
    </row>
    <row r="2584" spans="1:6" x14ac:dyDescent="0.25">
      <c r="A2584" s="62"/>
      <c r="B2584" s="59"/>
      <c r="C2584" s="59"/>
      <c r="D2584" s="59"/>
      <c r="E2584" s="59"/>
      <c r="F2584" s="63"/>
    </row>
    <row r="2585" spans="1:6" x14ac:dyDescent="0.25">
      <c r="A2585" s="62"/>
      <c r="B2585" s="59"/>
      <c r="C2585" s="59"/>
      <c r="D2585" s="59"/>
      <c r="E2585" s="59"/>
      <c r="F2585" s="63"/>
    </row>
    <row r="2586" spans="1:6" x14ac:dyDescent="0.25">
      <c r="A2586" s="62"/>
      <c r="B2586" s="59"/>
      <c r="C2586" s="59"/>
      <c r="D2586" s="59"/>
      <c r="E2586" s="59"/>
      <c r="F2586" s="63"/>
    </row>
    <row r="2587" spans="1:6" x14ac:dyDescent="0.25">
      <c r="A2587" s="62"/>
      <c r="B2587" s="59"/>
      <c r="C2587" s="59"/>
      <c r="D2587" s="59"/>
      <c r="E2587" s="59"/>
      <c r="F2587" s="63"/>
    </row>
    <row r="2588" spans="1:6" x14ac:dyDescent="0.25">
      <c r="A2588" s="62"/>
      <c r="B2588" s="59"/>
      <c r="C2588" s="59"/>
      <c r="D2588" s="59"/>
      <c r="E2588" s="59"/>
      <c r="F2588" s="63"/>
    </row>
    <row r="2589" spans="1:6" x14ac:dyDescent="0.25">
      <c r="A2589" s="62"/>
      <c r="B2589" s="59"/>
      <c r="C2589" s="59"/>
      <c r="D2589" s="59"/>
      <c r="E2589" s="59"/>
      <c r="F2589" s="63"/>
    </row>
    <row r="2590" spans="1:6" x14ac:dyDescent="0.25">
      <c r="A2590" s="62"/>
      <c r="B2590" s="59"/>
      <c r="C2590" s="59"/>
      <c r="D2590" s="59"/>
      <c r="E2590" s="59"/>
      <c r="F2590" s="63"/>
    </row>
    <row r="2591" spans="1:6" x14ac:dyDescent="0.25">
      <c r="A2591" s="62"/>
      <c r="B2591" s="59"/>
      <c r="C2591" s="59"/>
      <c r="D2591" s="59"/>
      <c r="E2591" s="59"/>
      <c r="F2591" s="63"/>
    </row>
    <row r="2592" spans="1:6" x14ac:dyDescent="0.25">
      <c r="A2592" s="62"/>
      <c r="B2592" s="59"/>
      <c r="C2592" s="59"/>
      <c r="D2592" s="59"/>
      <c r="E2592" s="59"/>
      <c r="F2592" s="63"/>
    </row>
    <row r="2593" spans="1:6" x14ac:dyDescent="0.25">
      <c r="A2593" s="62"/>
      <c r="B2593" s="59"/>
      <c r="C2593" s="59"/>
      <c r="D2593" s="59"/>
      <c r="E2593" s="59"/>
      <c r="F2593" s="63"/>
    </row>
    <row r="2594" spans="1:6" x14ac:dyDescent="0.25">
      <c r="A2594" s="62"/>
      <c r="B2594" s="59"/>
      <c r="C2594" s="59"/>
      <c r="D2594" s="59"/>
      <c r="E2594" s="59"/>
      <c r="F2594" s="63"/>
    </row>
    <row r="2595" spans="1:6" x14ac:dyDescent="0.25">
      <c r="A2595" s="62"/>
      <c r="B2595" s="59"/>
      <c r="C2595" s="59"/>
      <c r="D2595" s="59"/>
      <c r="E2595" s="59"/>
      <c r="F2595" s="63"/>
    </row>
    <row r="2596" spans="1:6" x14ac:dyDescent="0.25">
      <c r="A2596" s="62"/>
      <c r="B2596" s="59"/>
      <c r="C2596" s="59"/>
      <c r="D2596" s="59"/>
      <c r="E2596" s="59"/>
      <c r="F2596" s="63"/>
    </row>
    <row r="2597" spans="1:6" x14ac:dyDescent="0.25">
      <c r="A2597" s="62"/>
      <c r="B2597" s="59"/>
      <c r="C2597" s="59"/>
      <c r="D2597" s="59"/>
      <c r="E2597" s="59"/>
      <c r="F2597" s="63"/>
    </row>
    <row r="2598" spans="1:6" x14ac:dyDescent="0.25">
      <c r="A2598" s="62"/>
      <c r="B2598" s="59"/>
      <c r="C2598" s="59"/>
      <c r="D2598" s="59"/>
      <c r="E2598" s="59"/>
      <c r="F2598" s="63"/>
    </row>
    <row r="2599" spans="1:6" x14ac:dyDescent="0.25">
      <c r="A2599" s="62"/>
      <c r="B2599" s="59"/>
      <c r="C2599" s="59"/>
      <c r="D2599" s="59"/>
      <c r="E2599" s="59"/>
      <c r="F2599" s="63"/>
    </row>
    <row r="2600" spans="1:6" x14ac:dyDescent="0.25">
      <c r="A2600" s="62"/>
      <c r="B2600" s="59"/>
      <c r="C2600" s="59"/>
      <c r="D2600" s="59"/>
      <c r="E2600" s="59"/>
      <c r="F2600" s="63"/>
    </row>
    <row r="2601" spans="1:6" x14ac:dyDescent="0.25">
      <c r="A2601" s="62"/>
      <c r="B2601" s="59"/>
      <c r="C2601" s="59"/>
      <c r="D2601" s="59"/>
      <c r="E2601" s="59"/>
      <c r="F2601" s="63"/>
    </row>
    <row r="2602" spans="1:6" x14ac:dyDescent="0.25">
      <c r="A2602" s="62"/>
      <c r="B2602" s="59"/>
      <c r="C2602" s="59"/>
      <c r="D2602" s="59"/>
      <c r="E2602" s="59"/>
      <c r="F2602" s="63"/>
    </row>
    <row r="2603" spans="1:6" x14ac:dyDescent="0.25">
      <c r="A2603" s="62"/>
      <c r="B2603" s="59"/>
      <c r="C2603" s="59"/>
      <c r="D2603" s="59"/>
      <c r="E2603" s="59"/>
      <c r="F2603" s="63"/>
    </row>
    <row r="2604" spans="1:6" x14ac:dyDescent="0.25">
      <c r="A2604" s="62"/>
      <c r="B2604" s="59"/>
      <c r="C2604" s="59"/>
      <c r="D2604" s="59"/>
      <c r="E2604" s="59"/>
      <c r="F2604" s="63"/>
    </row>
    <row r="2605" spans="1:6" x14ac:dyDescent="0.25">
      <c r="A2605" s="62"/>
      <c r="B2605" s="59"/>
      <c r="C2605" s="59"/>
      <c r="D2605" s="59"/>
      <c r="E2605" s="59"/>
      <c r="F2605" s="63"/>
    </row>
    <row r="2606" spans="1:6" x14ac:dyDescent="0.25">
      <c r="A2606" s="62"/>
      <c r="B2606" s="59"/>
      <c r="C2606" s="59"/>
      <c r="D2606" s="59"/>
      <c r="E2606" s="59"/>
      <c r="F2606" s="63"/>
    </row>
    <row r="2607" spans="1:6" x14ac:dyDescent="0.25">
      <c r="A2607" s="62"/>
      <c r="B2607" s="59"/>
      <c r="C2607" s="59"/>
      <c r="D2607" s="59"/>
      <c r="E2607" s="59"/>
      <c r="F2607" s="63"/>
    </row>
    <row r="2608" spans="1:6" x14ac:dyDescent="0.25">
      <c r="A2608" s="62"/>
      <c r="B2608" s="59"/>
      <c r="C2608" s="59"/>
      <c r="D2608" s="59"/>
      <c r="E2608" s="59"/>
      <c r="F2608" s="63"/>
    </row>
    <row r="2609" spans="1:6" x14ac:dyDescent="0.25">
      <c r="A2609" s="62"/>
      <c r="B2609" s="59"/>
      <c r="C2609" s="59"/>
      <c r="D2609" s="59"/>
      <c r="E2609" s="59"/>
      <c r="F2609" s="63"/>
    </row>
    <row r="2610" spans="1:6" x14ac:dyDescent="0.25">
      <c r="A2610" s="62"/>
      <c r="B2610" s="59"/>
      <c r="C2610" s="59"/>
      <c r="D2610" s="59"/>
      <c r="E2610" s="59"/>
      <c r="F2610" s="63"/>
    </row>
    <row r="2611" spans="1:6" x14ac:dyDescent="0.25">
      <c r="A2611" s="62"/>
      <c r="B2611" s="59"/>
      <c r="C2611" s="59"/>
      <c r="D2611" s="59"/>
      <c r="E2611" s="59"/>
      <c r="F2611" s="63"/>
    </row>
    <row r="2612" spans="1:6" x14ac:dyDescent="0.25">
      <c r="A2612" s="62"/>
      <c r="B2612" s="59"/>
      <c r="C2612" s="59"/>
      <c r="D2612" s="59"/>
      <c r="E2612" s="59"/>
      <c r="F2612" s="63"/>
    </row>
    <row r="2613" spans="1:6" x14ac:dyDescent="0.25">
      <c r="A2613" s="62"/>
      <c r="B2613" s="59"/>
      <c r="C2613" s="59"/>
      <c r="D2613" s="59"/>
      <c r="E2613" s="59"/>
      <c r="F2613" s="63"/>
    </row>
    <row r="2614" spans="1:6" x14ac:dyDescent="0.25">
      <c r="A2614" s="62"/>
      <c r="B2614" s="59"/>
      <c r="C2614" s="59"/>
      <c r="D2614" s="59"/>
      <c r="E2614" s="59"/>
      <c r="F2614" s="63"/>
    </row>
    <row r="2615" spans="1:6" x14ac:dyDescent="0.25">
      <c r="A2615" s="62"/>
      <c r="B2615" s="59"/>
      <c r="C2615" s="59"/>
      <c r="D2615" s="59"/>
      <c r="E2615" s="59"/>
      <c r="F2615" s="63"/>
    </row>
    <row r="2616" spans="1:6" x14ac:dyDescent="0.25">
      <c r="A2616" s="62"/>
      <c r="B2616" s="59"/>
      <c r="C2616" s="59"/>
      <c r="D2616" s="59"/>
      <c r="E2616" s="59"/>
      <c r="F2616" s="63"/>
    </row>
    <row r="2617" spans="1:6" x14ac:dyDescent="0.25">
      <c r="A2617" s="62"/>
      <c r="B2617" s="59"/>
      <c r="C2617" s="59"/>
      <c r="D2617" s="59"/>
      <c r="E2617" s="59"/>
      <c r="F2617" s="63"/>
    </row>
    <row r="2618" spans="1:6" x14ac:dyDescent="0.25">
      <c r="A2618" s="62"/>
      <c r="B2618" s="59"/>
      <c r="C2618" s="59"/>
      <c r="D2618" s="59"/>
      <c r="E2618" s="59"/>
      <c r="F2618" s="63"/>
    </row>
    <row r="2619" spans="1:6" x14ac:dyDescent="0.25">
      <c r="A2619" s="62"/>
      <c r="B2619" s="59"/>
      <c r="C2619" s="59"/>
      <c r="D2619" s="59"/>
      <c r="E2619" s="59"/>
      <c r="F2619" s="63"/>
    </row>
    <row r="2620" spans="1:6" x14ac:dyDescent="0.25">
      <c r="A2620" s="62"/>
      <c r="B2620" s="59"/>
      <c r="C2620" s="59"/>
      <c r="D2620" s="59"/>
      <c r="E2620" s="59"/>
      <c r="F2620" s="63"/>
    </row>
    <row r="2621" spans="1:6" x14ac:dyDescent="0.25">
      <c r="A2621" s="62"/>
      <c r="B2621" s="59"/>
      <c r="C2621" s="59"/>
      <c r="D2621" s="59"/>
      <c r="E2621" s="59"/>
      <c r="F2621" s="63"/>
    </row>
    <row r="2622" spans="1:6" x14ac:dyDescent="0.25">
      <c r="A2622" s="62"/>
      <c r="B2622" s="59"/>
      <c r="C2622" s="59"/>
      <c r="D2622" s="59"/>
      <c r="E2622" s="59"/>
      <c r="F2622" s="63"/>
    </row>
    <row r="2623" spans="1:6" x14ac:dyDescent="0.25">
      <c r="A2623" s="62"/>
      <c r="B2623" s="59"/>
      <c r="C2623" s="59"/>
      <c r="D2623" s="59"/>
      <c r="E2623" s="59"/>
      <c r="F2623" s="63"/>
    </row>
    <row r="2624" spans="1:6" x14ac:dyDescent="0.25">
      <c r="A2624" s="62"/>
      <c r="B2624" s="59"/>
      <c r="C2624" s="59"/>
      <c r="D2624" s="59"/>
      <c r="E2624" s="59"/>
      <c r="F2624" s="63"/>
    </row>
    <row r="2625" spans="1:6" x14ac:dyDescent="0.25">
      <c r="A2625" s="62"/>
      <c r="B2625" s="59"/>
      <c r="C2625" s="59"/>
      <c r="D2625" s="59"/>
      <c r="E2625" s="59"/>
      <c r="F2625" s="63"/>
    </row>
    <row r="2626" spans="1:6" x14ac:dyDescent="0.25">
      <c r="A2626" s="62"/>
      <c r="B2626" s="59"/>
      <c r="C2626" s="59"/>
      <c r="D2626" s="59"/>
      <c r="E2626" s="59"/>
      <c r="F2626" s="63"/>
    </row>
    <row r="2627" spans="1:6" x14ac:dyDescent="0.25">
      <c r="A2627" s="62"/>
      <c r="B2627" s="59"/>
      <c r="C2627" s="59"/>
      <c r="D2627" s="59"/>
      <c r="E2627" s="59"/>
      <c r="F2627" s="63"/>
    </row>
    <row r="2628" spans="1:6" x14ac:dyDescent="0.25">
      <c r="A2628" s="62"/>
      <c r="B2628" s="59"/>
      <c r="C2628" s="59"/>
      <c r="D2628" s="59"/>
      <c r="E2628" s="59"/>
      <c r="F2628" s="63"/>
    </row>
    <row r="2629" spans="1:6" x14ac:dyDescent="0.25">
      <c r="A2629" s="62"/>
      <c r="B2629" s="59"/>
      <c r="C2629" s="59"/>
      <c r="D2629" s="59"/>
      <c r="E2629" s="59"/>
      <c r="F2629" s="63"/>
    </row>
    <row r="2630" spans="1:6" x14ac:dyDescent="0.25">
      <c r="A2630" s="62"/>
      <c r="B2630" s="59"/>
      <c r="C2630" s="59"/>
      <c r="D2630" s="59"/>
      <c r="E2630" s="59"/>
      <c r="F2630" s="63"/>
    </row>
    <row r="2631" spans="1:6" x14ac:dyDescent="0.25">
      <c r="A2631" s="62"/>
      <c r="B2631" s="59"/>
      <c r="C2631" s="59"/>
      <c r="D2631" s="59"/>
      <c r="E2631" s="59"/>
      <c r="F2631" s="63"/>
    </row>
    <row r="2632" spans="1:6" x14ac:dyDescent="0.25">
      <c r="A2632" s="62"/>
      <c r="B2632" s="59"/>
      <c r="C2632" s="59"/>
      <c r="D2632" s="59"/>
      <c r="E2632" s="59"/>
      <c r="F2632" s="63"/>
    </row>
    <row r="2633" spans="1:6" x14ac:dyDescent="0.25">
      <c r="A2633" s="62"/>
      <c r="B2633" s="59"/>
      <c r="C2633" s="59"/>
      <c r="D2633" s="59"/>
      <c r="E2633" s="59"/>
      <c r="F2633" s="63"/>
    </row>
    <row r="2634" spans="1:6" x14ac:dyDescent="0.25">
      <c r="A2634" s="62"/>
      <c r="B2634" s="59"/>
      <c r="C2634" s="59"/>
      <c r="D2634" s="59"/>
      <c r="E2634" s="59"/>
      <c r="F2634" s="63"/>
    </row>
    <row r="2635" spans="1:6" x14ac:dyDescent="0.25">
      <c r="A2635" s="62"/>
      <c r="B2635" s="59"/>
      <c r="C2635" s="59"/>
      <c r="D2635" s="59"/>
      <c r="E2635" s="59"/>
      <c r="F2635" s="63"/>
    </row>
    <row r="2636" spans="1:6" x14ac:dyDescent="0.25">
      <c r="A2636" s="62"/>
      <c r="B2636" s="59"/>
      <c r="C2636" s="59"/>
      <c r="D2636" s="59"/>
      <c r="E2636" s="59"/>
      <c r="F2636" s="63"/>
    </row>
    <row r="2637" spans="1:6" x14ac:dyDescent="0.25">
      <c r="A2637" s="62"/>
      <c r="B2637" s="59"/>
      <c r="C2637" s="59"/>
      <c r="D2637" s="59"/>
      <c r="E2637" s="59"/>
      <c r="F2637" s="63"/>
    </row>
    <row r="2638" spans="1:6" x14ac:dyDescent="0.25">
      <c r="A2638" s="62"/>
      <c r="B2638" s="59"/>
      <c r="C2638" s="59"/>
      <c r="D2638" s="59"/>
      <c r="E2638" s="59"/>
      <c r="F2638" s="63"/>
    </row>
    <row r="2639" spans="1:6" x14ac:dyDescent="0.25">
      <c r="A2639" s="62"/>
      <c r="B2639" s="59"/>
      <c r="C2639" s="59"/>
      <c r="D2639" s="59"/>
      <c r="E2639" s="59"/>
      <c r="F2639" s="63"/>
    </row>
    <row r="2640" spans="1:6" x14ac:dyDescent="0.25">
      <c r="A2640" s="62"/>
      <c r="B2640" s="59"/>
      <c r="C2640" s="59"/>
      <c r="D2640" s="59"/>
      <c r="E2640" s="59"/>
      <c r="F2640" s="63"/>
    </row>
    <row r="2641" spans="1:6" x14ac:dyDescent="0.25">
      <c r="A2641" s="62"/>
      <c r="B2641" s="59"/>
      <c r="C2641" s="59"/>
      <c r="D2641" s="59"/>
      <c r="E2641" s="59"/>
      <c r="F2641" s="63"/>
    </row>
    <row r="2642" spans="1:6" x14ac:dyDescent="0.25">
      <c r="A2642" s="62"/>
      <c r="B2642" s="59"/>
      <c r="C2642" s="59"/>
      <c r="D2642" s="59"/>
      <c r="E2642" s="59"/>
      <c r="F2642" s="63"/>
    </row>
    <row r="2643" spans="1:6" x14ac:dyDescent="0.25">
      <c r="A2643" s="62"/>
      <c r="B2643" s="59"/>
      <c r="C2643" s="59"/>
      <c r="D2643" s="59"/>
      <c r="E2643" s="59"/>
      <c r="F2643" s="63"/>
    </row>
    <row r="2644" spans="1:6" x14ac:dyDescent="0.25">
      <c r="A2644" s="62"/>
      <c r="B2644" s="59"/>
      <c r="C2644" s="59"/>
      <c r="D2644" s="59"/>
      <c r="E2644" s="59"/>
      <c r="F2644" s="63"/>
    </row>
    <row r="2645" spans="1:6" x14ac:dyDescent="0.25">
      <c r="A2645" s="62"/>
      <c r="B2645" s="59"/>
      <c r="C2645" s="59"/>
      <c r="D2645" s="59"/>
      <c r="E2645" s="59"/>
      <c r="F2645" s="63"/>
    </row>
    <row r="2646" spans="1:6" x14ac:dyDescent="0.25">
      <c r="A2646" s="62"/>
      <c r="B2646" s="59"/>
      <c r="C2646" s="59"/>
      <c r="D2646" s="59"/>
      <c r="E2646" s="59"/>
      <c r="F2646" s="63"/>
    </row>
    <row r="2647" spans="1:6" x14ac:dyDescent="0.25">
      <c r="A2647" s="62"/>
      <c r="B2647" s="59"/>
      <c r="C2647" s="59"/>
      <c r="D2647" s="59"/>
      <c r="E2647" s="59"/>
      <c r="F2647" s="63"/>
    </row>
    <row r="2648" spans="1:6" x14ac:dyDescent="0.25">
      <c r="A2648" s="62"/>
      <c r="B2648" s="59"/>
      <c r="C2648" s="59"/>
      <c r="D2648" s="59"/>
      <c r="E2648" s="59"/>
      <c r="F2648" s="63"/>
    </row>
    <row r="2649" spans="1:6" x14ac:dyDescent="0.25">
      <c r="A2649" s="62"/>
      <c r="B2649" s="59"/>
      <c r="C2649" s="59"/>
      <c r="D2649" s="59"/>
      <c r="E2649" s="59"/>
      <c r="F2649" s="63"/>
    </row>
    <row r="2650" spans="1:6" x14ac:dyDescent="0.25">
      <c r="A2650" s="62"/>
      <c r="B2650" s="59"/>
      <c r="C2650" s="59"/>
      <c r="D2650" s="59"/>
      <c r="E2650" s="59"/>
      <c r="F2650" s="63"/>
    </row>
    <row r="2651" spans="1:6" x14ac:dyDescent="0.25">
      <c r="A2651" s="62"/>
      <c r="B2651" s="59"/>
      <c r="C2651" s="59"/>
      <c r="D2651" s="59"/>
      <c r="E2651" s="59"/>
      <c r="F2651" s="63"/>
    </row>
    <row r="2652" spans="1:6" x14ac:dyDescent="0.25">
      <c r="A2652" s="62"/>
      <c r="B2652" s="59"/>
      <c r="C2652" s="59"/>
      <c r="D2652" s="59"/>
      <c r="E2652" s="59"/>
      <c r="F2652" s="63"/>
    </row>
    <row r="2653" spans="1:6" x14ac:dyDescent="0.25">
      <c r="A2653" s="62"/>
      <c r="B2653" s="59"/>
      <c r="C2653" s="59"/>
      <c r="D2653" s="59"/>
      <c r="E2653" s="59"/>
      <c r="F2653" s="63"/>
    </row>
    <row r="2654" spans="1:6" x14ac:dyDescent="0.25">
      <c r="A2654" s="62"/>
      <c r="B2654" s="59"/>
      <c r="C2654" s="59"/>
      <c r="D2654" s="59"/>
      <c r="E2654" s="59"/>
      <c r="F2654" s="63"/>
    </row>
    <row r="2655" spans="1:6" x14ac:dyDescent="0.25">
      <c r="A2655" s="62"/>
      <c r="B2655" s="59"/>
      <c r="C2655" s="59"/>
      <c r="D2655" s="59"/>
      <c r="E2655" s="59"/>
      <c r="F2655" s="63"/>
    </row>
    <row r="2656" spans="1:6" x14ac:dyDescent="0.25">
      <c r="A2656" s="62"/>
      <c r="B2656" s="59"/>
      <c r="C2656" s="59"/>
      <c r="D2656" s="59"/>
      <c r="E2656" s="59"/>
      <c r="F2656" s="63"/>
    </row>
    <row r="2657" spans="1:6" x14ac:dyDescent="0.25">
      <c r="A2657" s="62"/>
      <c r="B2657" s="59"/>
      <c r="C2657" s="59"/>
      <c r="D2657" s="59"/>
      <c r="E2657" s="59"/>
      <c r="F2657" s="63"/>
    </row>
    <row r="2658" spans="1:6" x14ac:dyDescent="0.25">
      <c r="A2658" s="62"/>
      <c r="B2658" s="59"/>
      <c r="C2658" s="59"/>
      <c r="D2658" s="59"/>
      <c r="E2658" s="59"/>
      <c r="F2658" s="63"/>
    </row>
    <row r="2659" spans="1:6" x14ac:dyDescent="0.25">
      <c r="A2659" s="62"/>
      <c r="B2659" s="59"/>
      <c r="C2659" s="59"/>
      <c r="D2659" s="59"/>
      <c r="E2659" s="59"/>
      <c r="F2659" s="63"/>
    </row>
    <row r="2660" spans="1:6" x14ac:dyDescent="0.25">
      <c r="A2660" s="62"/>
      <c r="B2660" s="59"/>
      <c r="C2660" s="59"/>
      <c r="D2660" s="59"/>
      <c r="E2660" s="59"/>
      <c r="F2660" s="63"/>
    </row>
    <row r="2661" spans="1:6" x14ac:dyDescent="0.25">
      <c r="A2661" s="62"/>
      <c r="B2661" s="59"/>
      <c r="C2661" s="59"/>
      <c r="D2661" s="59"/>
      <c r="E2661" s="59"/>
      <c r="F2661" s="63"/>
    </row>
    <row r="2662" spans="1:6" x14ac:dyDescent="0.25">
      <c r="A2662" s="62"/>
      <c r="B2662" s="59"/>
      <c r="C2662" s="59"/>
      <c r="D2662" s="59"/>
      <c r="E2662" s="59"/>
      <c r="F2662" s="63"/>
    </row>
    <row r="2663" spans="1:6" x14ac:dyDescent="0.25">
      <c r="A2663" s="62"/>
      <c r="B2663" s="59"/>
      <c r="C2663" s="59"/>
      <c r="D2663" s="59"/>
      <c r="E2663" s="59"/>
      <c r="F2663" s="63"/>
    </row>
    <row r="2664" spans="1:6" x14ac:dyDescent="0.25">
      <c r="A2664" s="62"/>
      <c r="B2664" s="59"/>
      <c r="C2664" s="59"/>
      <c r="D2664" s="59"/>
      <c r="E2664" s="59"/>
      <c r="F2664" s="63"/>
    </row>
    <row r="2665" spans="1:6" x14ac:dyDescent="0.25">
      <c r="A2665" s="62"/>
      <c r="B2665" s="59"/>
      <c r="C2665" s="59"/>
      <c r="D2665" s="59"/>
      <c r="E2665" s="59"/>
      <c r="F2665" s="63"/>
    </row>
    <row r="2666" spans="1:6" x14ac:dyDescent="0.25">
      <c r="A2666" s="62"/>
      <c r="B2666" s="59"/>
      <c r="C2666" s="59"/>
      <c r="D2666" s="59"/>
      <c r="E2666" s="59"/>
      <c r="F2666" s="63"/>
    </row>
    <row r="2667" spans="1:6" x14ac:dyDescent="0.25">
      <c r="A2667" s="62"/>
      <c r="B2667" s="59"/>
      <c r="C2667" s="59"/>
      <c r="D2667" s="59"/>
      <c r="E2667" s="59"/>
      <c r="F2667" s="63"/>
    </row>
    <row r="2668" spans="1:6" x14ac:dyDescent="0.25">
      <c r="A2668" s="62"/>
      <c r="B2668" s="59"/>
      <c r="C2668" s="59"/>
      <c r="D2668" s="59"/>
      <c r="E2668" s="59"/>
      <c r="F2668" s="63"/>
    </row>
    <row r="2669" spans="1:6" x14ac:dyDescent="0.25">
      <c r="A2669" s="62"/>
      <c r="B2669" s="59"/>
      <c r="C2669" s="59"/>
      <c r="D2669" s="59"/>
      <c r="E2669" s="59"/>
      <c r="F2669" s="63"/>
    </row>
    <row r="2670" spans="1:6" x14ac:dyDescent="0.25">
      <c r="A2670" s="62"/>
      <c r="B2670" s="59"/>
      <c r="C2670" s="59"/>
      <c r="D2670" s="59"/>
      <c r="E2670" s="59"/>
      <c r="F2670" s="63"/>
    </row>
    <row r="2671" spans="1:6" x14ac:dyDescent="0.25">
      <c r="A2671" s="62"/>
      <c r="B2671" s="59"/>
      <c r="C2671" s="59"/>
      <c r="D2671" s="59"/>
      <c r="E2671" s="59"/>
      <c r="F2671" s="63"/>
    </row>
    <row r="2672" spans="1:6" x14ac:dyDescent="0.25">
      <c r="A2672" s="62"/>
      <c r="B2672" s="59"/>
      <c r="C2672" s="59"/>
      <c r="D2672" s="59"/>
      <c r="E2672" s="59"/>
      <c r="F2672" s="63"/>
    </row>
    <row r="2673" spans="1:6" x14ac:dyDescent="0.25">
      <c r="A2673" s="62"/>
      <c r="B2673" s="59"/>
      <c r="C2673" s="59"/>
      <c r="D2673" s="59"/>
      <c r="E2673" s="59"/>
      <c r="F2673" s="63"/>
    </row>
    <row r="2674" spans="1:6" x14ac:dyDescent="0.25">
      <c r="A2674" s="62"/>
      <c r="B2674" s="59"/>
      <c r="C2674" s="59"/>
      <c r="D2674" s="59"/>
      <c r="E2674" s="59"/>
      <c r="F2674" s="63"/>
    </row>
    <row r="2675" spans="1:6" x14ac:dyDescent="0.25">
      <c r="A2675" s="62"/>
      <c r="B2675" s="59"/>
      <c r="C2675" s="59"/>
      <c r="D2675" s="59"/>
      <c r="E2675" s="59"/>
      <c r="F2675" s="63"/>
    </row>
    <row r="2676" spans="1:6" x14ac:dyDescent="0.25">
      <c r="A2676" s="62"/>
      <c r="B2676" s="59"/>
      <c r="C2676" s="59"/>
      <c r="D2676" s="59"/>
      <c r="E2676" s="59"/>
      <c r="F2676" s="63"/>
    </row>
    <row r="2677" spans="1:6" x14ac:dyDescent="0.25">
      <c r="A2677" s="62"/>
      <c r="B2677" s="59"/>
      <c r="C2677" s="59"/>
      <c r="D2677" s="59"/>
      <c r="E2677" s="59"/>
      <c r="F2677" s="63"/>
    </row>
    <row r="2678" spans="1:6" x14ac:dyDescent="0.25">
      <c r="A2678" s="62"/>
      <c r="B2678" s="59"/>
      <c r="C2678" s="59"/>
      <c r="D2678" s="59"/>
      <c r="E2678" s="59"/>
      <c r="F2678" s="63"/>
    </row>
    <row r="2679" spans="1:6" x14ac:dyDescent="0.25">
      <c r="A2679" s="62"/>
      <c r="B2679" s="59"/>
      <c r="C2679" s="59"/>
      <c r="D2679" s="59"/>
      <c r="E2679" s="59"/>
      <c r="F2679" s="63"/>
    </row>
    <row r="2680" spans="1:6" x14ac:dyDescent="0.25">
      <c r="A2680" s="62"/>
      <c r="B2680" s="59"/>
      <c r="C2680" s="59"/>
      <c r="D2680" s="59"/>
      <c r="E2680" s="59"/>
      <c r="F2680" s="63"/>
    </row>
    <row r="2681" spans="1:6" x14ac:dyDescent="0.25">
      <c r="A2681" s="62"/>
      <c r="B2681" s="59"/>
      <c r="C2681" s="59"/>
      <c r="D2681" s="59"/>
      <c r="E2681" s="59"/>
      <c r="F2681" s="63"/>
    </row>
    <row r="2682" spans="1:6" x14ac:dyDescent="0.25">
      <c r="A2682" s="62"/>
      <c r="B2682" s="59"/>
      <c r="C2682" s="59"/>
      <c r="D2682" s="59"/>
      <c r="E2682" s="59"/>
      <c r="F2682" s="63"/>
    </row>
    <row r="2683" spans="1:6" x14ac:dyDescent="0.25">
      <c r="A2683" s="62"/>
      <c r="B2683" s="59"/>
      <c r="C2683" s="59"/>
      <c r="D2683" s="59"/>
      <c r="E2683" s="59"/>
      <c r="F2683" s="63"/>
    </row>
    <row r="2684" spans="1:6" x14ac:dyDescent="0.25">
      <c r="A2684" s="62"/>
      <c r="B2684" s="59"/>
      <c r="C2684" s="59"/>
      <c r="D2684" s="59"/>
      <c r="E2684" s="59"/>
      <c r="F2684" s="63"/>
    </row>
    <row r="2685" spans="1:6" x14ac:dyDescent="0.25">
      <c r="A2685" s="62"/>
      <c r="B2685" s="59"/>
      <c r="C2685" s="59"/>
      <c r="D2685" s="59"/>
      <c r="E2685" s="59"/>
      <c r="F2685" s="63"/>
    </row>
    <row r="2686" spans="1:6" x14ac:dyDescent="0.25">
      <c r="A2686" s="62"/>
      <c r="B2686" s="59"/>
      <c r="C2686" s="59"/>
      <c r="D2686" s="59"/>
      <c r="E2686" s="59"/>
      <c r="F2686" s="63"/>
    </row>
    <row r="2687" spans="1:6" x14ac:dyDescent="0.25">
      <c r="A2687" s="62"/>
      <c r="B2687" s="59"/>
      <c r="C2687" s="59"/>
      <c r="D2687" s="59"/>
      <c r="E2687" s="59"/>
      <c r="F2687" s="63"/>
    </row>
    <row r="2688" spans="1:6" x14ac:dyDescent="0.25">
      <c r="A2688" s="62"/>
      <c r="B2688" s="59"/>
      <c r="C2688" s="59"/>
      <c r="D2688" s="59"/>
      <c r="E2688" s="59"/>
      <c r="F2688" s="63"/>
    </row>
    <row r="2689" spans="1:6" x14ac:dyDescent="0.25">
      <c r="A2689" s="62"/>
      <c r="B2689" s="59"/>
      <c r="C2689" s="59"/>
      <c r="D2689" s="59"/>
      <c r="E2689" s="59"/>
      <c r="F2689" s="63"/>
    </row>
    <row r="2690" spans="1:6" x14ac:dyDescent="0.25">
      <c r="A2690" s="62"/>
      <c r="B2690" s="59"/>
      <c r="C2690" s="59"/>
      <c r="D2690" s="59"/>
      <c r="E2690" s="59"/>
      <c r="F2690" s="63"/>
    </row>
    <row r="2691" spans="1:6" x14ac:dyDescent="0.25">
      <c r="A2691" s="62"/>
      <c r="B2691" s="59"/>
      <c r="C2691" s="59"/>
      <c r="D2691" s="59"/>
      <c r="E2691" s="59"/>
      <c r="F2691" s="63"/>
    </row>
    <row r="2692" spans="1:6" x14ac:dyDescent="0.25">
      <c r="A2692" s="62"/>
      <c r="B2692" s="59"/>
      <c r="C2692" s="59"/>
      <c r="D2692" s="59"/>
      <c r="E2692" s="59"/>
      <c r="F2692" s="63"/>
    </row>
    <row r="2693" spans="1:6" x14ac:dyDescent="0.25">
      <c r="A2693" s="62"/>
      <c r="B2693" s="59"/>
      <c r="C2693" s="59"/>
      <c r="D2693" s="59"/>
      <c r="E2693" s="59"/>
      <c r="F2693" s="63"/>
    </row>
    <row r="2694" spans="1:6" x14ac:dyDescent="0.25">
      <c r="A2694" s="62"/>
      <c r="B2694" s="59"/>
      <c r="C2694" s="59"/>
      <c r="D2694" s="59"/>
      <c r="E2694" s="59"/>
      <c r="F2694" s="63"/>
    </row>
    <row r="2695" spans="1:6" x14ac:dyDescent="0.25">
      <c r="A2695" s="62"/>
      <c r="B2695" s="59"/>
      <c r="C2695" s="59"/>
      <c r="D2695" s="59"/>
      <c r="E2695" s="59"/>
      <c r="F2695" s="63"/>
    </row>
    <row r="2696" spans="1:6" x14ac:dyDescent="0.25">
      <c r="A2696" s="62"/>
      <c r="B2696" s="59"/>
      <c r="C2696" s="59"/>
      <c r="D2696" s="59"/>
      <c r="E2696" s="59"/>
      <c r="F2696" s="63"/>
    </row>
    <row r="2697" spans="1:6" x14ac:dyDescent="0.25">
      <c r="A2697" s="62"/>
      <c r="B2697" s="59"/>
      <c r="C2697" s="59"/>
      <c r="D2697" s="59"/>
      <c r="E2697" s="59"/>
      <c r="F2697" s="63"/>
    </row>
    <row r="2698" spans="1:6" x14ac:dyDescent="0.25">
      <c r="A2698" s="62"/>
      <c r="B2698" s="59"/>
      <c r="C2698" s="59"/>
      <c r="D2698" s="59"/>
      <c r="E2698" s="59"/>
      <c r="F2698" s="63"/>
    </row>
    <row r="2699" spans="1:6" x14ac:dyDescent="0.25">
      <c r="A2699" s="62"/>
      <c r="B2699" s="59"/>
      <c r="C2699" s="59"/>
      <c r="D2699" s="59"/>
      <c r="E2699" s="59"/>
      <c r="F2699" s="63"/>
    </row>
    <row r="2700" spans="1:6" x14ac:dyDescent="0.25">
      <c r="A2700" s="62"/>
      <c r="B2700" s="59"/>
      <c r="C2700" s="59"/>
      <c r="D2700" s="59"/>
      <c r="E2700" s="59"/>
      <c r="F2700" s="63"/>
    </row>
    <row r="2701" spans="1:6" x14ac:dyDescent="0.25">
      <c r="A2701" s="62"/>
      <c r="B2701" s="59"/>
      <c r="C2701" s="59"/>
      <c r="D2701" s="59"/>
      <c r="E2701" s="59"/>
      <c r="F2701" s="63"/>
    </row>
    <row r="2702" spans="1:6" x14ac:dyDescent="0.25">
      <c r="A2702" s="62"/>
      <c r="B2702" s="59"/>
      <c r="C2702" s="59"/>
      <c r="D2702" s="59"/>
      <c r="E2702" s="59"/>
      <c r="F2702" s="63"/>
    </row>
    <row r="2703" spans="1:6" x14ac:dyDescent="0.25">
      <c r="A2703" s="62"/>
      <c r="B2703" s="59"/>
      <c r="C2703" s="59"/>
      <c r="D2703" s="59"/>
      <c r="E2703" s="59"/>
      <c r="F2703" s="63"/>
    </row>
    <row r="2704" spans="1:6" x14ac:dyDescent="0.25">
      <c r="A2704" s="62"/>
      <c r="B2704" s="59"/>
      <c r="C2704" s="59"/>
      <c r="D2704" s="59"/>
      <c r="E2704" s="59"/>
      <c r="F2704" s="63"/>
    </row>
    <row r="2705" spans="1:6" x14ac:dyDescent="0.25">
      <c r="A2705" s="62"/>
      <c r="B2705" s="59"/>
      <c r="C2705" s="59"/>
      <c r="D2705" s="59"/>
      <c r="E2705" s="59"/>
      <c r="F2705" s="63"/>
    </row>
    <row r="2706" spans="1:6" x14ac:dyDescent="0.25">
      <c r="A2706" s="62"/>
      <c r="B2706" s="59"/>
      <c r="C2706" s="59"/>
      <c r="D2706" s="59"/>
      <c r="E2706" s="59"/>
      <c r="F2706" s="63"/>
    </row>
    <row r="2707" spans="1:6" x14ac:dyDescent="0.25">
      <c r="A2707" s="62"/>
      <c r="B2707" s="59"/>
      <c r="C2707" s="59"/>
      <c r="D2707" s="59"/>
      <c r="E2707" s="59"/>
      <c r="F2707" s="63"/>
    </row>
    <row r="2708" spans="1:6" x14ac:dyDescent="0.25">
      <c r="A2708" s="62"/>
      <c r="B2708" s="59"/>
      <c r="C2708" s="59"/>
      <c r="D2708" s="59"/>
      <c r="E2708" s="59"/>
      <c r="F2708" s="63"/>
    </row>
    <row r="2709" spans="1:6" x14ac:dyDescent="0.25">
      <c r="A2709" s="62"/>
      <c r="B2709" s="59"/>
      <c r="C2709" s="59"/>
      <c r="D2709" s="59"/>
      <c r="E2709" s="59"/>
      <c r="F2709" s="63"/>
    </row>
    <row r="2710" spans="1:6" x14ac:dyDescent="0.25">
      <c r="A2710" s="62"/>
      <c r="B2710" s="59"/>
      <c r="C2710" s="59"/>
      <c r="D2710" s="59"/>
      <c r="E2710" s="59"/>
      <c r="F2710" s="63"/>
    </row>
    <row r="2711" spans="1:6" x14ac:dyDescent="0.25">
      <c r="A2711" s="62"/>
      <c r="B2711" s="59"/>
      <c r="C2711" s="59"/>
      <c r="D2711" s="59"/>
      <c r="E2711" s="59"/>
      <c r="F2711" s="63"/>
    </row>
    <row r="2712" spans="1:6" x14ac:dyDescent="0.25">
      <c r="A2712" s="62"/>
      <c r="B2712" s="59"/>
      <c r="C2712" s="59"/>
      <c r="D2712" s="59"/>
      <c r="E2712" s="59"/>
      <c r="F2712" s="63"/>
    </row>
    <row r="2713" spans="1:6" x14ac:dyDescent="0.25">
      <c r="A2713" s="62"/>
      <c r="B2713" s="59"/>
      <c r="C2713" s="59"/>
      <c r="D2713" s="59"/>
      <c r="E2713" s="59"/>
      <c r="F2713" s="63"/>
    </row>
    <row r="2714" spans="1:6" x14ac:dyDescent="0.25">
      <c r="A2714" s="62"/>
      <c r="B2714" s="59"/>
      <c r="C2714" s="59"/>
      <c r="D2714" s="59"/>
      <c r="E2714" s="59"/>
      <c r="F2714" s="63"/>
    </row>
    <row r="2715" spans="1:6" x14ac:dyDescent="0.25">
      <c r="A2715" s="62"/>
      <c r="B2715" s="59"/>
      <c r="C2715" s="59"/>
      <c r="D2715" s="59"/>
      <c r="E2715" s="59"/>
      <c r="F2715" s="63"/>
    </row>
    <row r="2716" spans="1:6" x14ac:dyDescent="0.25">
      <c r="A2716" s="62"/>
      <c r="B2716" s="59"/>
      <c r="C2716" s="59"/>
      <c r="D2716" s="59"/>
      <c r="E2716" s="59"/>
      <c r="F2716" s="63"/>
    </row>
    <row r="2717" spans="1:6" x14ac:dyDescent="0.25">
      <c r="A2717" s="62"/>
      <c r="B2717" s="59"/>
      <c r="C2717" s="59"/>
      <c r="D2717" s="59"/>
      <c r="E2717" s="59"/>
      <c r="F2717" s="63"/>
    </row>
    <row r="2718" spans="1:6" x14ac:dyDescent="0.25">
      <c r="A2718" s="62"/>
      <c r="B2718" s="59"/>
      <c r="C2718" s="59"/>
      <c r="D2718" s="59"/>
      <c r="E2718" s="59"/>
      <c r="F2718" s="63"/>
    </row>
    <row r="2719" spans="1:6" x14ac:dyDescent="0.25">
      <c r="A2719" s="62"/>
      <c r="B2719" s="59"/>
      <c r="C2719" s="59"/>
      <c r="D2719" s="59"/>
      <c r="E2719" s="59"/>
      <c r="F2719" s="63"/>
    </row>
    <row r="2720" spans="1:6" x14ac:dyDescent="0.25">
      <c r="A2720" s="62"/>
      <c r="B2720" s="59"/>
      <c r="C2720" s="59"/>
      <c r="D2720" s="59"/>
      <c r="E2720" s="59"/>
      <c r="F2720" s="63"/>
    </row>
    <row r="2721" spans="1:6" x14ac:dyDescent="0.25">
      <c r="A2721" s="62"/>
      <c r="B2721" s="59"/>
      <c r="C2721" s="59"/>
      <c r="D2721" s="59"/>
      <c r="E2721" s="59"/>
      <c r="F2721" s="63"/>
    </row>
    <row r="2722" spans="1:6" x14ac:dyDescent="0.25">
      <c r="A2722" s="62"/>
      <c r="B2722" s="59"/>
      <c r="C2722" s="59"/>
      <c r="D2722" s="59"/>
      <c r="E2722" s="59"/>
      <c r="F2722" s="63"/>
    </row>
    <row r="2723" spans="1:6" x14ac:dyDescent="0.25">
      <c r="A2723" s="62"/>
      <c r="B2723" s="59"/>
      <c r="C2723" s="59"/>
      <c r="D2723" s="59"/>
      <c r="E2723" s="59"/>
      <c r="F2723" s="63"/>
    </row>
    <row r="2724" spans="1:6" x14ac:dyDescent="0.25">
      <c r="A2724" s="62"/>
      <c r="B2724" s="59"/>
      <c r="C2724" s="59"/>
      <c r="D2724" s="59"/>
      <c r="E2724" s="59"/>
      <c r="F2724" s="63"/>
    </row>
    <row r="2725" spans="1:6" x14ac:dyDescent="0.25">
      <c r="A2725" s="62"/>
      <c r="B2725" s="59"/>
      <c r="C2725" s="59"/>
      <c r="D2725" s="59"/>
      <c r="E2725" s="59"/>
      <c r="F2725" s="63"/>
    </row>
    <row r="2726" spans="1:6" x14ac:dyDescent="0.25">
      <c r="A2726" s="62"/>
      <c r="B2726" s="59"/>
      <c r="C2726" s="59"/>
      <c r="D2726" s="59"/>
      <c r="E2726" s="59"/>
      <c r="F2726" s="63"/>
    </row>
    <row r="2727" spans="1:6" x14ac:dyDescent="0.25">
      <c r="A2727" s="62"/>
      <c r="B2727" s="59"/>
      <c r="C2727" s="59"/>
      <c r="D2727" s="59"/>
      <c r="E2727" s="59"/>
      <c r="F2727" s="63"/>
    </row>
    <row r="2728" spans="1:6" x14ac:dyDescent="0.25">
      <c r="A2728" s="62"/>
      <c r="B2728" s="59"/>
      <c r="C2728" s="59"/>
      <c r="D2728" s="59"/>
      <c r="E2728" s="59"/>
      <c r="F2728" s="63"/>
    </row>
    <row r="2729" spans="1:6" x14ac:dyDescent="0.25">
      <c r="A2729" s="62"/>
      <c r="B2729" s="59"/>
      <c r="C2729" s="59"/>
      <c r="D2729" s="59"/>
      <c r="E2729" s="59"/>
      <c r="F2729" s="63"/>
    </row>
    <row r="2730" spans="1:6" x14ac:dyDescent="0.25">
      <c r="A2730" s="62"/>
      <c r="B2730" s="59"/>
      <c r="C2730" s="59"/>
      <c r="D2730" s="59"/>
      <c r="E2730" s="59"/>
      <c r="F2730" s="63"/>
    </row>
    <row r="2731" spans="1:6" x14ac:dyDescent="0.25">
      <c r="A2731" s="62"/>
      <c r="B2731" s="59"/>
      <c r="C2731" s="59"/>
      <c r="D2731" s="59"/>
      <c r="E2731" s="59"/>
      <c r="F2731" s="63"/>
    </row>
    <row r="2732" spans="1:6" x14ac:dyDescent="0.25">
      <c r="A2732" s="62"/>
      <c r="B2732" s="59"/>
      <c r="C2732" s="59"/>
      <c r="D2732" s="59"/>
      <c r="E2732" s="59"/>
      <c r="F2732" s="63"/>
    </row>
    <row r="2733" spans="1:6" x14ac:dyDescent="0.25">
      <c r="A2733" s="62"/>
      <c r="B2733" s="59"/>
      <c r="C2733" s="59"/>
      <c r="D2733" s="59"/>
      <c r="E2733" s="59"/>
      <c r="F2733" s="63"/>
    </row>
    <row r="2734" spans="1:6" x14ac:dyDescent="0.25">
      <c r="A2734" s="62"/>
      <c r="B2734" s="59"/>
      <c r="C2734" s="59"/>
      <c r="D2734" s="59"/>
      <c r="E2734" s="59"/>
      <c r="F2734" s="63"/>
    </row>
    <row r="2735" spans="1:6" x14ac:dyDescent="0.25">
      <c r="A2735" s="62"/>
      <c r="B2735" s="59"/>
      <c r="C2735" s="59"/>
      <c r="D2735" s="59"/>
      <c r="E2735" s="59"/>
      <c r="F2735" s="63"/>
    </row>
    <row r="2736" spans="1:6" x14ac:dyDescent="0.25">
      <c r="A2736" s="62"/>
      <c r="B2736" s="59"/>
      <c r="C2736" s="59"/>
      <c r="D2736" s="59"/>
      <c r="E2736" s="59"/>
      <c r="F2736" s="63"/>
    </row>
    <row r="2737" spans="1:6" x14ac:dyDescent="0.25">
      <c r="A2737" s="62"/>
      <c r="B2737" s="59"/>
      <c r="C2737" s="59"/>
      <c r="D2737" s="59"/>
      <c r="E2737" s="59"/>
      <c r="F2737" s="63"/>
    </row>
    <row r="2738" spans="1:6" x14ac:dyDescent="0.25">
      <c r="A2738" s="62"/>
      <c r="B2738" s="59"/>
      <c r="C2738" s="59"/>
      <c r="D2738" s="59"/>
      <c r="E2738" s="59"/>
      <c r="F2738" s="63"/>
    </row>
    <row r="2739" spans="1:6" x14ac:dyDescent="0.25">
      <c r="A2739" s="62"/>
      <c r="B2739" s="59"/>
      <c r="C2739" s="59"/>
      <c r="D2739" s="59"/>
      <c r="E2739" s="59"/>
      <c r="F2739" s="63"/>
    </row>
    <row r="2740" spans="1:6" x14ac:dyDescent="0.25">
      <c r="A2740" s="62"/>
      <c r="B2740" s="59"/>
      <c r="C2740" s="59"/>
      <c r="D2740" s="59"/>
      <c r="E2740" s="59"/>
      <c r="F2740" s="63"/>
    </row>
    <row r="2741" spans="1:6" x14ac:dyDescent="0.25">
      <c r="A2741" s="62"/>
      <c r="B2741" s="59"/>
      <c r="C2741" s="59"/>
      <c r="D2741" s="59"/>
      <c r="E2741" s="59"/>
      <c r="F2741" s="63"/>
    </row>
    <row r="2742" spans="1:6" x14ac:dyDescent="0.25">
      <c r="A2742" s="62"/>
      <c r="B2742" s="59"/>
      <c r="C2742" s="59"/>
      <c r="D2742" s="59"/>
      <c r="E2742" s="59"/>
      <c r="F2742" s="63"/>
    </row>
    <row r="2743" spans="1:6" x14ac:dyDescent="0.25">
      <c r="A2743" s="62"/>
      <c r="B2743" s="59"/>
      <c r="C2743" s="59"/>
      <c r="D2743" s="59"/>
      <c r="E2743" s="59"/>
      <c r="F2743" s="63"/>
    </row>
    <row r="2744" spans="1:6" x14ac:dyDescent="0.25">
      <c r="A2744" s="62"/>
      <c r="B2744" s="59"/>
      <c r="C2744" s="59"/>
      <c r="D2744" s="59"/>
      <c r="E2744" s="59"/>
      <c r="F2744" s="63"/>
    </row>
    <row r="2745" spans="1:6" x14ac:dyDescent="0.25">
      <c r="A2745" s="62"/>
      <c r="B2745" s="59"/>
      <c r="C2745" s="59"/>
      <c r="D2745" s="59"/>
      <c r="E2745" s="59"/>
      <c r="F2745" s="63"/>
    </row>
    <row r="2746" spans="1:6" x14ac:dyDescent="0.25">
      <c r="A2746" s="62"/>
      <c r="B2746" s="59"/>
      <c r="C2746" s="59"/>
      <c r="D2746" s="59"/>
      <c r="E2746" s="59"/>
      <c r="F2746" s="63"/>
    </row>
    <row r="2747" spans="1:6" x14ac:dyDescent="0.25">
      <c r="A2747" s="62"/>
      <c r="B2747" s="59"/>
      <c r="C2747" s="59"/>
      <c r="D2747" s="59"/>
      <c r="E2747" s="59"/>
      <c r="F2747" s="63"/>
    </row>
    <row r="2748" spans="1:6" x14ac:dyDescent="0.25">
      <c r="A2748" s="62"/>
      <c r="B2748" s="59"/>
      <c r="C2748" s="59"/>
      <c r="D2748" s="59"/>
      <c r="E2748" s="59"/>
      <c r="F2748" s="63"/>
    </row>
    <row r="2749" spans="1:6" x14ac:dyDescent="0.25">
      <c r="A2749" s="62"/>
      <c r="B2749" s="59"/>
      <c r="C2749" s="59"/>
      <c r="D2749" s="59"/>
      <c r="E2749" s="59"/>
      <c r="F2749" s="63"/>
    </row>
    <row r="2750" spans="1:6" x14ac:dyDescent="0.25">
      <c r="A2750" s="62"/>
      <c r="B2750" s="59"/>
      <c r="C2750" s="59"/>
      <c r="D2750" s="59"/>
      <c r="E2750" s="59"/>
      <c r="F2750" s="63"/>
    </row>
    <row r="2751" spans="1:6" x14ac:dyDescent="0.25">
      <c r="A2751" s="62"/>
      <c r="B2751" s="59"/>
      <c r="C2751" s="59"/>
      <c r="D2751" s="59"/>
      <c r="E2751" s="59"/>
      <c r="F2751" s="63"/>
    </row>
    <row r="2752" spans="1:6" x14ac:dyDescent="0.25">
      <c r="A2752" s="62"/>
      <c r="B2752" s="59"/>
      <c r="C2752" s="59"/>
      <c r="D2752" s="59"/>
      <c r="E2752" s="59"/>
      <c r="F2752" s="63"/>
    </row>
    <row r="2753" spans="1:6" x14ac:dyDescent="0.25">
      <c r="A2753" s="62"/>
      <c r="B2753" s="59"/>
      <c r="C2753" s="59"/>
      <c r="D2753" s="59"/>
      <c r="E2753" s="59"/>
      <c r="F2753" s="63"/>
    </row>
    <row r="2754" spans="1:6" x14ac:dyDescent="0.25">
      <c r="A2754" s="62"/>
      <c r="B2754" s="59"/>
      <c r="C2754" s="59"/>
      <c r="D2754" s="59"/>
      <c r="E2754" s="59"/>
      <c r="F2754" s="63"/>
    </row>
    <row r="2755" spans="1:6" x14ac:dyDescent="0.25">
      <c r="A2755" s="62"/>
      <c r="B2755" s="59"/>
      <c r="C2755" s="59"/>
      <c r="D2755" s="59"/>
      <c r="E2755" s="59"/>
      <c r="F2755" s="63"/>
    </row>
    <row r="2756" spans="1:6" x14ac:dyDescent="0.25">
      <c r="A2756" s="62"/>
      <c r="B2756" s="59"/>
      <c r="C2756" s="59"/>
      <c r="D2756" s="59"/>
      <c r="E2756" s="59"/>
      <c r="F2756" s="63"/>
    </row>
    <row r="2757" spans="1:6" x14ac:dyDescent="0.25">
      <c r="A2757" s="62"/>
      <c r="B2757" s="59"/>
      <c r="C2757" s="59"/>
      <c r="D2757" s="59"/>
      <c r="E2757" s="59"/>
      <c r="F2757" s="63"/>
    </row>
    <row r="2758" spans="1:6" x14ac:dyDescent="0.25">
      <c r="A2758" s="62"/>
      <c r="B2758" s="59"/>
      <c r="C2758" s="59"/>
      <c r="D2758" s="59"/>
      <c r="E2758" s="59"/>
      <c r="F2758" s="63"/>
    </row>
    <row r="2759" spans="1:6" x14ac:dyDescent="0.25">
      <c r="A2759" s="62"/>
      <c r="B2759" s="59"/>
      <c r="C2759" s="59"/>
      <c r="D2759" s="59"/>
      <c r="E2759" s="59"/>
      <c r="F2759" s="63"/>
    </row>
    <row r="2760" spans="1:6" x14ac:dyDescent="0.25">
      <c r="A2760" s="62"/>
      <c r="B2760" s="59"/>
      <c r="C2760" s="59"/>
      <c r="D2760" s="59"/>
      <c r="E2760" s="59"/>
      <c r="F2760" s="63"/>
    </row>
    <row r="2761" spans="1:6" x14ac:dyDescent="0.25">
      <c r="A2761" s="62"/>
      <c r="B2761" s="59"/>
      <c r="C2761" s="59"/>
      <c r="D2761" s="59"/>
      <c r="E2761" s="59"/>
      <c r="F2761" s="63"/>
    </row>
    <row r="2762" spans="1:6" x14ac:dyDescent="0.25">
      <c r="A2762" s="62"/>
      <c r="B2762" s="59"/>
      <c r="C2762" s="59"/>
      <c r="D2762" s="59"/>
      <c r="E2762" s="59"/>
      <c r="F2762" s="63"/>
    </row>
    <row r="2763" spans="1:6" x14ac:dyDescent="0.25">
      <c r="A2763" s="62"/>
      <c r="B2763" s="59"/>
      <c r="C2763" s="59"/>
      <c r="D2763" s="59"/>
      <c r="E2763" s="59"/>
      <c r="F2763" s="63"/>
    </row>
    <row r="2764" spans="1:6" x14ac:dyDescent="0.25">
      <c r="A2764" s="62"/>
      <c r="B2764" s="59"/>
      <c r="C2764" s="59"/>
      <c r="D2764" s="59"/>
      <c r="E2764" s="59"/>
      <c r="F2764" s="63"/>
    </row>
    <row r="2765" spans="1:6" x14ac:dyDescent="0.25">
      <c r="A2765" s="62"/>
      <c r="B2765" s="59"/>
      <c r="C2765" s="59"/>
      <c r="D2765" s="59"/>
      <c r="E2765" s="59"/>
      <c r="F2765" s="63"/>
    </row>
    <row r="2766" spans="1:6" x14ac:dyDescent="0.25">
      <c r="A2766" s="62"/>
      <c r="B2766" s="59"/>
      <c r="C2766" s="59"/>
      <c r="D2766" s="59"/>
      <c r="E2766" s="59"/>
      <c r="F2766" s="63"/>
    </row>
    <row r="2767" spans="1:6" x14ac:dyDescent="0.25">
      <c r="A2767" s="62"/>
      <c r="B2767" s="59"/>
      <c r="C2767" s="59"/>
      <c r="D2767" s="59"/>
      <c r="E2767" s="59"/>
      <c r="F2767" s="63"/>
    </row>
    <row r="2768" spans="1:6" x14ac:dyDescent="0.25">
      <c r="A2768" s="62"/>
      <c r="B2768" s="59"/>
      <c r="C2768" s="59"/>
      <c r="D2768" s="59"/>
      <c r="E2768" s="59"/>
      <c r="F2768" s="63"/>
    </row>
    <row r="2769" spans="1:6" x14ac:dyDescent="0.25">
      <c r="A2769" s="62"/>
      <c r="B2769" s="59"/>
      <c r="C2769" s="59"/>
      <c r="D2769" s="59"/>
      <c r="E2769" s="59"/>
      <c r="F2769" s="63"/>
    </row>
    <row r="2770" spans="1:6" x14ac:dyDescent="0.25">
      <c r="A2770" s="62"/>
      <c r="B2770" s="59"/>
      <c r="C2770" s="59"/>
      <c r="D2770" s="59"/>
      <c r="E2770" s="59"/>
      <c r="F2770" s="63"/>
    </row>
    <row r="2771" spans="1:6" x14ac:dyDescent="0.25">
      <c r="A2771" s="62"/>
      <c r="B2771" s="59"/>
      <c r="C2771" s="59"/>
      <c r="D2771" s="59"/>
      <c r="E2771" s="59"/>
      <c r="F2771" s="63"/>
    </row>
    <row r="2772" spans="1:6" x14ac:dyDescent="0.25">
      <c r="A2772" s="62"/>
      <c r="B2772" s="59"/>
      <c r="C2772" s="59"/>
      <c r="D2772" s="59"/>
      <c r="E2772" s="59"/>
      <c r="F2772" s="63"/>
    </row>
    <row r="2773" spans="1:6" x14ac:dyDescent="0.25">
      <c r="A2773" s="62"/>
      <c r="B2773" s="59"/>
      <c r="C2773" s="59"/>
      <c r="D2773" s="59"/>
      <c r="E2773" s="59"/>
      <c r="F2773" s="63"/>
    </row>
    <row r="2774" spans="1:6" x14ac:dyDescent="0.25">
      <c r="A2774" s="62"/>
      <c r="B2774" s="59"/>
      <c r="C2774" s="59"/>
      <c r="D2774" s="59"/>
      <c r="E2774" s="59"/>
      <c r="F2774" s="63"/>
    </row>
    <row r="2775" spans="1:6" x14ac:dyDescent="0.25">
      <c r="A2775" s="62"/>
      <c r="B2775" s="59"/>
      <c r="C2775" s="59"/>
      <c r="D2775" s="59"/>
      <c r="E2775" s="59"/>
      <c r="F2775" s="63"/>
    </row>
    <row r="2776" spans="1:6" x14ac:dyDescent="0.25">
      <c r="A2776" s="62"/>
      <c r="B2776" s="59"/>
      <c r="C2776" s="59"/>
      <c r="D2776" s="59"/>
      <c r="E2776" s="59"/>
      <c r="F2776" s="63"/>
    </row>
    <row r="2777" spans="1:6" x14ac:dyDescent="0.25">
      <c r="A2777" s="62"/>
      <c r="B2777" s="59"/>
      <c r="C2777" s="59"/>
      <c r="D2777" s="59"/>
      <c r="E2777" s="59"/>
      <c r="F2777" s="63"/>
    </row>
    <row r="2778" spans="1:6" x14ac:dyDescent="0.25">
      <c r="A2778" s="62"/>
      <c r="B2778" s="59"/>
      <c r="C2778" s="59"/>
      <c r="D2778" s="59"/>
      <c r="E2778" s="59"/>
      <c r="F2778" s="63"/>
    </row>
    <row r="2779" spans="1:6" x14ac:dyDescent="0.25">
      <c r="A2779" s="62"/>
      <c r="B2779" s="59"/>
      <c r="C2779" s="59"/>
      <c r="D2779" s="59"/>
      <c r="E2779" s="59"/>
      <c r="F2779" s="63"/>
    </row>
    <row r="2780" spans="1:6" x14ac:dyDescent="0.25">
      <c r="A2780" s="62"/>
      <c r="B2780" s="59"/>
      <c r="C2780" s="59"/>
      <c r="D2780" s="59"/>
      <c r="E2780" s="59"/>
      <c r="F2780" s="63"/>
    </row>
    <row r="2781" spans="1:6" x14ac:dyDescent="0.25">
      <c r="A2781" s="62"/>
      <c r="B2781" s="59"/>
      <c r="C2781" s="59"/>
      <c r="D2781" s="59"/>
      <c r="E2781" s="59"/>
      <c r="F2781" s="63"/>
    </row>
    <row r="2782" spans="1:6" x14ac:dyDescent="0.25">
      <c r="A2782" s="62"/>
      <c r="B2782" s="59"/>
      <c r="C2782" s="59"/>
      <c r="D2782" s="59"/>
      <c r="E2782" s="59"/>
      <c r="F2782" s="63"/>
    </row>
    <row r="2783" spans="1:6" x14ac:dyDescent="0.25">
      <c r="A2783" s="62"/>
      <c r="B2783" s="59"/>
      <c r="C2783" s="59"/>
      <c r="D2783" s="59"/>
      <c r="E2783" s="59"/>
      <c r="F2783" s="63"/>
    </row>
    <row r="2784" spans="1:6" x14ac:dyDescent="0.25">
      <c r="A2784" s="62"/>
      <c r="B2784" s="59"/>
      <c r="C2784" s="59"/>
      <c r="D2784" s="59"/>
      <c r="E2784" s="59"/>
      <c r="F2784" s="63"/>
    </row>
    <row r="2785" spans="1:6" x14ac:dyDescent="0.25">
      <c r="A2785" s="62"/>
      <c r="B2785" s="59"/>
      <c r="C2785" s="59"/>
      <c r="D2785" s="59"/>
      <c r="E2785" s="59"/>
      <c r="F2785" s="63"/>
    </row>
    <row r="2786" spans="1:6" x14ac:dyDescent="0.25">
      <c r="A2786" s="62"/>
      <c r="B2786" s="59"/>
      <c r="C2786" s="59"/>
      <c r="D2786" s="59"/>
      <c r="E2786" s="59"/>
      <c r="F2786" s="63"/>
    </row>
    <row r="2787" spans="1:6" x14ac:dyDescent="0.25">
      <c r="A2787" s="62"/>
      <c r="B2787" s="59"/>
      <c r="C2787" s="59"/>
      <c r="D2787" s="59"/>
      <c r="E2787" s="59"/>
      <c r="F2787" s="63"/>
    </row>
    <row r="2788" spans="1:6" x14ac:dyDescent="0.25">
      <c r="A2788" s="62"/>
      <c r="B2788" s="59"/>
      <c r="C2788" s="59"/>
      <c r="D2788" s="59"/>
      <c r="E2788" s="59"/>
      <c r="F2788" s="63"/>
    </row>
    <row r="2789" spans="1:6" x14ac:dyDescent="0.25">
      <c r="A2789" s="62"/>
      <c r="B2789" s="59"/>
      <c r="C2789" s="59"/>
      <c r="D2789" s="59"/>
      <c r="E2789" s="59"/>
      <c r="F2789" s="63"/>
    </row>
    <row r="2790" spans="1:6" x14ac:dyDescent="0.25">
      <c r="A2790" s="62"/>
      <c r="B2790" s="59"/>
      <c r="C2790" s="59"/>
      <c r="D2790" s="59"/>
      <c r="E2790" s="59"/>
      <c r="F2790" s="63"/>
    </row>
    <row r="2791" spans="1:6" x14ac:dyDescent="0.25">
      <c r="A2791" s="62"/>
      <c r="B2791" s="59"/>
      <c r="C2791" s="59"/>
      <c r="D2791" s="59"/>
      <c r="E2791" s="59"/>
      <c r="F2791" s="63"/>
    </row>
    <row r="2792" spans="1:6" x14ac:dyDescent="0.25">
      <c r="A2792" s="62"/>
      <c r="B2792" s="59"/>
      <c r="C2792" s="59"/>
      <c r="D2792" s="59"/>
      <c r="E2792" s="59"/>
      <c r="F2792" s="63"/>
    </row>
    <row r="2793" spans="1:6" x14ac:dyDescent="0.25">
      <c r="A2793" s="62"/>
      <c r="B2793" s="59"/>
      <c r="C2793" s="59"/>
      <c r="D2793" s="59"/>
      <c r="E2793" s="59"/>
      <c r="F2793" s="63"/>
    </row>
    <row r="2794" spans="1:6" x14ac:dyDescent="0.25">
      <c r="A2794" s="62"/>
      <c r="B2794" s="59"/>
      <c r="C2794" s="59"/>
      <c r="D2794" s="59"/>
      <c r="E2794" s="59"/>
      <c r="F2794" s="63"/>
    </row>
    <row r="2795" spans="1:6" x14ac:dyDescent="0.25">
      <c r="A2795" s="62"/>
      <c r="B2795" s="59"/>
      <c r="C2795" s="59"/>
      <c r="D2795" s="59"/>
      <c r="E2795" s="59"/>
      <c r="F2795" s="63"/>
    </row>
    <row r="2796" spans="1:6" x14ac:dyDescent="0.25">
      <c r="A2796" s="62"/>
      <c r="B2796" s="59"/>
      <c r="C2796" s="59"/>
      <c r="D2796" s="59"/>
      <c r="E2796" s="59"/>
      <c r="F2796" s="63"/>
    </row>
    <row r="2797" spans="1:6" x14ac:dyDescent="0.25">
      <c r="A2797" s="62"/>
      <c r="B2797" s="59"/>
      <c r="C2797" s="59"/>
      <c r="D2797" s="59"/>
      <c r="E2797" s="59"/>
      <c r="F2797" s="63"/>
    </row>
    <row r="2798" spans="1:6" x14ac:dyDescent="0.25">
      <c r="A2798" s="62"/>
      <c r="B2798" s="59"/>
      <c r="C2798" s="59"/>
      <c r="D2798" s="59"/>
      <c r="E2798" s="59"/>
      <c r="F2798" s="63"/>
    </row>
    <row r="2799" spans="1:6" x14ac:dyDescent="0.25">
      <c r="A2799" s="62"/>
      <c r="B2799" s="59"/>
      <c r="C2799" s="59"/>
      <c r="D2799" s="59"/>
      <c r="E2799" s="59"/>
      <c r="F2799" s="63"/>
    </row>
    <row r="2800" spans="1:6" x14ac:dyDescent="0.25">
      <c r="A2800" s="62"/>
      <c r="B2800" s="59"/>
      <c r="C2800" s="59"/>
      <c r="D2800" s="59"/>
      <c r="E2800" s="59"/>
      <c r="F2800" s="63"/>
    </row>
    <row r="2801" spans="1:6" x14ac:dyDescent="0.25">
      <c r="A2801" s="62"/>
      <c r="B2801" s="59"/>
      <c r="C2801" s="59"/>
      <c r="D2801" s="59"/>
      <c r="E2801" s="59"/>
      <c r="F2801" s="63"/>
    </row>
    <row r="2802" spans="1:6" x14ac:dyDescent="0.25">
      <c r="A2802" s="62"/>
      <c r="B2802" s="59"/>
      <c r="C2802" s="59"/>
      <c r="D2802" s="59"/>
      <c r="E2802" s="59"/>
      <c r="F2802" s="63"/>
    </row>
    <row r="2803" spans="1:6" x14ac:dyDescent="0.25">
      <c r="A2803" s="62"/>
      <c r="B2803" s="59"/>
      <c r="C2803" s="59"/>
      <c r="D2803" s="59"/>
      <c r="E2803" s="59"/>
      <c r="F2803" s="63"/>
    </row>
    <row r="2804" spans="1:6" x14ac:dyDescent="0.25">
      <c r="A2804" s="62"/>
      <c r="B2804" s="59"/>
      <c r="C2804" s="59"/>
      <c r="D2804" s="59"/>
      <c r="E2804" s="59"/>
      <c r="F2804" s="63"/>
    </row>
    <row r="2805" spans="1:6" x14ac:dyDescent="0.25">
      <c r="A2805" s="62"/>
      <c r="B2805" s="59"/>
      <c r="C2805" s="59"/>
      <c r="D2805" s="59"/>
      <c r="E2805" s="59"/>
      <c r="F2805" s="63"/>
    </row>
    <row r="2806" spans="1:6" x14ac:dyDescent="0.25">
      <c r="A2806" s="62"/>
      <c r="B2806" s="59"/>
      <c r="C2806" s="59"/>
      <c r="D2806" s="59"/>
      <c r="E2806" s="59"/>
      <c r="F2806" s="63"/>
    </row>
    <row r="2807" spans="1:6" x14ac:dyDescent="0.25">
      <c r="A2807" s="62"/>
      <c r="B2807" s="59"/>
      <c r="C2807" s="59"/>
      <c r="D2807" s="59"/>
      <c r="E2807" s="59"/>
      <c r="F2807" s="63"/>
    </row>
    <row r="2808" spans="1:6" x14ac:dyDescent="0.25">
      <c r="A2808" s="62"/>
      <c r="B2808" s="59"/>
      <c r="C2808" s="59"/>
      <c r="D2808" s="59"/>
      <c r="E2808" s="59"/>
      <c r="F2808" s="63"/>
    </row>
    <row r="2809" spans="1:6" x14ac:dyDescent="0.25">
      <c r="A2809" s="62"/>
      <c r="B2809" s="59"/>
      <c r="C2809" s="59"/>
      <c r="D2809" s="59"/>
      <c r="E2809" s="59"/>
      <c r="F2809" s="63"/>
    </row>
    <row r="2810" spans="1:6" x14ac:dyDescent="0.25">
      <c r="A2810" s="62"/>
      <c r="B2810" s="59"/>
      <c r="C2810" s="59"/>
      <c r="D2810" s="59"/>
      <c r="E2810" s="59"/>
      <c r="F2810" s="63"/>
    </row>
    <row r="2811" spans="1:6" x14ac:dyDescent="0.25">
      <c r="A2811" s="62"/>
      <c r="B2811" s="59"/>
      <c r="C2811" s="59"/>
      <c r="D2811" s="59"/>
      <c r="E2811" s="59"/>
      <c r="F2811" s="63"/>
    </row>
    <row r="2812" spans="1:6" x14ac:dyDescent="0.25">
      <c r="A2812" s="62"/>
      <c r="B2812" s="59"/>
      <c r="C2812" s="59"/>
      <c r="D2812" s="59"/>
      <c r="E2812" s="59"/>
      <c r="F2812" s="63"/>
    </row>
    <row r="2813" spans="1:6" x14ac:dyDescent="0.25">
      <c r="A2813" s="62"/>
      <c r="B2813" s="59"/>
      <c r="C2813" s="59"/>
      <c r="D2813" s="59"/>
      <c r="E2813" s="59"/>
      <c r="F2813" s="63"/>
    </row>
    <row r="2814" spans="1:6" x14ac:dyDescent="0.25">
      <c r="A2814" s="62"/>
      <c r="B2814" s="59"/>
      <c r="C2814" s="59"/>
      <c r="D2814" s="59"/>
      <c r="E2814" s="59"/>
      <c r="F2814" s="63"/>
    </row>
    <row r="2815" spans="1:6" x14ac:dyDescent="0.25">
      <c r="A2815" s="62"/>
      <c r="B2815" s="59"/>
      <c r="C2815" s="59"/>
      <c r="D2815" s="59"/>
      <c r="E2815" s="59"/>
      <c r="F2815" s="63"/>
    </row>
    <row r="2816" spans="1:6" x14ac:dyDescent="0.25">
      <c r="A2816" s="62"/>
      <c r="B2816" s="59"/>
      <c r="C2816" s="59"/>
      <c r="D2816" s="59"/>
      <c r="E2816" s="59"/>
      <c r="F2816" s="63"/>
    </row>
    <row r="2817" spans="1:6" x14ac:dyDescent="0.25">
      <c r="A2817" s="62"/>
      <c r="B2817" s="59"/>
      <c r="C2817" s="59"/>
      <c r="D2817" s="59"/>
      <c r="E2817" s="59"/>
      <c r="F2817" s="63"/>
    </row>
    <row r="2818" spans="1:6" x14ac:dyDescent="0.25">
      <c r="A2818" s="62"/>
      <c r="B2818" s="59"/>
      <c r="C2818" s="59"/>
      <c r="D2818" s="59"/>
      <c r="E2818" s="59"/>
      <c r="F2818" s="63"/>
    </row>
    <row r="2819" spans="1:6" x14ac:dyDescent="0.25">
      <c r="A2819" s="62"/>
      <c r="B2819" s="59"/>
      <c r="C2819" s="59"/>
      <c r="D2819" s="59"/>
      <c r="E2819" s="59"/>
      <c r="F2819" s="63"/>
    </row>
    <row r="2820" spans="1:6" x14ac:dyDescent="0.25">
      <c r="A2820" s="62"/>
      <c r="B2820" s="59"/>
      <c r="C2820" s="59"/>
      <c r="D2820" s="59"/>
      <c r="E2820" s="59"/>
      <c r="F2820" s="63"/>
    </row>
    <row r="2821" spans="1:6" x14ac:dyDescent="0.25">
      <c r="A2821" s="62"/>
      <c r="B2821" s="59"/>
      <c r="C2821" s="59"/>
      <c r="D2821" s="59"/>
      <c r="E2821" s="59"/>
      <c r="F2821" s="63"/>
    </row>
    <row r="2822" spans="1:6" x14ac:dyDescent="0.25">
      <c r="A2822" s="62"/>
      <c r="B2822" s="59"/>
      <c r="C2822" s="59"/>
      <c r="D2822" s="59"/>
      <c r="E2822" s="59"/>
      <c r="F2822" s="63"/>
    </row>
    <row r="2823" spans="1:6" x14ac:dyDescent="0.25">
      <c r="A2823" s="62"/>
      <c r="B2823" s="59"/>
      <c r="C2823" s="59"/>
      <c r="D2823" s="59"/>
      <c r="E2823" s="59"/>
      <c r="F2823" s="63"/>
    </row>
    <row r="2824" spans="1:6" x14ac:dyDescent="0.25">
      <c r="A2824" s="62"/>
      <c r="B2824" s="59"/>
      <c r="C2824" s="59"/>
      <c r="D2824" s="59"/>
      <c r="E2824" s="59"/>
      <c r="F2824" s="63"/>
    </row>
    <row r="2825" spans="1:6" x14ac:dyDescent="0.25">
      <c r="A2825" s="62"/>
      <c r="B2825" s="59"/>
      <c r="C2825" s="59"/>
      <c r="D2825" s="59"/>
      <c r="E2825" s="59"/>
      <c r="F2825" s="63"/>
    </row>
    <row r="2826" spans="1:6" x14ac:dyDescent="0.25">
      <c r="A2826" s="62"/>
      <c r="B2826" s="59"/>
      <c r="C2826" s="59"/>
      <c r="D2826" s="59"/>
      <c r="E2826" s="59"/>
      <c r="F2826" s="63"/>
    </row>
    <row r="2827" spans="1:6" x14ac:dyDescent="0.25">
      <c r="A2827" s="62"/>
      <c r="B2827" s="59"/>
      <c r="C2827" s="59"/>
      <c r="D2827" s="59"/>
      <c r="E2827" s="59"/>
      <c r="F2827" s="63"/>
    </row>
    <row r="2828" spans="1:6" x14ac:dyDescent="0.25">
      <c r="A2828" s="62"/>
      <c r="B2828" s="59"/>
      <c r="C2828" s="59"/>
      <c r="D2828" s="59"/>
      <c r="E2828" s="59"/>
      <c r="F2828" s="63"/>
    </row>
    <row r="2829" spans="1:6" x14ac:dyDescent="0.25">
      <c r="A2829" s="62"/>
      <c r="B2829" s="59"/>
      <c r="C2829" s="59"/>
      <c r="D2829" s="59"/>
      <c r="E2829" s="59"/>
      <c r="F2829" s="63"/>
    </row>
    <row r="2830" spans="1:6" x14ac:dyDescent="0.25">
      <c r="A2830" s="62"/>
      <c r="B2830" s="59"/>
      <c r="C2830" s="59"/>
      <c r="D2830" s="59"/>
      <c r="E2830" s="59"/>
      <c r="F2830" s="63"/>
    </row>
    <row r="2831" spans="1:6" x14ac:dyDescent="0.25">
      <c r="A2831" s="62"/>
      <c r="B2831" s="59"/>
      <c r="C2831" s="59"/>
      <c r="D2831" s="59"/>
      <c r="E2831" s="59"/>
      <c r="F2831" s="63"/>
    </row>
    <row r="2832" spans="1:6" x14ac:dyDescent="0.25">
      <c r="A2832" s="62"/>
      <c r="B2832" s="59"/>
      <c r="C2832" s="59"/>
      <c r="D2832" s="59"/>
      <c r="E2832" s="59"/>
      <c r="F2832" s="63"/>
    </row>
    <row r="2833" spans="1:6" x14ac:dyDescent="0.25">
      <c r="A2833" s="62"/>
      <c r="B2833" s="59"/>
      <c r="C2833" s="59"/>
      <c r="D2833" s="59"/>
      <c r="E2833" s="59"/>
      <c r="F2833" s="63"/>
    </row>
    <row r="2834" spans="1:6" x14ac:dyDescent="0.25">
      <c r="A2834" s="62"/>
      <c r="B2834" s="59"/>
      <c r="C2834" s="59"/>
      <c r="D2834" s="59"/>
      <c r="E2834" s="59"/>
      <c r="F2834" s="63"/>
    </row>
    <row r="2835" spans="1:6" x14ac:dyDescent="0.25">
      <c r="A2835" s="62"/>
      <c r="B2835" s="59"/>
      <c r="C2835" s="59"/>
      <c r="D2835" s="59"/>
      <c r="E2835" s="59"/>
      <c r="F2835" s="63"/>
    </row>
    <row r="2836" spans="1:6" x14ac:dyDescent="0.25">
      <c r="A2836" s="62"/>
      <c r="B2836" s="59"/>
      <c r="C2836" s="59"/>
      <c r="D2836" s="59"/>
      <c r="E2836" s="59"/>
      <c r="F2836" s="63"/>
    </row>
    <row r="2837" spans="1:6" x14ac:dyDescent="0.25">
      <c r="A2837" s="62"/>
      <c r="B2837" s="59"/>
      <c r="C2837" s="59"/>
      <c r="D2837" s="59"/>
      <c r="E2837" s="59"/>
      <c r="F2837" s="63"/>
    </row>
    <row r="2838" spans="1:6" x14ac:dyDescent="0.25">
      <c r="A2838" s="62"/>
      <c r="B2838" s="59"/>
      <c r="C2838" s="59"/>
      <c r="D2838" s="59"/>
      <c r="E2838" s="59"/>
      <c r="F2838" s="63"/>
    </row>
    <row r="2839" spans="1:6" x14ac:dyDescent="0.25">
      <c r="A2839" s="62"/>
      <c r="B2839" s="59"/>
      <c r="C2839" s="59"/>
      <c r="D2839" s="59"/>
      <c r="E2839" s="59"/>
      <c r="F2839" s="63"/>
    </row>
    <row r="2840" spans="1:6" x14ac:dyDescent="0.25">
      <c r="A2840" s="62"/>
      <c r="B2840" s="59"/>
      <c r="C2840" s="59"/>
      <c r="D2840" s="59"/>
      <c r="E2840" s="59"/>
      <c r="F2840" s="63"/>
    </row>
    <row r="2841" spans="1:6" x14ac:dyDescent="0.25">
      <c r="A2841" s="62"/>
      <c r="B2841" s="59"/>
      <c r="C2841" s="59"/>
      <c r="D2841" s="59"/>
      <c r="E2841" s="59"/>
      <c r="F2841" s="63"/>
    </row>
    <row r="2842" spans="1:6" x14ac:dyDescent="0.25">
      <c r="A2842" s="62"/>
      <c r="B2842" s="59"/>
      <c r="C2842" s="59"/>
      <c r="D2842" s="59"/>
      <c r="E2842" s="59"/>
      <c r="F2842" s="63"/>
    </row>
    <row r="2843" spans="1:6" x14ac:dyDescent="0.25">
      <c r="A2843" s="62"/>
      <c r="B2843" s="59"/>
      <c r="C2843" s="59"/>
      <c r="D2843" s="59"/>
      <c r="E2843" s="59"/>
      <c r="F2843" s="63"/>
    </row>
    <row r="2844" spans="1:6" x14ac:dyDescent="0.25">
      <c r="A2844" s="62"/>
      <c r="B2844" s="59"/>
      <c r="C2844" s="59"/>
      <c r="D2844" s="59"/>
      <c r="E2844" s="59"/>
      <c r="F2844" s="63"/>
    </row>
    <row r="2845" spans="1:6" x14ac:dyDescent="0.25">
      <c r="A2845" s="62"/>
      <c r="B2845" s="59"/>
      <c r="C2845" s="59"/>
      <c r="D2845" s="59"/>
      <c r="E2845" s="59"/>
      <c r="F2845" s="63"/>
    </row>
    <row r="2846" spans="1:6" x14ac:dyDescent="0.25">
      <c r="A2846" s="62"/>
      <c r="B2846" s="59"/>
      <c r="C2846" s="59"/>
      <c r="D2846" s="59"/>
      <c r="E2846" s="59"/>
      <c r="F2846" s="63"/>
    </row>
    <row r="2847" spans="1:6" x14ac:dyDescent="0.25">
      <c r="A2847" s="62"/>
      <c r="B2847" s="59"/>
      <c r="C2847" s="59"/>
      <c r="D2847" s="59"/>
      <c r="E2847" s="59"/>
      <c r="F2847" s="63"/>
    </row>
    <row r="2848" spans="1:6" x14ac:dyDescent="0.25">
      <c r="A2848" s="62"/>
      <c r="B2848" s="59"/>
      <c r="C2848" s="59"/>
      <c r="D2848" s="59"/>
      <c r="E2848" s="59"/>
      <c r="F2848" s="63"/>
    </row>
    <row r="2849" spans="1:6" x14ac:dyDescent="0.25">
      <c r="A2849" s="62"/>
      <c r="B2849" s="59"/>
      <c r="C2849" s="59"/>
      <c r="D2849" s="59"/>
      <c r="E2849" s="59"/>
      <c r="F2849" s="63"/>
    </row>
    <row r="2850" spans="1:6" x14ac:dyDescent="0.25">
      <c r="A2850" s="62"/>
      <c r="B2850" s="59"/>
      <c r="C2850" s="59"/>
      <c r="D2850" s="59"/>
      <c r="E2850" s="59"/>
      <c r="F2850" s="63"/>
    </row>
    <row r="2851" spans="1:6" x14ac:dyDescent="0.25">
      <c r="A2851" s="62"/>
      <c r="B2851" s="59"/>
      <c r="C2851" s="59"/>
      <c r="D2851" s="59"/>
      <c r="E2851" s="59"/>
      <c r="F2851" s="63"/>
    </row>
    <row r="2852" spans="1:6" x14ac:dyDescent="0.25">
      <c r="A2852" s="62"/>
      <c r="B2852" s="59"/>
      <c r="C2852" s="59"/>
      <c r="D2852" s="59"/>
      <c r="E2852" s="59"/>
      <c r="F2852" s="63"/>
    </row>
    <row r="2853" spans="1:6" x14ac:dyDescent="0.25">
      <c r="A2853" s="62"/>
      <c r="B2853" s="59"/>
      <c r="C2853" s="59"/>
      <c r="D2853" s="59"/>
      <c r="E2853" s="59"/>
      <c r="F2853" s="63"/>
    </row>
    <row r="2854" spans="1:6" x14ac:dyDescent="0.25">
      <c r="A2854" s="62"/>
      <c r="B2854" s="59"/>
      <c r="C2854" s="59"/>
      <c r="D2854" s="59"/>
      <c r="E2854" s="59"/>
      <c r="F2854" s="63"/>
    </row>
    <row r="2855" spans="1:6" x14ac:dyDescent="0.25">
      <c r="A2855" s="62"/>
      <c r="B2855" s="59"/>
      <c r="C2855" s="59"/>
      <c r="D2855" s="59"/>
      <c r="E2855" s="59"/>
      <c r="F2855" s="63"/>
    </row>
    <row r="2856" spans="1:6" x14ac:dyDescent="0.25">
      <c r="A2856" s="62"/>
      <c r="B2856" s="59"/>
      <c r="C2856" s="59"/>
      <c r="D2856" s="59"/>
      <c r="E2856" s="59"/>
      <c r="F2856" s="63"/>
    </row>
    <row r="2857" spans="1:6" x14ac:dyDescent="0.25">
      <c r="A2857" s="62"/>
      <c r="B2857" s="59"/>
      <c r="C2857" s="59"/>
      <c r="D2857" s="59"/>
      <c r="E2857" s="59"/>
      <c r="F2857" s="63"/>
    </row>
    <row r="2858" spans="1:6" x14ac:dyDescent="0.25">
      <c r="A2858" s="62"/>
      <c r="B2858" s="59"/>
      <c r="C2858" s="59"/>
      <c r="D2858" s="59"/>
      <c r="E2858" s="59"/>
      <c r="F2858" s="63"/>
    </row>
    <row r="2859" spans="1:6" x14ac:dyDescent="0.25">
      <c r="A2859" s="62"/>
      <c r="B2859" s="59"/>
      <c r="C2859" s="59"/>
      <c r="D2859" s="59"/>
      <c r="E2859" s="59"/>
      <c r="F2859" s="63"/>
    </row>
    <row r="2860" spans="1:6" x14ac:dyDescent="0.25">
      <c r="A2860" s="62"/>
      <c r="B2860" s="59"/>
      <c r="C2860" s="59"/>
      <c r="D2860" s="59"/>
      <c r="E2860" s="59"/>
      <c r="F2860" s="63"/>
    </row>
    <row r="2861" spans="1:6" x14ac:dyDescent="0.25">
      <c r="A2861" s="62"/>
      <c r="B2861" s="59"/>
      <c r="C2861" s="59"/>
      <c r="D2861" s="59"/>
      <c r="E2861" s="59"/>
      <c r="F2861" s="63"/>
    </row>
    <row r="2862" spans="1:6" x14ac:dyDescent="0.25">
      <c r="A2862" s="62"/>
      <c r="B2862" s="59"/>
      <c r="C2862" s="59"/>
      <c r="D2862" s="59"/>
      <c r="E2862" s="59"/>
      <c r="F2862" s="63"/>
    </row>
    <row r="2863" spans="1:6" x14ac:dyDescent="0.25">
      <c r="A2863" s="62"/>
      <c r="B2863" s="59"/>
      <c r="C2863" s="59"/>
      <c r="D2863" s="59"/>
      <c r="E2863" s="59"/>
      <c r="F2863" s="63"/>
    </row>
    <row r="2864" spans="1:6" x14ac:dyDescent="0.25">
      <c r="A2864" s="62"/>
      <c r="B2864" s="59"/>
      <c r="C2864" s="59"/>
      <c r="D2864" s="59"/>
      <c r="E2864" s="59"/>
      <c r="F2864" s="63"/>
    </row>
    <row r="2865" spans="1:6" x14ac:dyDescent="0.25">
      <c r="A2865" s="62"/>
      <c r="B2865" s="59"/>
      <c r="C2865" s="59"/>
      <c r="D2865" s="59"/>
      <c r="E2865" s="59"/>
      <c r="F2865" s="63"/>
    </row>
    <row r="2866" spans="1:6" x14ac:dyDescent="0.25">
      <c r="A2866" s="62"/>
      <c r="B2866" s="59"/>
      <c r="C2866" s="59"/>
      <c r="D2866" s="59"/>
      <c r="E2866" s="59"/>
      <c r="F2866" s="63"/>
    </row>
    <row r="2867" spans="1:6" x14ac:dyDescent="0.25">
      <c r="A2867" s="62"/>
      <c r="B2867" s="59"/>
      <c r="C2867" s="59"/>
      <c r="D2867" s="59"/>
      <c r="E2867" s="59"/>
      <c r="F2867" s="63"/>
    </row>
    <row r="2868" spans="1:6" x14ac:dyDescent="0.25">
      <c r="A2868" s="62"/>
      <c r="B2868" s="59"/>
      <c r="C2868" s="59"/>
      <c r="D2868" s="59"/>
      <c r="E2868" s="59"/>
      <c r="F2868" s="63"/>
    </row>
    <row r="2869" spans="1:6" x14ac:dyDescent="0.25">
      <c r="A2869" s="62"/>
      <c r="B2869" s="59"/>
      <c r="C2869" s="59"/>
      <c r="D2869" s="59"/>
      <c r="E2869" s="59"/>
      <c r="F2869" s="63"/>
    </row>
    <row r="2870" spans="1:6" x14ac:dyDescent="0.25">
      <c r="A2870" s="62"/>
      <c r="B2870" s="59"/>
      <c r="C2870" s="59"/>
      <c r="D2870" s="59"/>
      <c r="E2870" s="59"/>
      <c r="F2870" s="63"/>
    </row>
    <row r="2871" spans="1:6" x14ac:dyDescent="0.25">
      <c r="A2871" s="62"/>
      <c r="B2871" s="59"/>
      <c r="C2871" s="59"/>
      <c r="D2871" s="59"/>
      <c r="E2871" s="59"/>
      <c r="F2871" s="63"/>
    </row>
    <row r="2872" spans="1:6" x14ac:dyDescent="0.25">
      <c r="A2872" s="62"/>
      <c r="B2872" s="59"/>
      <c r="C2872" s="59"/>
      <c r="D2872" s="59"/>
      <c r="E2872" s="59"/>
      <c r="F2872" s="63"/>
    </row>
    <row r="2873" spans="1:6" x14ac:dyDescent="0.25">
      <c r="A2873" s="62"/>
      <c r="B2873" s="59"/>
      <c r="C2873" s="59"/>
      <c r="D2873" s="59"/>
      <c r="E2873" s="59"/>
      <c r="F2873" s="63"/>
    </row>
    <row r="2874" spans="1:6" x14ac:dyDescent="0.25">
      <c r="A2874" s="62"/>
      <c r="B2874" s="59"/>
      <c r="C2874" s="59"/>
      <c r="D2874" s="59"/>
      <c r="E2874" s="59"/>
      <c r="F2874" s="63"/>
    </row>
    <row r="2875" spans="1:6" x14ac:dyDescent="0.25">
      <c r="A2875" s="62"/>
      <c r="B2875" s="59"/>
      <c r="C2875" s="59"/>
      <c r="D2875" s="59"/>
      <c r="E2875" s="59"/>
      <c r="F2875" s="63"/>
    </row>
    <row r="2876" spans="1:6" x14ac:dyDescent="0.25">
      <c r="A2876" s="62"/>
      <c r="B2876" s="59"/>
      <c r="C2876" s="59"/>
      <c r="D2876" s="59"/>
      <c r="E2876" s="59"/>
      <c r="F2876" s="63"/>
    </row>
    <row r="2877" spans="1:6" x14ac:dyDescent="0.25">
      <c r="A2877" s="62"/>
      <c r="B2877" s="59"/>
      <c r="C2877" s="59"/>
      <c r="D2877" s="59"/>
      <c r="E2877" s="59"/>
      <c r="F2877" s="63"/>
    </row>
    <row r="2878" spans="1:6" x14ac:dyDescent="0.25">
      <c r="A2878" s="62"/>
      <c r="B2878" s="59"/>
      <c r="C2878" s="59"/>
      <c r="D2878" s="59"/>
      <c r="E2878" s="59"/>
      <c r="F2878" s="63"/>
    </row>
    <row r="2879" spans="1:6" x14ac:dyDescent="0.25">
      <c r="A2879" s="62"/>
      <c r="B2879" s="59"/>
      <c r="C2879" s="59"/>
      <c r="D2879" s="59"/>
      <c r="E2879" s="59"/>
      <c r="F2879" s="63"/>
    </row>
    <row r="2880" spans="1:6" x14ac:dyDescent="0.25">
      <c r="A2880" s="62"/>
      <c r="B2880" s="59"/>
      <c r="C2880" s="59"/>
      <c r="D2880" s="59"/>
      <c r="E2880" s="59"/>
      <c r="F2880" s="63"/>
    </row>
    <row r="2881" spans="1:6" x14ac:dyDescent="0.25">
      <c r="A2881" s="62"/>
      <c r="B2881" s="59"/>
      <c r="C2881" s="59"/>
      <c r="D2881" s="59"/>
      <c r="E2881" s="59"/>
      <c r="F2881" s="63"/>
    </row>
    <row r="2882" spans="1:6" x14ac:dyDescent="0.25">
      <c r="A2882" s="62"/>
      <c r="B2882" s="59"/>
      <c r="C2882" s="59"/>
      <c r="D2882" s="59"/>
      <c r="E2882" s="59"/>
      <c r="F2882" s="63"/>
    </row>
    <row r="2883" spans="1:6" x14ac:dyDescent="0.25">
      <c r="A2883" s="62"/>
      <c r="B2883" s="59"/>
      <c r="C2883" s="59"/>
      <c r="D2883" s="59"/>
      <c r="E2883" s="59"/>
      <c r="F2883" s="63"/>
    </row>
    <row r="2884" spans="1:6" x14ac:dyDescent="0.25">
      <c r="A2884" s="62"/>
      <c r="B2884" s="59"/>
      <c r="C2884" s="59"/>
      <c r="D2884" s="59"/>
      <c r="E2884" s="59"/>
      <c r="F2884" s="63"/>
    </row>
    <row r="2885" spans="1:6" x14ac:dyDescent="0.25">
      <c r="A2885" s="62"/>
      <c r="B2885" s="59"/>
      <c r="C2885" s="59"/>
      <c r="D2885" s="59"/>
      <c r="E2885" s="59"/>
      <c r="F2885" s="63"/>
    </row>
    <row r="2886" spans="1:6" x14ac:dyDescent="0.25">
      <c r="A2886" s="62"/>
      <c r="B2886" s="59"/>
      <c r="C2886" s="59"/>
      <c r="D2886" s="59"/>
      <c r="E2886" s="59"/>
      <c r="F2886" s="63"/>
    </row>
    <row r="2887" spans="1:6" x14ac:dyDescent="0.25">
      <c r="A2887" s="62"/>
      <c r="B2887" s="59"/>
      <c r="C2887" s="59"/>
      <c r="D2887" s="59"/>
      <c r="E2887" s="59"/>
      <c r="F2887" s="63"/>
    </row>
    <row r="2888" spans="1:6" x14ac:dyDescent="0.25">
      <c r="A2888" s="62"/>
      <c r="B2888" s="59"/>
      <c r="C2888" s="59"/>
      <c r="D2888" s="59"/>
      <c r="E2888" s="59"/>
      <c r="F2888" s="63"/>
    </row>
    <row r="2889" spans="1:6" x14ac:dyDescent="0.25">
      <c r="A2889" s="62"/>
      <c r="B2889" s="59"/>
      <c r="C2889" s="59"/>
      <c r="D2889" s="59"/>
      <c r="E2889" s="59"/>
      <c r="F2889" s="63"/>
    </row>
    <row r="2890" spans="1:6" x14ac:dyDescent="0.25">
      <c r="A2890" s="62"/>
      <c r="B2890" s="59"/>
      <c r="C2890" s="59"/>
      <c r="D2890" s="59"/>
      <c r="E2890" s="59"/>
      <c r="F2890" s="63"/>
    </row>
    <row r="2891" spans="1:6" x14ac:dyDescent="0.25">
      <c r="A2891" s="62"/>
      <c r="B2891" s="59"/>
      <c r="C2891" s="59"/>
      <c r="D2891" s="59"/>
      <c r="E2891" s="59"/>
      <c r="F2891" s="63"/>
    </row>
    <row r="2892" spans="1:6" x14ac:dyDescent="0.25">
      <c r="A2892" s="62"/>
      <c r="B2892" s="59"/>
      <c r="C2892" s="59"/>
      <c r="D2892" s="59"/>
      <c r="E2892" s="59"/>
      <c r="F2892" s="63"/>
    </row>
  </sheetData>
  <mergeCells count="21">
    <mergeCell ref="AY8:BB8"/>
    <mergeCell ref="I31:W31"/>
    <mergeCell ref="A31:F31"/>
    <mergeCell ref="Z31:AE31"/>
    <mergeCell ref="AH31:AT31"/>
    <mergeCell ref="AA8:AF8"/>
    <mergeCell ref="AG8:AJ8"/>
    <mergeCell ref="AK8:AL8"/>
    <mergeCell ref="AM8:AO8"/>
    <mergeCell ref="AP8:AT8"/>
    <mergeCell ref="AV8:AX8"/>
    <mergeCell ref="E7:O7"/>
    <mergeCell ref="P7:Z7"/>
    <mergeCell ref="AA7:AX7"/>
    <mergeCell ref="AY7:BB7"/>
    <mergeCell ref="A8:D8"/>
    <mergeCell ref="E8:K8"/>
    <mergeCell ref="L8:O8"/>
    <mergeCell ref="P8:S8"/>
    <mergeCell ref="U8:W8"/>
    <mergeCell ref="X8:Y8"/>
  </mergeCells>
  <hyperlinks>
    <hyperlink ref="A1" location="'Справка'!A303" display="Сводка пакетного расчета (Подробнее)" xr:uid="{9E1EF791-2689-4C6B-8E56-6919F013DED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2026-08-31T13:40:18Z</dcterms:created>
  <dcterms:modified xsi:type="dcterms:W3CDTF">2026-09-01T10:12:00Z</dcterms:modified>
</cp:coreProperties>
</file>