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drawings/ndm_unified_drawing2.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GeometryFinalization_2026-10-26_Run01\FreshBuild08\"/>
    </mc:Choice>
  </mc:AlternateContent>
  <xr:revisionPtr revIDLastSave="0" documentId="8_{69EB7AF2-E789-4217-8B17-DCC1D10E259A}" xr6:coauthVersionLast="36" xr6:coauthVersionMax="36" xr10:uidLastSave="{00000000-0000-0000-0000-000000000000}"/>
  <bookViews>
    <workbookView xWindow="0" yWindow="0" windowWidth="28770" windowHeight="14385" activeTab="4" xr2:uid="{DACC5905-9856-4E59-B326-0DE7EE8FB58C}"/>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Results!$BR$156</definedName>
    <definedName name="rngNDMElementResults">Results!$BG$156</definedName>
    <definedName name="rngNDMMaterialDiagrams">Results!$AA$156</definedName>
    <definedName name="rngNDMSectionAnnotations">Results!$CL$156</definedName>
    <definedName name="rngNDMSectionContours">Results!$AN$156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UnitSettings">Config!$H$3:$K$9</definedName>
    <definedName name="_xlnm.Print_Area" localSheetId="3">Расчет!$A$1:$AJ$60</definedName>
    <definedName name="_xlnm.Print_Area" localSheetId="1">Сечения!$A$1:$K$132</definedName>
    <definedName name="rngSectionRecipeGuide">Справка!$A$561:$F$587</definedName>
    <definedName name="rngSystemSettings">Config!$A$3:$E$149</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<sst xmlns="http://schemas.openxmlformats.org/spreadsheetml/2006/main" count="3033" uniqueCount="3781">
  <si>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</si>
  <si>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</si>
  <si>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</si>
  <si>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</si>
  <si>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</si>
  <si>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</si>
  <si>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</si>
  <si>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</si>
  <si>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</si>
  <si>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</si>
  <si>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</si>
  <si>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</si>
  <si>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</si>
  <si>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</si>
  <si>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</si>
  <si>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</si>
  <si>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</si>
  <si>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текущие результаты на Results; File — полный снимок в одном файле. Переключение сохранённых расчётов и восстановление всех подробных таблиц доступны только в File.</t>
  </si>
  <si>
    <t>Results.SnapshotName</t>
  </si>
  <si>
    <t>NDM_Snapshot</t>
  </si>
  <si>
    <t>Имя снимка без пути и расширения; .ndm добавляется автоматически. Расчёт полностью заменяет файл рядом с книгой; обновление схемы и результатов загружает его без повторного решения.</t>
  </si>
  <si>
    <t>[Нагрузки и диаграммы материалов]</t>
  </si>
  <si>
    <t>Load.ReferenceOffsetX</t>
  </si>
  <si>
    <t>мм</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</si>
  <si>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</si>
  <si>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</si>
  <si>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</si>
  <si>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</si>
  <si>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</si>
  <si>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</si>
  <si>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</si>
  <si>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</si>
  <si>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</si>
  <si>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</si>
  <si>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</si>
  <si>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</si>
  <si>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</si>
  <si>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</si>
  <si>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</si>
  <si>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</si>
  <si>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</si>
  <si>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</si>
  <si>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</si>
  <si>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</si>
  <si>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</si>
  <si>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</si>
  <si>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</si>
  <si>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</si>
  <si>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прямоугольные ячейки с уточнением у границы. Contour — точное обрезание базовых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</si>
  <si>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</si>
  <si>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</si>
  <si>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</si>
  <si>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</si>
  <si>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</si>
  <si>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</si>
  <si>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</si>
  <si>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</si>
  <si>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</si>
  <si>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</si>
  <si>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</si>
  <si>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</si>
  <si>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</si>
  <si>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</si>
  <si>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</si>
  <si>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</si>
  <si>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</si>
  <si>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</si>
  <si>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</si>
  <si>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</si>
  <si>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</si>
  <si>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</si>
  <si>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</si>
  <si>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</si>
  <si>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</si>
  <si>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</si>
  <si>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</si>
  <si>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</si>
  <si>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</si>
  <si>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</si>
  <si>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</si>
  <si>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</si>
  <si>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</si>
  <si>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</si>
  <si>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</si>
  <si>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</si>
  <si>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</si>
  <si>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</si>
  <si>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</si>
  <si>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</si>
  <si>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</si>
  <si>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</si>
  <si>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</si>
  <si>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</si>
  <si>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</si>
  <si>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</si>
  <si>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</si>
  <si>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</si>
  <si>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</si>
  <si>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</si>
  <si>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</si>
  <si>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</si>
  <si>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</si>
  <si>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</si>
  <si>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</si>
  <si>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</si>
  <si>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</si>
  <si>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</si>
  <si>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</si>
  <si>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</si>
  <si>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</si>
  <si>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</si>
  <si>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</si>
  <si>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</si>
  <si>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</si>
  <si>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</si>
  <si>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</si>
  <si>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</si>
  <si>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</si>
  <si>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</si>
  <si>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</si>
  <si>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</si>
  <si>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</si>
  <si>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</si>
  <si>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</si>
  <si>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</si>
  <si>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</si>
  <si>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</si>
  <si>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</si>
  <si>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</si>
  <si>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</si>
  <si>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</si>
  <si>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</si>
  <si>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</si>
  <si>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</si>
  <si>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</si>
  <si>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</si>
  <si>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</si>
  <si>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</si>
  <si>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</si>
  <si>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</si>
  <si>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</si>
  <si>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</si>
  <si>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</si>
  <si>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</si>
  <si>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</si>
  <si>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</si>
  <si>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</si>
  <si>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</si>
  <si>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</si>
  <si>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</si>
  <si>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</si>
  <si>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</si>
  <si>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</si>
  <si>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</si>
  <si>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</si>
  <si>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</si>
  <si>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</si>
  <si>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</si>
  <si>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</si>
  <si>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</si>
  <si>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</si>
  <si>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</si>
  <si>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</si>
  <si>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</si>
  <si>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</si>
  <si>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</si>
  <si>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</si>
  <si>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</si>
  <si>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</si>
  <si>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</si>
  <si>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</si>
  <si>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</si>
  <si>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</si>
  <si>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</si>
  <si>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</si>
  <si>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</si>
  <si>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</si>
  <si>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</si>
  <si>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</si>
  <si>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</si>
  <si>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</si>
  <si>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</si>
  <si>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</si>
  <si>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</si>
  <si>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</si>
  <si>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</si>
  <si>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</si>
  <si>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</si>
  <si>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</si>
  <si>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</si>
  <si>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</si>
  <si>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</si>
  <si>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</si>
  <si>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</si>
  <si>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</si>
  <si>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</si>
  <si>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</si>
  <si>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</si>
  <si>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</si>
  <si>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</si>
  <si>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</si>
  <si>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</si>
  <si>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</si>
  <si>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</si>
  <si>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</si>
  <si>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</si>
  <si>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</si>
  <si>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</si>
  <si>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</si>
  <si>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</si>
  <si>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</si>
  <si>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</si>
  <si>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</si>
  <si>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</si>
  <si>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</si>
  <si>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</si>
  <si>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</si>
  <si>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</si>
  <si>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</si>
  <si>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</si>
  <si>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</si>
  <si>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</si>
  <si>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</si>
  <si>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</si>
  <si>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</si>
  <si>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</si>
  <si>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</si>
  <si>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</si>
  <si>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</si>
  <si>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</si>
  <si>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</si>
  <si>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</si>
  <si>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</si>
  <si>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</si>
  <si>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</si>
  <si>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</si>
  <si>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</si>
  <si>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</si>
  <si>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</si>
  <si>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</si>
  <si>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</si>
  <si>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</si>
  <si>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</si>
  <si>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</si>
  <si>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</si>
  <si>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</si>
  <si>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</si>
  <si>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</si>
  <si>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</si>
  <si>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</si>
  <si>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</si>
  <si>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</si>
  <si>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</si>
  <si>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</si>
  <si>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</si>
  <si>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</si>
  <si>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</si>
  <si>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</si>
  <si>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</si>
  <si>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</si>
  <si>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</si>
  <si>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</si>
  <si>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</si>
  <si>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</si>
  <si>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</si>
  <si>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</si>
  <si>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</si>
  <si>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</si>
  <si>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</si>
  <si>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</si>
  <si>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</si>
  <si>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</si>
  <si>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</si>
  <si>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</si>
  <si>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</si>
  <si>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</si>
  <si>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</si>
  <si>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</si>
  <si>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</si>
  <si>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</si>
  <si>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</si>
  <si>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</si>
  <si>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</si>
  <si>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</si>
  <si>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</si>
  <si>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</si>
  <si>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</si>
  <si>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</si>
  <si>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</si>
  <si>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</si>
  <si>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</si>
  <si>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</si>
  <si>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</si>
  <si>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</si>
  <si>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</si>
  <si>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</si>
  <si>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</si>
  <si>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</si>
  <si>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</si>
  <si>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</si>
  <si>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</si>
  <si>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</si>
  <si>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</si>
  <si>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</si>
  <si>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</si>
  <si>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</si>
  <si>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</si>
  <si>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</si>
  <si>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</si>
  <si>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</si>
  <si>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</si>
  <si>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</si>
  <si>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</si>
  <si>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</si>
  <si>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</si>
  <si>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</si>
  <si>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</si>
  <si>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</si>
  <si>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</si>
  <si>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</si>
  <si>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</si>
  <si>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</si>
  <si>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</si>
  <si>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</si>
  <si>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</si>
  <si>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</si>
  <si>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</si>
  <si>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</si>
  <si>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</si>
  <si>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</si>
  <si>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</si>
  <si>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</si>
  <si>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</si>
  <si>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</si>
  <si>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</si>
  <si>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</si>
  <si>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</si>
  <si>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</si>
  <si>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</si>
  <si>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</si>
  <si>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</si>
  <si>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</si>
  <si>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</si>
  <si>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</si>
  <si>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</si>
  <si>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</si>
  <si>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</si>
  <si>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</si>
  <si>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</si>
  <si>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</si>
  <si>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</si>
  <si>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</si>
  <si>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</si>
  <si>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</si>
  <si>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</si>
  <si>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</si>
  <si>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</si>
  <si>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</si>
  <si>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</si>
  <si>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</si>
  <si>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</si>
  <si>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</si>
  <si>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</si>
  <si>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</si>
  <si>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</si>
  <si>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</si>
  <si>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</si>
  <si>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</si>
  <si>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</si>
  <si>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</si>
  <si>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</si>
  <si>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</si>
  <si>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</si>
  <si>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</si>
  <si>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</si>
  <si>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</si>
  <si>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</si>
  <si>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</si>
  <si>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</si>
  <si>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</si>
  <si>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</si>
  <si>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</si>
  <si>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</si>
  <si>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</si>
  <si>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</si>
  <si>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</si>
  <si>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</si>
  <si>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</si>
  <si>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</si>
  <si>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</si>
  <si>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</si>
  <si>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</si>
  <si>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</si>
  <si>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</si>
  <si>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</si>
  <si>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</si>
  <si>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</si>
  <si>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</si>
  <si>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</si>
  <si>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</si>
  <si>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</si>
  <si>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</si>
  <si>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</si>
  <si>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</si>
  <si>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</si>
  <si>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</si>
  <si>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</si>
  <si>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</si>
  <si>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</si>
  <si>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</si>
  <si>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</si>
  <si>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</si>
  <si>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</si>
  <si>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</si>
  <si>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</si>
  <si>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</si>
  <si>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</si>
  <si>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</si>
  <si>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</si>
  <si>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</si>
  <si>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</si>
  <si>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</si>
  <si>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</si>
  <si>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</si>
  <si>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</si>
  <si>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</si>
  <si>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</si>
  <si>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</si>
  <si>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</si>
  <si>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</si>
  <si>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</si>
  <si>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</si>
  <si>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</si>
  <si>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</si>
  <si>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</si>
  <si>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</si>
  <si>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</si>
  <si>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</si>
  <si>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</si>
  <si>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</si>
  <si>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</si>
  <si>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</si>
  <si>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</si>
  <si>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</si>
  <si>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</si>
  <si>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</si>
  <si>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</si>
  <si>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</si>
  <si>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</si>
  <si>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</si>
  <si>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</si>
  <si>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</si>
  <si>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</si>
  <si>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</si>
  <si>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</si>
  <si>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</si>
  <si>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</si>
  <si>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</si>
  <si>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</si>
  <si>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</si>
  <si>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</si>
  <si>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</si>
  <si>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</si>
  <si>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</si>
  <si>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</si>
  <si>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</si>
  <si>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</si>
  <si>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</si>
  <si>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</si>
  <si>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</si>
  <si>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</si>
  <si>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</si>
  <si>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</si>
  <si>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</si>
  <si>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</si>
  <si>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</si>
  <si>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</si>
  <si>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</si>
  <si>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</si>
  <si>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</si>
  <si>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</si>
  <si>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</si>
  <si>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</si>
  <si>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</si>
  <si>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</si>
  <si>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</si>
  <si>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</si>
  <si>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</si>
  <si>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</si>
  <si>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</si>
  <si>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</si>
  <si>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</si>
  <si>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</si>
  <si>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</si>
  <si>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</si>
  <si>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</si>
  <si>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</si>
  <si>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</si>
  <si>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</si>
  <si>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</si>
  <si>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</si>
  <si>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</si>
  <si>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</si>
  <si>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</si>
  <si>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</si>
  <si>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</si>
  <si>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</si>
  <si>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</si>
  <si>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</si>
  <si>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</si>
  <si>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</si>
  <si>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</si>
  <si>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</si>
  <si>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</si>
  <si>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</si>
  <si>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</si>
  <si>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</si>
  <si>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</si>
  <si>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</si>
  <si>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</si>
  <si>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</si>
  <si>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</si>
  <si>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</si>
  <si>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</si>
  <si>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</si>
  <si>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</si>
  <si>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</si>
  <si>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</si>
  <si>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</si>
  <si>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</si>
  <si>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</si>
  <si>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</si>
  <si>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</si>
  <si>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</si>
  <si>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</si>
  <si>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</si>
  <si>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</si>
  <si>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</si>
  <si>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</si>
  <si>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</si>
  <si>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</si>
  <si>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</si>
  <si>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</si>
  <si>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</si>
  <si>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</si>
  <si>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</si>
  <si>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</si>
  <si>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</si>
  <si>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</si>
  <si>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</si>
  <si>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</si>
  <si>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</si>
  <si>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</si>
  <si>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</si>
  <si>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</si>
  <si>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</si>
  <si>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</si>
  <si>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</si>
  <si>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</si>
  <si>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</si>
  <si>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</si>
  <si>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</si>
  <si>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</si>
  <si>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</si>
  <si>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</si>
  <si>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</si>
  <si>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</si>
  <si>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</si>
  <si>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</si>
  <si>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</si>
  <si>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</si>
  <si>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</si>
  <si>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</si>
  <si>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</si>
  <si>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</si>
  <si>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</si>
  <si>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</si>
  <si>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</si>
  <si>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</si>
  <si>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</si>
  <si>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</si>
  <si>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</si>
  <si>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</si>
  <si>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</si>
  <si>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</si>
  <si>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</si>
  <si>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</si>
  <si>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</si>
  <si>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</si>
  <si>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</si>
  <si>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</si>
  <si>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</si>
  <si>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</si>
  <si>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</si>
  <si>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</si>
  <si>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</si>
  <si>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</si>
  <si>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</si>
  <si>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</si>
  <si>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</si>
  <si>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</si>
  <si>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</si>
  <si>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</si>
  <si>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</si>
  <si>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</si>
  <si>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</si>
  <si>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</si>
  <si>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</si>
  <si>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</si>
  <si>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</si>
  <si>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</si>
  <si>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</si>
  <si>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</si>
  <si>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</si>
  <si>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</si>
  <si>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</si>
  <si>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</si>
  <si>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</si>
  <si>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</si>
  <si>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</si>
  <si>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</si>
  <si>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</si>
  <si>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</si>
  <si>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</si>
  <si>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</si>
  <si>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</si>
  <si>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</si>
  <si>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</si>
  <si>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</si>
  <si>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</si>
  <si>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</si>
  <si>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</si>
  <si>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</si>
  <si>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</si>
  <si>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</si>
  <si>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</si>
  <si>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</si>
  <si>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</si>
  <si>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</si>
  <si>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</si>
  <si>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</si>
  <si>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</si>
  <si>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</si>
  <si>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</si>
  <si>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</si>
  <si>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</si>
  <si>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</si>
  <si>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</si>
  <si>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</si>
  <si>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</si>
  <si>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</si>
  <si>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</si>
  <si>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</si>
  <si>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</si>
  <si>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</si>
  <si>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</si>
  <si>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</si>
  <si>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</si>
  <si>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</si>
  <si>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</si>
  <si>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</si>
  <si>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</si>
  <si>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</si>
  <si>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</si>
  <si>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</si>
  <si>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</si>
  <si>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</si>
  <si>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</si>
  <si>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</si>
  <si>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</si>
  <si>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Рекомендуемый и самый удобный способ — задать в AutoCAD наружный контур, отверстия и арматуру без предварительной бетонной сетки. Программа сама сформирует бетонные элементы. Дополнительно</t>
  </si>
  <si>
    <t>поддерживается импорт уже готовой бетонной сетки из Region.</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</si>
  <si>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</si>
  <si>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</si>
  <si>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</si>
  <si>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</si>
  <si>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</si>
  <si>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</si>
  <si>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</si>
  <si>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</si>
  <si>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</si>
  <si>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</si>
  <si>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</si>
  <si>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</si>
  <si>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</si>
  <si>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</si>
  <si>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</si>
  <si>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</si>
  <si>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</si>
  <si>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</si>
  <si>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</si>
  <si>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</si>
  <si>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 создайте Region. Совпадения концов полилинии</t>
  </si>
  <si>
    <t>достаточно; повтор начальной вершины допускается. Пустые самостоятельные отрезки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</si>
  <si>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</si>
  <si>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</si>
  <si>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</si>
  <si>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</si>
  <si>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</si>
  <si>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</si>
  <si>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</si>
  <si>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</si>
  <si>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</si>
  <si>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</si>
  <si>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</si>
  <si>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</si>
  <si>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</si>
  <si>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</si>
  <si>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</si>
  <si>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</si>
  <si>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</si>
  <si>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</si>
  <si>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</si>
  <si>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</si>
  <si>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</si>
  <si>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</si>
  <si>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</si>
  <si>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</si>
  <si>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</si>
  <si>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</si>
  <si>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</si>
  <si>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</si>
  <si>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</si>
  <si>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</si>
  <si>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</si>
  <si>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</si>
  <si>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</si>
  <si>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</si>
  <si>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</si>
  <si>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</si>
  <si>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</si>
  <si>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</si>
  <si>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</si>
  <si>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</si>
  <si>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</si>
  <si>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</si>
  <si>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</si>
  <si>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</si>
  <si>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</si>
  <si>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</si>
  <si>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</si>
  <si>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</si>
  <si>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</si>
  <si>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</si>
  <si>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</si>
  <si>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</si>
  <si>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</si>
  <si>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</si>
  <si>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</si>
  <si>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</si>
  <si>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</si>
  <si>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</si>
  <si>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</si>
  <si>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</si>
  <si>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</si>
  <si>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</si>
  <si>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</si>
  <si>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</si>
  <si>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</si>
  <si>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</si>
  <si>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</si>
  <si>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</si>
  <si>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</si>
  <si>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</si>
  <si>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</si>
  <si>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</si>
  <si>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</si>
  <si>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</si>
  <si>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</si>
  <si>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</si>
  <si>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</si>
  <si>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</si>
  <si>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</si>
  <si>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</si>
  <si>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</si>
  <si>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</si>
  <si>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</si>
  <si>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</si>
  <si>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</si>
  <si>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</si>
  <si>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</si>
  <si>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</si>
  <si>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</si>
  <si>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</si>
  <si>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</si>
  <si>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</si>
  <si>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</si>
  <si>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</si>
  <si>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</si>
  <si>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</si>
  <si>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</si>
  <si>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</si>
  <si>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</si>
  <si>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</si>
  <si>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</si>
  <si>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</si>
  <si>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</si>
  <si>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</si>
  <si>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</si>
  <si>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</si>
  <si>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</si>
  <si>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</si>
  <si>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</si>
  <si>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</si>
  <si>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</si>
  <si>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</si>
  <si>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</si>
  <si>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</si>
  <si>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</si>
  <si>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</si>
  <si>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</si>
  <si>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</si>
  <si>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</si>
  <si>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</si>
  <si>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</si>
  <si>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</si>
  <si>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</si>
  <si>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</si>
  <si>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</si>
  <si>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</si>
  <si>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</si>
  <si>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</si>
  <si>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</si>
  <si>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</si>
  <si>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</si>
  <si>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</si>
  <si>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</si>
  <si>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</si>
  <si>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</si>
  <si>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</si>
  <si>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</si>
  <si>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</si>
  <si>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</si>
  <si>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</si>
  <si>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</si>
  <si>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</si>
  <si>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</si>
  <si>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</si>
  <si>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</si>
  <si>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</si>
  <si>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</si>
  <si>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</si>
  <si>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</si>
  <si>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</si>
  <si>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</si>
  <si>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</si>
  <si>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</si>
  <si>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</si>
  <si>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</si>
  <si>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</si>
  <si>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</si>
  <si>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</si>
  <si>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</si>
  <si>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</si>
  <si>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</si>
  <si>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</si>
  <si>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</si>
  <si>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</si>
  <si>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</si>
  <si>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</si>
  <si>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</si>
  <si>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</si>
  <si>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</si>
  <si>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</si>
  <si>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</si>
  <si>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</si>
  <si>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</si>
  <si>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</si>
  <si>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</si>
  <si>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</si>
  <si>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</si>
  <si>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</si>
  <si>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</si>
  <si>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</si>
  <si>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</si>
  <si>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</si>
  <si>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</si>
  <si>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</si>
  <si>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</si>
  <si>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</si>
  <si>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</si>
  <si>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</si>
  <si>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</si>
  <si>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</si>
  <si>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</si>
  <si>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</si>
  <si>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</si>
  <si>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</si>
  <si>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</si>
  <si>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</si>
  <si>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</si>
  <si>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</si>
  <si>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</si>
  <si>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</si>
  <si>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</si>
  <si>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</si>
  <si>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</si>
  <si>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</si>
  <si>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</si>
  <si>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</si>
  <si>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</si>
  <si>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</si>
  <si>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</si>
  <si>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</si>
  <si>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</si>
  <si>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</si>
  <si>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</si>
  <si>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</si>
  <si>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</si>
  <si>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</si>
  <si>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</si>
  <si>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</si>
  <si>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</si>
  <si>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</si>
  <si>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</si>
  <si>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</si>
  <si>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</si>
  <si>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</si>
  <si>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</si>
  <si>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</si>
  <si>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</si>
  <si>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</si>
  <si>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</si>
  <si>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</si>
  <si>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</si>
  <si>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</si>
  <si>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</si>
  <si>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</si>
  <si>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</si>
  <si>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</si>
  <si>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</si>
  <si>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</si>
  <si>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</si>
  <si>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</si>
  <si>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</si>
  <si>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</si>
  <si>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</si>
  <si>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</si>
  <si>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</si>
  <si>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</si>
  <si>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</si>
  <si>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</si>
  <si>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</si>
  <si>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</si>
  <si>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</si>
  <si>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</si>
  <si>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</si>
  <si>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</si>
  <si>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</si>
  <si>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</si>
  <si>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</si>
  <si>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</si>
  <si>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</si>
  <si>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</si>
  <si>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</si>
  <si>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</si>
  <si>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</si>
  <si>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</si>
  <si>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</si>
  <si>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</si>
  <si>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</si>
  <si>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</si>
  <si>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</si>
  <si>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</si>
  <si>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</si>
  <si>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</si>
  <si>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</si>
  <si>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</si>
  <si>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</si>
  <si>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</si>
  <si>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</si>
  <si>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</si>
  <si>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</si>
  <si>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</si>
  <si>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</si>
  <si>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</si>
  <si>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</si>
  <si>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</si>
  <si>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</si>
  <si>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</si>
  <si>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</si>
  <si>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</si>
  <si>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</si>
  <si>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</si>
  <si>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</si>
  <si>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</si>
  <si>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</si>
  <si>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</si>
  <si>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</si>
  <si>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</si>
  <si>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</si>
  <si>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</si>
  <si>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</si>
  <si>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</si>
  <si>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</si>
  <si>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</si>
  <si>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</si>
  <si>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</si>
  <si>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</si>
  <si>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</si>
  <si>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</si>
  <si>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</si>
  <si>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</si>
  <si>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</si>
  <si>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</si>
  <si>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</si>
  <si>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</si>
  <si>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</si>
  <si>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</si>
  <si>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</si>
  <si>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</si>
  <si>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</si>
  <si>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</si>
  <si>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</si>
  <si>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</si>
  <si>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</si>
  <si>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</si>
  <si>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</si>
  <si>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</si>
  <si>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</si>
  <si>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</si>
  <si>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</si>
  <si>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</si>
  <si>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</si>
  <si>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</si>
  <si>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</si>
  <si>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</si>
  <si>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</si>
  <si>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</si>
  <si>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</si>
  <si>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</si>
  <si>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</si>
  <si>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</si>
  <si>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</si>
  <si>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</si>
  <si>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</si>
  <si>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</si>
  <si>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</si>
  <si>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</si>
  <si>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</si>
  <si>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</si>
  <si>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</si>
  <si>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</si>
  <si>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</si>
  <si>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</si>
  <si>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</si>
  <si>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</si>
  <si>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</si>
  <si>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</si>
  <si>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</si>
  <si>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</si>
  <si>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</si>
  <si>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</si>
  <si>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</si>
  <si>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</si>
  <si>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</si>
  <si>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</si>
  <si>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</si>
  <si>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</si>
  <si>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</si>
  <si>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</si>
  <si>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</si>
  <si>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</si>
  <si>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</si>
  <si>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</si>
  <si>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</si>
  <si>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</si>
  <si>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</si>
  <si>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</si>
  <si>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</si>
  <si>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</si>
  <si>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</si>
  <si>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</si>
  <si>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</si>
  <si>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</si>
  <si>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</si>
  <si>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</si>
  <si>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</si>
  <si>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</si>
  <si>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</si>
  <si>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</si>
  <si>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</si>
  <si>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</si>
  <si>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</si>
  <si>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</si>
  <si>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</si>
  <si>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</si>
  <si>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</si>
  <si>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</si>
  <si>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</si>
  <si>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</si>
  <si>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</si>
  <si>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</si>
  <si>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</si>
  <si>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</si>
  <si>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</si>
  <si>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</si>
  <si>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</si>
  <si>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</si>
  <si>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</si>
  <si>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</si>
  <si>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</si>
  <si>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</si>
  <si>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</si>
  <si>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</si>
  <si>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</si>
  <si>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</si>
  <si>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</si>
  <si>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</si>
  <si>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</si>
  <si>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</si>
  <si>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</si>
  <si>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</si>
  <si>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</si>
  <si>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</si>
  <si>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</si>
  <si>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</si>
  <si>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</si>
  <si>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</si>
  <si>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</si>
  <si>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</si>
  <si>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</si>
  <si>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</si>
  <si>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</si>
  <si>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</si>
  <si>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</si>
  <si>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</si>
  <si>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</si>
  <si>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</si>
  <si>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</si>
  <si>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</si>
  <si>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</si>
  <si>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</si>
  <si>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</si>
  <si>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</si>
  <si>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</si>
  <si>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</si>
  <si>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</si>
  <si>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</si>
  <si>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</si>
  <si>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</si>
  <si>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</si>
  <si>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</si>
  <si>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</si>
  <si>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</si>
  <si>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</si>
  <si>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</si>
  <si>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</si>
  <si>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</si>
  <si>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</si>
  <si>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</si>
  <si>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</si>
  <si>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</si>
  <si>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</si>
  <si>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</si>
  <si>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</si>
  <si>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</si>
  <si>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</si>
  <si>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</si>
  <si>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</si>
  <si>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</si>
  <si>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</si>
  <si>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</si>
  <si>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</si>
  <si>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</si>
  <si>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</si>
  <si>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</si>
  <si>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</si>
  <si>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</si>
  <si>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</si>
  <si>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</si>
  <si>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</si>
  <si>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</si>
  <si>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</si>
  <si>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</si>
  <si>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</si>
  <si>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</si>
  <si>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</si>
  <si>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</si>
  <si>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</si>
  <si>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</si>
  <si>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</si>
  <si>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</si>
  <si>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</si>
  <si>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</si>
  <si>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</si>
  <si>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</si>
  <si>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</si>
  <si>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</si>
  <si>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</si>
  <si>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</si>
  <si>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</si>
  <si>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</si>
  <si>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</si>
  <si>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</si>
  <si>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</si>
  <si>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</si>
  <si>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</si>
  <si>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</si>
  <si>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</si>
  <si>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</si>
  <si>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</si>
  <si>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</si>
  <si>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</si>
  <si>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</si>
  <si>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</si>
  <si>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</si>
  <si>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</si>
  <si>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</si>
  <si>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</si>
  <si>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</si>
  <si>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</si>
  <si>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</si>
  <si>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</si>
  <si>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</si>
  <si>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</si>
  <si>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</si>
  <si>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</si>
  <si>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</si>
  <si>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</si>
  <si>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</si>
  <si>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</si>
  <si>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</si>
  <si>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</si>
  <si>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</si>
  <si>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</si>
  <si>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</si>
  <si>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</si>
  <si>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</si>
  <si>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</si>
  <si>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</si>
  <si>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</si>
  <si>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</si>
  <si>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</si>
  <si>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</si>
  <si>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</si>
  <si>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</si>
  <si>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</si>
  <si>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</si>
  <si>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</si>
  <si>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</si>
  <si>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</si>
  <si>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</si>
  <si>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</si>
  <si>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</si>
  <si>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</si>
  <si>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</si>
  <si>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</si>
  <si>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</si>
  <si>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</si>
  <si>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</si>
  <si>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</si>
  <si>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</si>
  <si>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</si>
  <si>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</si>
  <si>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После расчёта в обоих режимах сразу заполняются верхние таблицы результатов. Сетка, геометрические характеристики и использованные диаграммы также всегда выводятся на Results. В режиме File полные состояния и фактические линии/дуги каждого бетонного элемента хранятся только в файле; rngNDMElementGeometry на листе оставляет одну шапку.</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</si>
  <si>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</si>
  <si>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кнопка обновляет схему по Results. Если показанный набор ещё связан с файлом, кнопка сначала переносит из него полные таблицы на лист и лишь затем снимает привязку. Новое имя снимка при этом не подменяет показанный набор.</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</si>
  <si>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</si>
  <si>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</si>
  <si>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</si>
  <si>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</si>
  <si>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Новый расчёт полностью заменяет файл с выбранным именем. Чтобы сохранить несколько расчётов, задавайте им разные имена перед запуском. Каждый снимок хранится в одном файле.</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</si>
  <si>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</si>
  <si>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</si>
  <si>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</si>
  <si>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</si>
  <si>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</si>
  <si>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</si>
  <si>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</si>
  <si>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</si>
  <si>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</si>
  <si>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</si>
  <si>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</si>
  <si>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</si>
  <si>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</si>
  <si>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</si>
  <si>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</si>
  <si>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</si>
  <si>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</si>
  <si>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</si>
  <si>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</si>
  <si>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</si>
  <si>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</si>
  <si>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</si>
  <si>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</si>
  <si>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</si>
  <si>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</si>
  <si>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</si>
  <si>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</si>
  <si>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</si>
  <si>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</si>
  <si>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</si>
  <si>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</si>
  <si>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</si>
  <si>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</si>
  <si>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</si>
  <si>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</si>
  <si>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</si>
  <si>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сохранённую геометрию независимо от Geometry.Source и Geometry.Type.</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</si>
  <si>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</si>
  <si>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</si>
  <si>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</si>
  <si>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</si>
  <si>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</si>
  <si>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</si>
  <si>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Общий минимальный размер области по площади: применяется к конечным бетонным элементам и арматурным стержням при любом формировании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</si>
  <si>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</si>
  <si>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</si>
  <si>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</si>
  <si>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</si>
  <si>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</si>
  <si>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геометрии бетонных элементов: Adaptive строит прямоугольную сетку с уточнением у границы; Contour строит фактические пересечения базовых ячеек с бетонным сечением. По умолчанию Contour.</t>
  </si>
  <si>
    <t>В обоих способах Mesh.StepMode определяет базовый шаг: Auto выбирает его по полным габаритам, User читает независимые Mesh.StepX и Mesh.StepY. Внутренние ячейки остаются прямоугольными, внешние отбрасываются.</t>
  </si>
  <si>
    <t>В Adaptive граничная ячейка делится на четыре дочерние до Mesh.BoundarySubdivisions уровней; на последнем уровне принадлежность центру определяет включение. При импорте готовых бетонных Region Adaptive использует эквивалентные прямоугольные оболочки по площади и инерциям.</t>
  </si>
  <si>
    <t>В Contour граничного дробления нет: программа обрезает базовый прямоугольник по точным прямым и круговым дугам, сохраняя все отверстия. Несвязные части одной ячейки становятся разными элементами. Mesh.BoundarySubdivisions не используется и не перезаписывается.</t>
  </si>
  <si>
    <t>В Contour фактическая геометрия обязательна для каждого элемента, включая импорт готовых бетонных Region AutoCAD. Неподдерживаемая или повреждённая граница отклоняется; эквивалентный прямоугольник вместо неё не подставляется.</t>
  </si>
  <si>
    <t>Общие свойства и расчётные имена C1, C2 и далее сохраняются в rngNDMSectionGeometry. Фактические линии, дуги и замкнутые контуры этих элементов связаны по ElementID в rngNDMElementGeometry. В Excel эта последняя таблица Results содержит все границы; в File на листе остаётся шапка, а полные границы читаются из связанного .ndm без эквивалентной подмены.</t>
  </si>
  <si>
    <t>Точная форма ячейки не заменяет проверку сходимости НДС по основному шагу. Площадь и инерции вычисляются по фактической области; численное интегрирование напряжений сохраняет принятую волоконную постановку. На схеме уменьшается только рисунок, расчётная площадь не уменьшается.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</si>
  <si>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</si>
  <si>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</si>
  <si>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</si>
  <si>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</si>
  <si>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</si>
  <si>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</si>
  <si>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</si>
  <si>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</si>
  <si>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</si>
  <si>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</si>
  <si>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</si>
  <si>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</si>
  <si>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</si>
  <si>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При Generated и генерации по контурам AutoCAD обязательно целое число уровней не меньше 1. По умолчанию 2. Работает в Auto и User. Отсутствующая строка, пустота, текстовая заглушка, ошибка формулы, дробное, нулевое или отрицательное значение — ошибка ввода.</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</si>
  <si>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</si>
  <si>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Параметр больше не означает число подъячеек вдоль всей стороны исходной ячейки.</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</si>
  <si>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</si>
  <si>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</si>
  <si>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</si>
  <si>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Проверяйте сходимость площади, центра тяжести, инерции и результатов. При переполнении верхней оценки Long увеличьте Mesh.StepX/Mesh.StepY или уменьшите N; это не нормативный предел.</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</si>
  <si>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</si>
  <si>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</si>
  <si>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</si>
  <si>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</si>
  <si>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</si>
  <si>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</si>
  <si>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</si>
  <si>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</si>
  <si>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</si>
  <si>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</si>
  <si>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</si>
  <si>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</si>
  <si>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</si>
  <si>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</si>
  <si>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</si>
  <si>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</si>
  <si>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</si>
  <si>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</si>
  <si>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</si>
  <si>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</si>
  <si>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</si>
  <si>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</si>
  <si>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</si>
  <si>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</si>
  <si>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</si>
  <si>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</si>
  <si>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</si>
  <si>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</si>
  <si>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</si>
  <si>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</si>
  <si>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</si>
  <si>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</si>
  <si>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</si>
  <si>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</si>
  <si>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</si>
  <si>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</si>
  <si>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</si>
  <si>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</si>
  <si>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</si>
  <si>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</si>
  <si>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</si>
  <si>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</si>
  <si>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</si>
  <si>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</si>
  <si>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</si>
  <si>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</si>
  <si>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</si>
  <si>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</si>
  <si>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</si>
  <si>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</si>
  <si>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</si>
  <si>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</si>
  <si>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</si>
  <si>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</si>
  <si>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</si>
  <si>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</si>
  <si>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</si>
  <si>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</si>
  <si>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</si>
  <si>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</si>
  <si>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</si>
  <si>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</si>
  <si>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</si>
  <si>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</si>
  <si>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</si>
  <si>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</si>
  <si>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</si>
  <si>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</si>
  <si>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</si>
  <si>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</si>
  <si>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</si>
  <si>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</si>
  <si>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</si>
  <si>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</si>
  <si>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</si>
  <si>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</si>
  <si>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</si>
  <si>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</si>
  <si>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</si>
  <si>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</si>
  <si>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</si>
  <si>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</si>
  <si>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</si>
  <si>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</si>
  <si>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</si>
  <si>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</si>
  <si>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</si>
  <si>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</si>
  <si>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</si>
  <si>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</si>
  <si>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</si>
  <si>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</si>
  <si>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</si>
  <si>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</si>
  <si>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</si>
  <si>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</si>
  <si>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</si>
  <si>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</si>
  <si>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</si>
  <si>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</si>
  <si>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</si>
  <si>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</si>
  <si>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</si>
  <si>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</si>
  <si>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</si>
  <si>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</si>
  <si>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</si>
  <si>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</si>
  <si>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</si>
  <si>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</si>
  <si>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</si>
  <si>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</si>
  <si>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</si>
  <si>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</si>
  <si>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</si>
  <si>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</si>
  <si>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</si>
  <si>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</si>
  <si>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</si>
  <si>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</si>
  <si>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</si>
  <si>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</si>
  <si>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</si>
  <si>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</si>
  <si>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</si>
  <si>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</si>
  <si>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</si>
  <si>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</si>
  <si>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</si>
  <si>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</si>
  <si>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</si>
  <si>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</si>
  <si>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</si>
  <si>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</si>
  <si>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</si>
  <si>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</si>
  <si>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</si>
  <si>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</si>
  <si>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</si>
  <si>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</si>
  <si>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</si>
  <si>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</si>
  <si>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</si>
  <si>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</si>
  <si>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</si>
  <si>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</si>
  <si>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</si>
  <si>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</si>
  <si>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</si>
  <si>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</si>
  <si>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</si>
  <si>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</si>
  <si>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</si>
  <si>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</si>
  <si>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</si>
  <si>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</si>
  <si>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</si>
  <si>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</si>
  <si>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</si>
  <si>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</si>
  <si>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</si>
  <si>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</si>
  <si>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</si>
  <si>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</si>
  <si>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</si>
  <si>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</si>
  <si>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</si>
  <si>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</si>
  <si>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</si>
  <si>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</si>
  <si>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</si>
  <si>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</si>
  <si>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</si>
  <si>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</si>
  <si>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</si>
  <si>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</si>
  <si>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</si>
  <si>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</si>
  <si>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</si>
  <si>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</si>
  <si>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</si>
  <si>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</si>
  <si>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</si>
  <si>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</si>
  <si>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</si>
  <si>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</si>
  <si>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</si>
  <si>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</si>
  <si>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</si>
  <si>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</si>
  <si>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</si>
  <si>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</si>
  <si>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</si>
  <si>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</si>
  <si>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</si>
  <si>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из сохранённого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</si>
  <si>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</si>
  <si>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</si>
  <si>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</si>
  <si>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</si>
  <si>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</si>
  <si>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</si>
  <si>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</si>
  <si>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</si>
  <si>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</si>
  <si>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Выбор обязателен: укажите Worst или ID сохраненного сочетания. Пустая ячейка, текстовая заглушка,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</si>
  <si>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</si>
  <si>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</si>
  <si>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</si>
  <si>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</si>
  <si>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Если сечение сформировано, но расчёт ещё не выполнен, экспортируются только бетон, арматура и включённые геометрические контуры. Программа всегда предупреждает, что передано сечение без рассчитанного состояния. Напряжения, деформации и нейтральная линия не выводятся.</t>
  </si>
  <si>
    <t>Экспорт не запускает новый расчёт или импорт. Для сохранённого рассчитанного состояния используются его профиль, единицы и результаты; ошибка такого снимка не заменяется экспортом одной геометрии. После изменения нагрузок выполните расчёт, чтобы экспортировать актуальное состояние.</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</si>
  <si>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</si>
  <si>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</si>
  <si>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</si>
  <si>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</si>
  <si>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</si>
  <si>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</si>
  <si>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</si>
  <si>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</si>
  <si>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</si>
  <si>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</si>
  <si>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</si>
  <si>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</si>
  <si>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</si>
  <si>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</si>
  <si>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</si>
  <si>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</si>
  <si>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</si>
  <si>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</si>
  <si>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</si>
  <si>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</si>
  <si>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</si>
  <si>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</si>
  <si>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</si>
  <si>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</si>
  <si>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</si>
  <si>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</si>
  <si>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</si>
  <si>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</si>
  <si>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</si>
  <si>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</si>
  <si>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</si>
  <si>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</si>
  <si>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</si>
  <si>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</si>
  <si>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</si>
  <si>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</si>
  <si>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</si>
  <si>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</si>
  <si>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</si>
  <si>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</si>
  <si>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</si>
  <si>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</si>
  <si>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</si>
  <si>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</si>
  <si>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</si>
  <si>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</si>
  <si>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</si>
  <si>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</si>
  <si>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</si>
  <si>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</si>
  <si>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</si>
  <si>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</si>
  <si>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Укажите сочетание, чтобы показать его НДС либо схему геометрии с пояснением, почему это НДС отсутствует. Пустая ячейка и текстовая заглушка не означают Worst. Сразу после формирования сечения показывается предварительная схема без выбора сочетания; эта настройка тогда не используется.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</si>
  <si>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</si>
  <si>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</si>
  <si>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</si>
  <si>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</si>
  <si>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</si>
  <si>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</si>
  <si>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</si>
  <si>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</si>
  <si>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</si>
  <si>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</si>
  <si>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</si>
  <si>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</si>
  <si>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</si>
  <si>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</si>
  <si>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</si>
  <si>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</si>
  <si>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</si>
  <si>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</si>
  <si>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</si>
  <si>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</si>
  <si>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</si>
  <si>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</si>
  <si>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</si>
  <si>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</si>
  <si>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</si>
  <si>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</si>
  <si>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</si>
  <si>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</si>
  <si>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</si>
  <si>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</si>
  <si>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</si>
  <si>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</si>
  <si>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</si>
  <si>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</si>
  <si>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</si>
  <si>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</si>
  <si>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</si>
  <si>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</si>
  <si>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</si>
  <si>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</si>
  <si>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</si>
  <si>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</si>
  <si>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</si>
  <si>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</si>
  <si>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</si>
  <si>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</si>
  <si>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</si>
  <si>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</si>
  <si>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</si>
  <si>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</si>
  <si>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</si>
  <si>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</si>
  <si>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</si>
  <si>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</si>
  <si>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</si>
  <si>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</si>
  <si>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</si>
  <si>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</si>
  <si>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</si>
  <si>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</si>
  <si>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</si>
  <si>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</si>
  <si>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</si>
  <si>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</si>
  <si>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</si>
  <si>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</si>
  <si>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</si>
  <si>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</si>
  <si>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</si>
  <si>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</si>
  <si>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</si>
  <si>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</si>
  <si>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</si>
  <si>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</si>
  <si>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</si>
  <si>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</si>
  <si>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</si>
  <si>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</si>
  <si>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</si>
  <si>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</si>
  <si>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</si>
  <si>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</si>
  <si>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</si>
  <si>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</si>
  <si>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</si>
  <si>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</si>
  <si>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</si>
  <si>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</si>
  <si>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</si>
  <si>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</si>
  <si>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</si>
  <si>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</si>
  <si>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</si>
  <si>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</si>
  <si>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</si>
  <si>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</si>
  <si>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</si>
  <si>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</si>
  <si>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</si>
  <si>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</si>
  <si>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</si>
  <si>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</si>
  <si>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</si>
  <si>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</si>
  <si>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</si>
  <si>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</si>
  <si>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</si>
  <si>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</si>
  <si>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</si>
  <si>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</si>
  <si>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</si>
  <si>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</si>
  <si>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</si>
  <si>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</si>
  <si>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</si>
  <si>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</si>
  <si>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</si>
  <si>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</si>
  <si>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</si>
  <si>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</si>
  <si>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</si>
  <si>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</si>
  <si>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</si>
  <si>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</si>
  <si>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</si>
  <si>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</si>
  <si>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</si>
  <si>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</si>
  <si>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</si>
  <si>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</si>
  <si>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</si>
  <si>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</si>
  <si>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</si>
  <si>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</si>
  <si>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</si>
  <si>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</si>
  <si>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</si>
  <si>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</si>
  <si>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</si>
  <si>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</si>
  <si>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</si>
  <si>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</si>
  <si>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</si>
  <si>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</si>
  <si>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</si>
  <si>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No не запрещает первоначальное оформление. Если диапазон перенесён в пустое место, подписи шапки не совпадают с ожидаемыми или нет признаков готового формата новых строк, соответствующий блок оформляется заново. Проверяются подписи и отдельные признаки формата, а не сохранность каждого шрифта или рамки. Отдельного кэша оформления нет.</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</si>
  <si>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</si>
  <si>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</si>
  <si>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</si>
  <si>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</si>
  <si>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</si>
  <si>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</si>
  <si>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</si>
  <si>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</si>
  <si>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</si>
  <si>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</si>
  <si>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</si>
  <si>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</si>
  <si>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</si>
  <si>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</si>
  <si>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</si>
  <si>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</si>
  <si>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</si>
  <si>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</si>
  <si>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</si>
  <si>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</si>
  <si>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</si>
  <si>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</si>
  <si>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</si>
  <si>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</si>
  <si>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</si>
  <si>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</si>
  <si>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</si>
  <si>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</si>
  <si>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</si>
  <si>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</si>
  <si>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</si>
  <si>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Если в Results.SnapshotStorage выбрано Excel, текущие результаты сохраняются на листе. Данные сочетаний и области трещин находятся в таблицах свойств и аннотаций; кнопка обновляет по ним только схему.</t>
  </si>
  <si>
    <t>Если выбрано File, полный снимок сохраняется рядом с книгой под именем Results.SnapshotName. В этом режиме кнопка загружает схему и все подробные результаты без нового расчёта; полные состояния и</t>
  </si>
  <si>
    <t>границы элементов остаются в файле, на листе остаются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</si>
  <si>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</si>
  <si>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</si>
  <si>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</si>
  <si>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</si>
  <si>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</si>
  <si>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</si>
  <si>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</si>
  <si>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</si>
  <si>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</si>
  <si>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</si>
  <si>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</si>
  <si>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</si>
  <si>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</si>
  <si>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</si>
  <si>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</si>
  <si>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</si>
  <si>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</si>
  <si>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</si>
  <si>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</si>
  <si>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</si>
  <si>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</si>
  <si>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</si>
  <si>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</si>
  <si>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</si>
  <si>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</si>
  <si>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</si>
  <si>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</si>
  <si>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</si>
  <si>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</si>
  <si>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</si>
  <si>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</si>
  <si>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</si>
  <si>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</si>
  <si>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</si>
  <si>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</si>
  <si>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</si>
  <si>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</si>
  <si>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</si>
  <si>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</si>
  <si>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</si>
  <si>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</si>
  <si>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</si>
  <si>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</si>
  <si>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</si>
  <si>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</si>
  <si>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</si>
  <si>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</si>
  <si>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</si>
  <si>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</si>
  <si>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</si>
  <si>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</si>
  <si>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</si>
  <si>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</si>
  <si>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</si>
  <si>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</si>
  <si>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</si>
  <si>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</si>
  <si>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</si>
  <si>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</si>
  <si>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</si>
  <si>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</si>
  <si>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</si>
  <si>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</si>
  <si>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</si>
  <si>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</si>
  <si>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</si>
  <si>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</si>
  <si>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</si>
  <si>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</si>
  <si>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</si>
  <si>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</si>
  <si>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</si>
  <si>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</si>
  <si>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</si>
  <si>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</si>
  <si>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</si>
  <si>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</si>
  <si>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</si>
  <si>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</si>
  <si>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t>PointedSection</t>
  </si>
  <si>
    <t>HollowRectangle</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</si>
  <si>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</si>
  <si>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</si>
  <si>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</si>
  <si>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</si>
  <si>
    <t xml:space="preserve">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</si>
  <si>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 xml:space="preserve">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</si>
  <si>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 xml:space="preserve">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</si>
  <si>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 xml:space="preserve">Выберите способ геометрии бетонных элементов. Adaptive — более быстрое построение прямоугольной сетки с уточнением у границы. Contour строит фактические пересечения базовых ячеек с бетонным сечением. По умолчанию Contour.</t>
  </si>
  <si>
    <t xml:space="preserve">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</si>
  <si>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 xml:space="preserve">Удобнее всего задать наружный контур, отверстия и арматуру без бетонной сетки: программа построит её сама. Готовую сетку из Region тоже</t>
  </si>
  <si>
    <t xml:space="preserve">можно импортировать. Объекты должны находиться в пространстве «Модель» AutoCAD. Геометрия, нарисованная на листах чертежа, не импортируется.</t>
  </si>
  <si>
    <t xml:space="preserve">Границы должны быть замкнутыми, без разрывов, самопересечений и дублей. Отдельные отрезки и дуги объедините командой PEDIT в замкнутую полилинию либо</t>
  </si>
  <si>
    <t xml:space="preserve">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</si>
  <si>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 xml:space="preserve">Экспорт идёт в пространство «Модель» активного чертежа, даже если открыт лист. Используется последний расчёт на Results; после изменения нагрузок рассчитайте заново.</t>
  </si>
  <si>
    <t xml:space="preserve">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</si>
  <si>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 xml:space="preserve">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</si>
  <si>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 xml:space="preserve">В режиме Excel данные сочетаний и области трещин сохраняются в таблицах Results; кнопка «Обновить схему и результаты»</t>
  </si>
  <si>
    <t xml:space="preserve">обновляет только схему. В режиме File снимок с именем Results.SnapshotName хранится рядом с книгой. Та же кнопка загружает из</t>
  </si>
  <si>
    <t xml:space="preserve">него схему и подробные результаты без нового расчёта; полные состояния и границы элементов остаются в файле, на листе — их шапки.</t>
  </si>
  <si>
    <t xml:space="preserve">Хотя бы одна ненулевая нагрузка.</t>
  </si>
  <si>
    <t xml:space="preserve">Ненулевая N.</t>
  </si>
  <si>
    <t xml:space="preserve">Хотя бы одна ненулевая нагрузка.</t>
  </si>
  <si>
    <t xml:space="preserve">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</si>
  <si>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 xml:space="preserve">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</si>
  <si>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 xml:space="preserve">Минимальная допустимая площадь бетонного элемента или арматурного стержня. Порог действует при любом способе формирования сечения.</t>
  </si>
  <si>
    <t xml:space="preserve">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</si>
  <si>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 xml:space="preserve">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</si>
  <si>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 xml:space="preserve">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</si>
  <si>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 xml:space="preserve">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</si>
  <si>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 xml:space="preserve">Имена C1, C2 и далее программа присваивает автоматически. Общие свойства элементов находятся в rngNDMSectionGeometry, их границы — в rngNDMElementGeometry, с привязкой по ElementID. В режиме Excel границы видны в последней таблице Results. В File на листе остаётся шапка, а полные границы хранятся в связанном файле .ndm.</t>
  </si>
  <si>
    <t xml:space="preserve">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</si>
  <si>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 xml:space="preserve">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</si>
  <si>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 xml:space="preserve">Минимальные размеры равны h_x/2^N и h_y/2^N: при N = 1 это h/2, при 2 — h/4, при 4 — h/16. Например, при основном шаге 50 × 100 мм и N = 2 самые мелкие элементы имеют размеры 12,5 × 25 мм.</t>
  </si>
  <si>
    <t xml:space="preserve">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</si>
  <si>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 xml:space="preserve">Если равновесие не найдено за это число итераций, проверка получает статус NumFail. Подробная причина указывается в диагностическом отчёте.</t>
  </si>
  <si>
    <t xml:space="preserve">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</si>
  <si>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 xml:space="preserve">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</si>
  <si>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 xml:space="preserve">Исходное число ступеней приложения нагрузки при проверке каждого пробного множителя λ в LoadMultiplier.</t>
  </si>
  <si>
    <t xml:space="preserve">BaseLoadSteps задаёт число ступеней первой попытки при каждом пробном λ. Если MaxRetries разрешает повтор, число ступеней увеличивается по формуле BaseLoadSteps·2^attempt.</t>
  </si>
  <si>
    <t xml:space="preserve">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</si>
  <si>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 xml:space="preserve">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</si>
  <si>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 xml:space="preserve">Yes обновляет схему на листе «Расчет». No сохраняет прежнюю схему без обновления.</t>
  </si>
  <si>
    <t xml:space="preserve">No оставляет схему как есть. Для ручного обновления нажмите «Обновить схему и результаты».</t>
  </si>
  <si>
    <t xml:space="preserve">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</si>
  <si>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 xml:space="preserve">СП 63 использует R_s,ser. Отдельное R_sc,ser предусмотрено программой для задания сжатой ветви арматуры. В шаблоне принято R_sc,ser = R_s,ser.</t>
  </si>
  <si>
    <t xml:space="preserve">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</si>
  <si>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 xml:space="preserve">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</si>
  <si>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 xml:space="preserve">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</si>
  <si>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 xml:space="preserve">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</si>
  <si>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 xml:space="preserve">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</si>
  <si>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 xml:space="preserve">«Выполнить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</si>
  <si>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 xml:space="preserve">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</si>
  <si>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</si>
  <si>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</si>
  <si>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</si>
  <si>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</si>
  <si>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</si>
  <si>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</si>
  <si>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</si>
  <si>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</si>
  <si>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</si>
  <si>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</si>
  <si>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</si>
  <si>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</si>
  <si>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</si>
  <si>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</si>
  <si>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</si>
  <si>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</si>
  <si>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</si>
  <si>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</si>
  <si>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Results.SnapshotName</t>
  </si>
  <si>
    <t>NDM_Snapshot</t>
  </si>
  <si>
    <t>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</si>
  <si>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[Нагрузки, сочетания и диаграммы материалов]</t>
  </si>
  <si>
    <t>[Нагрузки]</t>
  </si>
  <si>
    <t>Load.ReferenceOffsetX</t>
  </si>
  <si>
    <t>мм</t>
  </si>
  <si>
    <t>Смещение точки приложения нагрузок по X относительно центра тяжести бетонного сечения без учёта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</si>
  <si>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</si>
  <si>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расчётных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</si>
  <si>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</si>
  <si>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</si>
  <si>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[Выводимое сочетание]</t>
  </si>
  <si>
    <t>Output.CombinationMode</t>
  </si>
  <si>
    <t>Worst</t>
  </si>
  <si>
    <t>Общий выбор сочетания для схемы Excel и экспорта AutoCAD: Worst — определяющее сочетание сохранённого расчёта; User — сочетание из Output.CombinationID.</t>
  </si>
  <si>
    <t>General.WorstCombinationCriterion</t>
  </si>
  <si>
    <t>StrengthCapacity</t>
  </si>
  <si>
    <t>Критерий выбора сочетания Worst при расчёте: прочность по деформациям, прочность по несущей, трещины или устойчивость. Схема и экспорт используют сохранённый выбор.</t>
  </si>
  <si>
    <t>Output.CombinationID</t>
  </si>
  <si>
    <t>ID сочетания для схемы и экспорта при Output.CombinationMode = User. Список берётся непосредственно из таблицы сочетаний; в режиме Worst поле не используется.</t>
  </si>
  <si>
    <t>[Диаграммы материалов]</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</si>
  <si>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</si>
  <si>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</si>
  <si>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</si>
  <si>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</si>
  <si>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</si>
  <si>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</si>
  <si>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</si>
  <si>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</si>
  <si>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</si>
  <si>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</si>
  <si>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</si>
  <si>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</si>
  <si>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</si>
  <si>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</si>
  <si>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</si>
  <si>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</si>
  <si>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</si>
  <si>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</si>
  <si>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</si>
  <si>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</si>
  <si>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</si>
  <si>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</si>
  <si>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</si>
  <si>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</si>
  <si>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</si>
  <si>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</si>
  <si>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</si>
  <si>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</si>
  <si>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</si>
  <si>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</si>
  <si>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</si>
  <si>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</si>
  <si>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</si>
  <si>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</si>
  <si>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</si>
  <si>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</si>
  <si>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</si>
  <si>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</si>
  <si>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</si>
  <si>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</si>
  <si>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</si>
  <si>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</si>
  <si>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</si>
  <si>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</si>
  <si>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</si>
  <si>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</si>
  <si>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</si>
  <si>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</si>
  <si>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</si>
  <si>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</si>
  <si>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</si>
  <si>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</si>
  <si>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</si>
  <si>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</si>
  <si>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</si>
  <si>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</si>
  <si>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</si>
  <si>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</si>
  <si>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</si>
  <si>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</si>
  <si>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</si>
  <si>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</si>
  <si>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</si>
  <si>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</si>
  <si>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</si>
  <si>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</si>
  <si>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</si>
  <si>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</si>
  <si>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</si>
  <si>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</si>
  <si>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</si>
  <si>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</si>
  <si>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</si>
  <si>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</si>
  <si>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</si>
  <si>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</si>
  <si>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</si>
  <si>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</si>
  <si>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</si>
  <si>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</si>
  <si>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</si>
  <si>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</si>
  <si>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</si>
  <si>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</si>
  <si>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</si>
  <si>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</si>
  <si>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</si>
  <si>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</si>
  <si>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</si>
  <si>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</si>
  <si>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</si>
  <si>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</si>
  <si>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</si>
  <si>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</si>
  <si>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</si>
  <si>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</si>
  <si>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</si>
  <si>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</si>
  <si>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</si>
  <si>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</si>
  <si>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</si>
  <si>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</si>
  <si>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</si>
  <si>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</si>
  <si>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</si>
  <si>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</si>
  <si>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</si>
  <si>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</si>
  <si>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</si>
  <si>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</si>
  <si>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</si>
  <si>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</si>
  <si>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</si>
  <si>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</si>
  <si>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</si>
  <si>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</si>
  <si>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</si>
  <si>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</si>
  <si>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</si>
  <si>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</si>
  <si>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</si>
  <si>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</si>
  <si>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</si>
  <si>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</si>
  <si>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</si>
  <si>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</si>
  <si>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</si>
  <si>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</si>
  <si>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</si>
  <si>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</si>
  <si>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</si>
  <si>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</si>
  <si>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</si>
  <si>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</si>
  <si>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</si>
  <si>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</si>
  <si>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</si>
  <si>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</si>
  <si>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</si>
  <si>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</si>
  <si>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</si>
  <si>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</si>
  <si>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</si>
  <si>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</si>
  <si>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</si>
  <si>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</si>
  <si>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</si>
  <si>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</si>
  <si>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</si>
  <si>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</si>
  <si>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</si>
  <si>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</si>
  <si>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</si>
  <si>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</si>
  <si>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</si>
  <si>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</si>
  <si>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</si>
  <si>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</si>
  <si>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</si>
  <si>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</si>
  <si>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</si>
  <si>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</si>
  <si>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</si>
  <si>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</si>
  <si>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</si>
  <si>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</si>
  <si>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</si>
  <si>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</si>
  <si>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</si>
  <si>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</si>
  <si>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[Экспорт]</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</si>
  <si>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</si>
  <si>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</si>
  <si>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</si>
  <si>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</si>
  <si>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</si>
  <si>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</si>
  <si>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</si>
  <si>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</si>
  <si>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</si>
  <si>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</si>
  <si>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</si>
  <si>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</si>
  <si>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</si>
  <si>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</si>
  <si>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</si>
  <si>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</si>
  <si>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</si>
  <si>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</si>
  <si>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</si>
  <si>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</si>
  <si>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</si>
  <si>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</si>
  <si>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</si>
  <si>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</si>
  <si>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</si>
  <si>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</si>
  <si>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</si>
  <si>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</si>
  <si>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</si>
  <si>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</si>
  <si>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</si>
  <si>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</si>
  <si>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</si>
  <si>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</si>
  <si>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</si>
  <si>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</si>
  <si>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</si>
  <si>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</si>
  <si>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</si>
  <si>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</si>
  <si>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</si>
  <si>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</si>
  <si>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</si>
  <si>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</si>
  <si>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</si>
  <si>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</si>
  <si>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</si>
  <si>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только Results.</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</si>
  <si>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</si>
  <si>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</si>
  <si>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</si>
  <si>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</si>
  <si>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</si>
  <si>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</si>
  <si>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</si>
  <si>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</si>
  <si>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</si>
  <si>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</si>
  <si>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</si>
  <si>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</si>
  <si>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</si>
  <si>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</si>
  <si>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</si>
  <si>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</si>
  <si>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</si>
  <si>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</si>
  <si>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</si>
  <si>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</si>
  <si>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</si>
  <si>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</si>
  <si>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</si>
  <si>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</si>
  <si>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</si>
  <si>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</si>
  <si>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</si>
  <si>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</si>
  <si>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</si>
  <si>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</si>
  <si>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</si>
  <si>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</si>
  <si>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</si>
  <si>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</si>
  <si>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</si>
  <si>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</si>
  <si>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</si>
  <si>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</si>
  <si>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</si>
  <si>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</si>
  <si>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</si>
  <si>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</si>
  <si>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</si>
  <si>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</si>
  <si>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</si>
  <si>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</si>
  <si>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</si>
  <si>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</si>
  <si>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</si>
  <si>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</si>
  <si>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</si>
  <si>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</si>
  <si>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</si>
  <si>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</si>
  <si>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</si>
  <si>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</si>
  <si>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</si>
  <si>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</si>
  <si>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</si>
  <si>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</si>
  <si>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</si>
  <si>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</si>
  <si>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</si>
  <si>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</si>
  <si>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</si>
  <si>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</si>
  <si>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</si>
  <si>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</si>
  <si>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</si>
  <si>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</si>
  <si>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</si>
  <si>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</si>
  <si>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</si>
  <si>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</si>
  <si>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</si>
  <si>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</si>
  <si>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</si>
  <si>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</si>
  <si>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</si>
  <si>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</si>
  <si>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</si>
  <si>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</si>
  <si>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</si>
  <si>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</si>
  <si>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</si>
  <si>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</si>
  <si>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</si>
  <si>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</si>
  <si>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</si>
  <si>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</si>
  <si>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</si>
  <si>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</si>
  <si>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</si>
  <si>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</si>
  <si>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</si>
  <si>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</si>
  <si>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</si>
  <si>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</si>
  <si>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</si>
  <si>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</si>
  <si>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</si>
  <si>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</si>
  <si>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</si>
  <si>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</si>
  <si>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</si>
  <si>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</si>
  <si>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</si>
  <si>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</si>
  <si>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</si>
  <si>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</si>
  <si>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</si>
  <si>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</si>
  <si>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</si>
  <si>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</si>
  <si>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</si>
  <si>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</si>
  <si>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</si>
  <si>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</si>
  <si>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</si>
  <si>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</si>
  <si>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</si>
  <si>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</si>
  <si>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</si>
  <si>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</si>
  <si>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</si>
  <si>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</si>
  <si>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</si>
  <si>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</si>
  <si>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</si>
  <si>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</si>
  <si>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</si>
  <si>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</si>
  <si>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</si>
  <si>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</si>
  <si>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</si>
  <si>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</si>
  <si>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</si>
  <si>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</si>
  <si>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</si>
  <si>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</si>
  <si>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</si>
  <si>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</si>
  <si>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</si>
  <si>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</si>
  <si>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</si>
  <si>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</si>
  <si>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</si>
  <si>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</si>
  <si>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</si>
  <si>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</si>
  <si>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</si>
  <si>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</si>
  <si>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</si>
  <si>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</si>
  <si>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</si>
  <si>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</si>
  <si>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</si>
  <si>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</si>
  <si>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</si>
  <si>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</si>
  <si>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</si>
  <si>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</si>
  <si>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</si>
  <si>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</si>
  <si>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</si>
  <si>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</si>
  <si>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</si>
  <si>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</si>
  <si>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</si>
  <si>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</si>
  <si>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</si>
  <si>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</si>
  <si>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</si>
  <si>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</si>
  <si>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</si>
  <si>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</si>
  <si>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</si>
  <si>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</si>
  <si>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</si>
  <si>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</si>
  <si>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</si>
  <si>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</si>
  <si>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</si>
  <si>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</si>
  <si>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</si>
  <si>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</si>
  <si>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</si>
  <si>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</si>
  <si>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</si>
  <si>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</si>
  <si>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</si>
  <si>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</si>
  <si>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</si>
  <si>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</si>
  <si>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</si>
  <si>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</si>
  <si>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</si>
  <si>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</si>
  <si>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</si>
  <si>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</si>
  <si>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</si>
  <si>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</si>
  <si>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</si>
  <si>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</si>
  <si>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</si>
  <si>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</si>
  <si>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</si>
  <si>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</si>
  <si>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</si>
  <si>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</si>
  <si>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</si>
  <si>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</si>
  <si>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</si>
  <si>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</si>
  <si>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</si>
  <si>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</si>
  <si>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</si>
  <si>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</si>
  <si>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</si>
  <si>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</si>
  <si>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</si>
  <si>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</si>
  <si>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</si>
  <si>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</si>
  <si>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</si>
  <si>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</si>
  <si>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</si>
  <si>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</si>
  <si>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</si>
  <si>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</si>
  <si>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</si>
  <si>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</si>
  <si>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</si>
  <si>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</si>
  <si>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</si>
  <si>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</si>
  <si>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</si>
  <si>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</si>
  <si>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</si>
  <si>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</si>
  <si>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</si>
  <si>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</si>
  <si>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</si>
  <si>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</si>
  <si>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</si>
  <si>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</si>
  <si>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</si>
  <si>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</si>
  <si>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</si>
  <si>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</si>
  <si>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</si>
  <si>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</si>
  <si>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</si>
  <si>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</si>
  <si>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</si>
  <si>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</si>
  <si>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</si>
  <si>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</si>
  <si>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</si>
  <si>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</si>
  <si>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</si>
  <si>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</si>
  <si>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</si>
  <si>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</si>
  <si>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</si>
  <si>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</si>
  <si>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</si>
  <si>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</si>
  <si>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</si>
  <si>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</si>
  <si>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</si>
  <si>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</si>
  <si>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</si>
  <si>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</si>
  <si>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</si>
  <si>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</si>
  <si>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</si>
  <si>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</si>
  <si>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</si>
  <si>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</si>
  <si>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</si>
  <si>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</si>
  <si>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</si>
  <si>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</si>
  <si>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</si>
  <si>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</si>
  <si>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</si>
  <si>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</si>
  <si>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</si>
  <si>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</si>
  <si>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</si>
  <si>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</si>
  <si>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</si>
  <si>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</si>
  <si>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</si>
  <si>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</si>
  <si>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</si>
  <si>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</si>
  <si>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</si>
  <si>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</si>
  <si>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</si>
  <si>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</si>
  <si>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</si>
  <si>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</si>
  <si>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</si>
  <si>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</si>
  <si>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</si>
  <si>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</si>
  <si>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</si>
  <si>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</si>
  <si>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</si>
  <si>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</si>
  <si>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</si>
  <si>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</si>
  <si>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</si>
  <si>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</si>
  <si>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</si>
  <si>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</si>
  <si>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</si>
  <si>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</si>
  <si>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</si>
  <si>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</si>
  <si>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</si>
  <si>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</si>
  <si>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</si>
  <si>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</si>
  <si>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</si>
  <si>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</si>
  <si>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</si>
  <si>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</si>
  <si>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</si>
  <si>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</si>
  <si>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</si>
  <si>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</si>
  <si>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</si>
  <si>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</si>
  <si>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</si>
  <si>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</si>
  <si>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</si>
  <si>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</si>
  <si>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</si>
  <si>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</si>
  <si>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</si>
  <si>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</si>
  <si>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</si>
  <si>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</si>
  <si>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</si>
  <si>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</si>
  <si>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</si>
  <si>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</si>
  <si>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</si>
  <si>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</si>
  <si>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</si>
  <si>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</si>
  <si>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</si>
  <si>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</si>
  <si>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</si>
  <si>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</si>
  <si>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</si>
  <si>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</si>
  <si>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</si>
  <si>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</si>
  <si>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</si>
  <si>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</si>
  <si>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</si>
  <si>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</si>
  <si>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</si>
  <si>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</si>
  <si>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</si>
  <si>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</si>
  <si>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</si>
  <si>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</si>
  <si>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</si>
  <si>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</si>
  <si>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</si>
  <si>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</si>
  <si>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</si>
  <si>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</si>
  <si>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</si>
  <si>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</si>
  <si>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</si>
  <si>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</si>
  <si>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</si>
  <si>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</si>
  <si>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</si>
  <si>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</si>
  <si>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</si>
  <si>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</si>
  <si>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</si>
  <si>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</si>
  <si>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</si>
  <si>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</si>
  <si>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</si>
  <si>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</si>
  <si>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</si>
  <si>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</si>
  <si>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</si>
  <si>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</si>
  <si>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</si>
  <si>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</si>
  <si>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</si>
  <si>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</si>
  <si>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</si>
  <si>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</si>
  <si>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</si>
  <si>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</si>
  <si>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</si>
  <si>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</si>
  <si>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</si>
  <si>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</si>
  <si>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</si>
  <si>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</si>
  <si>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</si>
  <si>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Удобнее всего задать наружный контур, отверстия и арматуру без бетонной сетки: программа построит её сама. Готовую сетку из Region тоже</t>
  </si>
  <si>
    <t>можно импортировать. Объекты должны находиться в пространстве «Модель» AutoCAD. Геометрия, нарисованная на листах чертежа, не импортируется.</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</si>
  <si>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</si>
  <si>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</si>
  <si>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</si>
  <si>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</si>
  <si>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</si>
  <si>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</si>
  <si>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</si>
  <si>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</si>
  <si>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</si>
  <si>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</si>
  <si>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</si>
  <si>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</si>
  <si>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</si>
  <si>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</si>
  <si>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</si>
  <si>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</si>
  <si>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</si>
  <si>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</si>
  <si>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</si>
  <si>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</si>
  <si>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t>
  </si>
  <si>
    <t>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</si>
  <si>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</si>
  <si>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</si>
  <si>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</si>
  <si>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</si>
  <si>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</si>
  <si>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</si>
  <si>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</si>
  <si>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</si>
  <si>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</si>
  <si>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</si>
  <si>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</si>
  <si>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</si>
  <si>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</si>
  <si>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</si>
  <si>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</si>
  <si>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</si>
  <si>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</si>
  <si>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</si>
  <si>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</si>
  <si>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</si>
  <si>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</si>
  <si>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</si>
  <si>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</si>
  <si>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</si>
  <si>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</si>
  <si>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</si>
  <si>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идёт в пространство «Модель» активного чертежа, даже если открыт лист. Используется последний расчёт на Results; после изменения нагрузок рассчитайте заново.</t>
  </si>
  <si>
    <t>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</si>
  <si>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</si>
  <si>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</si>
  <si>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</si>
  <si>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</si>
  <si>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</si>
  <si>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</si>
  <si>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</si>
  <si>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</si>
  <si>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</si>
  <si>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</si>
  <si>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</si>
  <si>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</si>
  <si>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</si>
  <si>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</si>
  <si>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</si>
  <si>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</si>
  <si>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</si>
  <si>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</si>
  <si>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</si>
  <si>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</si>
  <si>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</si>
  <si>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</si>
  <si>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</si>
  <si>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</si>
  <si>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</si>
  <si>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</si>
  <si>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</si>
  <si>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</si>
  <si>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</si>
  <si>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</si>
  <si>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</si>
  <si>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</si>
  <si>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</si>
  <si>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</si>
  <si>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</si>
  <si>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</si>
  <si>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</si>
  <si>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</si>
  <si>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</si>
  <si>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</si>
  <si>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</si>
  <si>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</si>
  <si>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</si>
  <si>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</si>
  <si>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</si>
  <si>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</si>
  <si>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</si>
  <si>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</si>
  <si>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</si>
  <si>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</si>
  <si>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</si>
  <si>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</si>
  <si>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</si>
  <si>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</si>
  <si>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</si>
  <si>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</si>
  <si>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</si>
  <si>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</si>
  <si>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</si>
  <si>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</si>
  <si>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</si>
  <si>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</si>
  <si>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</si>
  <si>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</si>
  <si>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</si>
  <si>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</si>
  <si>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</si>
  <si>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</si>
  <si>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</si>
  <si>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</si>
  <si>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</si>
  <si>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</si>
  <si>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</si>
  <si>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</si>
  <si>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</si>
  <si>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</si>
  <si>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</si>
  <si>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</si>
  <si>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</si>
  <si>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</si>
  <si>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</si>
  <si>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</si>
  <si>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</si>
  <si>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</si>
  <si>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</si>
  <si>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</si>
  <si>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</si>
  <si>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</si>
  <si>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</si>
  <si>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</si>
  <si>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</si>
  <si>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</si>
  <si>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</si>
  <si>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</si>
  <si>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</si>
  <si>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</si>
  <si>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</si>
  <si>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</si>
  <si>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</si>
  <si>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</si>
  <si>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</si>
  <si>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</si>
  <si>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</si>
  <si>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</si>
  <si>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</si>
  <si>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</si>
  <si>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</si>
  <si>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</si>
  <si>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</si>
  <si>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</si>
  <si>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</si>
  <si>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</si>
  <si>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</si>
  <si>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</si>
  <si>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</si>
  <si>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</si>
  <si>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</si>
  <si>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</si>
  <si>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</si>
  <si>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</si>
  <si>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</si>
  <si>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</si>
  <si>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</si>
  <si>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</si>
  <si>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</si>
  <si>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</si>
  <si>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</si>
  <si>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</si>
  <si>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</si>
  <si>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</si>
  <si>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</si>
  <si>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</si>
  <si>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</si>
  <si>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</si>
  <si>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</si>
  <si>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</si>
  <si>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</si>
  <si>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</si>
  <si>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</si>
  <si>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</si>
  <si>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</si>
  <si>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</si>
  <si>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</si>
  <si>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</si>
  <si>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</si>
  <si>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</si>
  <si>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</si>
  <si>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</si>
  <si>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</si>
  <si>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</si>
  <si>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</si>
  <si>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</si>
  <si>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</si>
  <si>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</si>
  <si>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</si>
  <si>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</si>
  <si>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</si>
  <si>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</si>
  <si>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</si>
  <si>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</si>
  <si>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</si>
  <si>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</si>
  <si>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</si>
  <si>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</si>
  <si>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</si>
  <si>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</si>
  <si>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</si>
  <si>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</si>
  <si>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</si>
  <si>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</si>
  <si>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</si>
  <si>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</si>
  <si>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</si>
  <si>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</si>
  <si>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</si>
  <si>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</si>
  <si>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</si>
  <si>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</si>
  <si>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</si>
  <si>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</si>
  <si>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</si>
  <si>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</si>
  <si>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</si>
  <si>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</si>
  <si>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</si>
  <si>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</si>
  <si>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</si>
  <si>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</si>
  <si>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</si>
  <si>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</si>
  <si>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</si>
  <si>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</si>
  <si>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</si>
  <si>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</si>
  <si>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</si>
  <si>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</si>
  <si>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</si>
  <si>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</si>
  <si>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</si>
  <si>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</si>
  <si>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</si>
  <si>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</si>
  <si>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</si>
  <si>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</si>
  <si>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</si>
  <si>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</si>
  <si>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</si>
  <si>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</si>
  <si>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</si>
  <si>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</si>
  <si>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</si>
  <si>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</si>
  <si>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</si>
  <si>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</si>
  <si>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</si>
  <si>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</si>
  <si>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</si>
  <si>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</si>
  <si>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</si>
  <si>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</si>
  <si>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</si>
  <si>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</si>
  <si>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</si>
  <si>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</si>
  <si>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</si>
  <si>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</si>
  <si>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</si>
  <si>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</si>
  <si>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</si>
  <si>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</si>
  <si>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</si>
  <si>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</si>
  <si>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</si>
  <si>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</si>
  <si>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</si>
  <si>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</si>
  <si>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</si>
  <si>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</si>
  <si>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</si>
  <si>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</si>
  <si>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</si>
  <si>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</si>
  <si>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</si>
  <si>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</si>
  <si>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</si>
  <si>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</si>
  <si>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</si>
  <si>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</si>
  <si>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</si>
  <si>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</si>
  <si>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</si>
  <si>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</si>
  <si>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</si>
  <si>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</si>
  <si>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</si>
  <si>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</si>
  <si>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</si>
  <si>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</si>
  <si>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</si>
  <si>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</si>
  <si>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</si>
  <si>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</si>
  <si>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</si>
  <si>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</si>
  <si>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</si>
  <si>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</si>
  <si>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</si>
  <si>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</si>
  <si>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</si>
  <si>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</si>
  <si>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</si>
  <si>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</si>
  <si>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</si>
  <si>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</si>
  <si>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</si>
  <si>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</si>
  <si>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</si>
  <si>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</si>
  <si>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</si>
  <si>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</si>
  <si>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</si>
  <si>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</si>
  <si>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</si>
  <si>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</si>
  <si>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</si>
  <si>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</si>
  <si>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</si>
  <si>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</si>
  <si>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</si>
  <si>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</si>
  <si>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</si>
  <si>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</si>
  <si>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</si>
  <si>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</si>
  <si>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</si>
  <si>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</si>
  <si>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</si>
  <si>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</si>
  <si>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</si>
  <si>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</si>
  <si>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</si>
  <si>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</si>
  <si>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</si>
  <si>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</si>
  <si>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</si>
  <si>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</si>
  <si>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</si>
  <si>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</si>
  <si>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</si>
  <si>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</si>
  <si>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</si>
  <si>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</si>
  <si>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</si>
  <si>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</si>
  <si>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</si>
  <si>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</si>
  <si>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</si>
  <si>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</si>
  <si>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</si>
  <si>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</si>
  <si>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</si>
  <si>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</si>
  <si>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</si>
  <si>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</si>
  <si>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</si>
  <si>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</si>
  <si>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</si>
  <si>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</si>
  <si>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</si>
  <si>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</si>
  <si>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</si>
  <si>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</si>
  <si>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</si>
  <si>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</si>
  <si>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</si>
  <si>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</si>
  <si>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</si>
  <si>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</si>
  <si>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</si>
  <si>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</si>
  <si>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</si>
  <si>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</si>
  <si>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</si>
  <si>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</si>
  <si>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</si>
  <si>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</si>
  <si>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</si>
  <si>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</si>
  <si>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</si>
  <si>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</si>
  <si>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</si>
  <si>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</si>
  <si>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</si>
  <si>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</si>
  <si>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</si>
  <si>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</si>
  <si>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</si>
  <si>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</si>
  <si>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</si>
  <si>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</si>
  <si>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</si>
  <si>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</si>
  <si>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</si>
  <si>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</si>
  <si>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</si>
  <si>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</si>
  <si>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</si>
  <si>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</si>
  <si>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</si>
  <si>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</si>
  <si>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</si>
  <si>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</si>
  <si>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</si>
  <si>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</si>
  <si>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</si>
  <si>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</si>
  <si>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</si>
  <si>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</si>
  <si>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</si>
  <si>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</si>
  <si>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</si>
  <si>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</si>
  <si>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</si>
  <si>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</si>
  <si>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</si>
  <si>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</si>
  <si>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</si>
  <si>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</si>
  <si>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</si>
  <si>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</si>
  <si>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</si>
  <si>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</si>
  <si>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</si>
  <si>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</si>
  <si>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</si>
  <si>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</si>
  <si>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</si>
  <si>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</si>
  <si>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</si>
  <si>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</si>
  <si>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</si>
  <si>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</si>
  <si>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</si>
  <si>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</si>
  <si>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</si>
  <si>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</si>
  <si>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</si>
  <si>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</si>
  <si>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</si>
  <si>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</si>
  <si>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</si>
  <si>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</si>
  <si>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</si>
  <si>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</si>
  <si>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</si>
  <si>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</si>
  <si>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</si>
  <si>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</si>
  <si>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одна ненулевая нагрузка.</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</si>
  <si>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</si>
  <si>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</si>
  <si>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</si>
  <si>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</si>
  <si>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</si>
  <si>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</si>
  <si>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</si>
  <si>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</si>
  <si>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</si>
  <si>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</si>
  <si>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</si>
  <si>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</si>
  <si>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</si>
  <si>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</si>
  <si>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</si>
  <si>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</si>
  <si>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</si>
  <si>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</si>
  <si>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</si>
  <si>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Ненулевая N.</t>
  </si>
  <si>
    <t>При N = 0.</t>
  </si>
  <si>
    <t>λ*NMxy</t>
  </si>
  <si>
    <t>Все нагрузки, включая моменты от смещения N.</t>
  </si>
  <si>
    <t>Ничего.</t>
  </si>
  <si>
    <t>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</si>
  <si>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</si>
  <si>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</si>
  <si>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</si>
  <si>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</si>
  <si>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</si>
  <si>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</si>
  <si>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</si>
  <si>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</si>
  <si>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</si>
  <si>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</si>
  <si>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</si>
  <si>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</si>
  <si>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</si>
  <si>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</si>
  <si>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</si>
  <si>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</si>
  <si>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</si>
  <si>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</si>
  <si>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</si>
  <si>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</si>
  <si>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</si>
  <si>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</si>
  <si>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</si>
  <si>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</si>
  <si>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</si>
  <si>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</si>
  <si>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</si>
  <si>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</si>
  <si>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</si>
  <si>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</si>
  <si>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</si>
  <si>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</si>
  <si>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</si>
  <si>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</si>
  <si>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</si>
  <si>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</si>
  <si>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</si>
  <si>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</si>
  <si>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</si>
  <si>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</si>
  <si>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</si>
  <si>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</si>
  <si>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</si>
  <si>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</si>
  <si>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</si>
  <si>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</si>
  <si>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</si>
  <si>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</si>
  <si>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</si>
  <si>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</si>
  <si>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</si>
  <si>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</si>
  <si>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</si>
  <si>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</si>
  <si>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</si>
  <si>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</si>
  <si>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</si>
  <si>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</si>
  <si>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</si>
  <si>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</si>
  <si>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</si>
  <si>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</si>
  <si>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</si>
  <si>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</si>
  <si>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</si>
  <si>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</si>
  <si>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</si>
  <si>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</si>
  <si>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</si>
  <si>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</si>
  <si>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</si>
  <si>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</si>
  <si>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</si>
  <si>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</si>
  <si>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</si>
  <si>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</si>
  <si>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</si>
  <si>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</si>
  <si>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</si>
  <si>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</si>
  <si>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</si>
  <si>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</si>
  <si>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</si>
  <si>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</si>
  <si>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</si>
  <si>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</si>
  <si>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</si>
  <si>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</si>
  <si>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</si>
  <si>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</si>
  <si>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</si>
  <si>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</si>
  <si>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</si>
  <si>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</si>
  <si>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</si>
  <si>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</si>
  <si>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</si>
  <si>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</si>
  <si>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</si>
  <si>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</si>
  <si>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</si>
  <si>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</si>
  <si>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</si>
  <si>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</si>
  <si>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</si>
  <si>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</si>
  <si>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</si>
  <si>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</si>
  <si>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</si>
  <si>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</si>
  <si>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</si>
  <si>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</si>
  <si>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</si>
  <si>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</si>
  <si>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Одна настройка выбирает сочетание и для схемы Excel, и для экспорта AutoCAD. Worst берёт определяющее сочетание сохранённого снимка; User использует Output.CombinationID.</t>
  </si>
  <si>
    <t>Критерий General.WorstCombinationCriterion применяется при расчёте. Последующая смена критерия не пересчитывает сохранённый Worst: для этого повторите расчёт.</t>
  </si>
  <si>
    <t>Предварительная схема и экспорт одной геометрии не требуют рассчитанного сочетания. В режиме Worst поле Output.CombinationID не используется и может оставаться пустым.</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</si>
  <si>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</si>
  <si>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</si>
  <si>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</si>
  <si>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</si>
  <si>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</si>
  <si>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Output.CombinationMode = Worst для схемы Excel и экспорта AutoCAD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</si>
  <si>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</si>
  <si>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При Output.CombinationMode = User укажите точный ID сочетания, сохранённого в текущем источнике: Excel Results либо файле снимка. В режиме Worst это поле игнорируется.</t>
  </si>
  <si>
    <t>Выпадающий список непосредственно связан со столбцом CombinationID таблицы сочетаний Config и меняется вместе с ним. Отдельного служебного варианта Worst в этом списке нет.</t>
  </si>
  <si>
    <t>При User пустое значение, ошибка Excel, TODO и ID отсутствующего сочетания дают понятную ошибку с адресом настройки. Они не заменяются Worst автоматически.</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</si>
  <si>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</si>
  <si>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</si>
  <si>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</si>
  <si>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</si>
  <si>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</si>
  <si>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</si>
  <si>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</si>
  <si>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</si>
  <si>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</si>
  <si>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</si>
  <si>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</si>
  <si>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</si>
  <si>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</si>
  <si>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</si>
  <si>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</si>
  <si>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</si>
  <si>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</si>
  <si>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</si>
  <si>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</si>
  <si>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Минимальная допустимая площадь бетонного элемента или арматурного стержня. Порог действует при любом способе формирования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</si>
  <si>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</si>
  <si>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</si>
  <si>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</si>
  <si>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</si>
  <si>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</si>
  <si>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</si>
  <si>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</si>
  <si>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</si>
  <si>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</si>
  <si>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</si>
  <si>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</si>
  <si>
    <t>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</si>
  <si>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</si>
  <si>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</si>
  <si>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</si>
  <si>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</si>
  <si>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</si>
  <si>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</si>
  <si>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</si>
  <si>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</si>
  <si>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</si>
  <si>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</si>
  <si>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</si>
  <si>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</si>
  <si>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</si>
  <si>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</si>
  <si>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</si>
  <si>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Например, при основном шаге 50 × 100 мм и N = 2 самые мелкие элементы имеют размеры 12,5 × 25 мм.</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</si>
  <si>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</si>
  <si>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</si>
  <si>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</si>
  <si>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</si>
  <si>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</si>
  <si>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</si>
  <si>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</si>
  <si>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</si>
  <si>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</si>
  <si>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</si>
  <si>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проверка получает статус NumFail. Подробная причина указывается в диагностическом отчёте.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</si>
  <si>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</si>
  <si>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</si>
  <si>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</si>
  <si>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</si>
  <si>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</si>
  <si>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</si>
  <si>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</si>
  <si>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</si>
  <si>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</si>
  <si>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</si>
  <si>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</si>
  <si>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</si>
  <si>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</si>
  <si>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</si>
  <si>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</si>
  <si>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</si>
  <si>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</si>
  <si>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</si>
  <si>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</si>
  <si>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</si>
  <si>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</si>
  <si>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</si>
  <si>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</si>
  <si>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</si>
  <si>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</si>
  <si>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</si>
  <si>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</si>
  <si>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</si>
  <si>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</si>
  <si>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</si>
  <si>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</si>
  <si>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</si>
  <si>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</si>
  <si>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</si>
  <si>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</si>
  <si>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</si>
  <si>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</si>
  <si>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</si>
  <si>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</si>
  <si>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</si>
  <si>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</si>
  <si>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</si>
  <si>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</si>
  <si>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</si>
  <si>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</si>
  <si>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</si>
  <si>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</si>
  <si>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</si>
  <si>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</si>
  <si>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</si>
  <si>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</si>
  <si>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</si>
  <si>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</si>
  <si>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</si>
  <si>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</si>
  <si>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</si>
  <si>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</si>
  <si>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</si>
  <si>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</si>
  <si>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</si>
  <si>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</si>
  <si>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</si>
  <si>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Исходное число ступеней приложения нагрузки при проверке каждого пробного множителя λ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</si>
  <si>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</si>
  <si>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задаёт число ступеней первой попытки при каждом пробном λ. Если MaxRetries разрешает повтор, число ступеней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</si>
  <si>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</si>
  <si>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</si>
  <si>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</si>
  <si>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</si>
  <si>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</si>
  <si>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</si>
  <si>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</si>
  <si>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</si>
  <si>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</si>
  <si>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</si>
  <si>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</si>
  <si>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</si>
  <si>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</si>
  <si>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</si>
  <si>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</si>
  <si>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</si>
  <si>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</si>
  <si>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</si>
  <si>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</si>
  <si>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</si>
  <si>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</si>
  <si>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</si>
  <si>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</si>
  <si>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</si>
  <si>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</si>
  <si>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</si>
  <si>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</si>
  <si>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</si>
  <si>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</si>
  <si>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</si>
  <si>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</si>
  <si>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</si>
  <si>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</si>
  <si>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</si>
  <si>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</si>
  <si>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</si>
  <si>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</si>
  <si>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</si>
  <si>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</si>
  <si>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</si>
  <si>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</si>
  <si>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</si>
  <si>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</si>
  <si>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</si>
  <si>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</si>
  <si>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</si>
  <si>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</si>
  <si>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</si>
  <si>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</si>
  <si>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</si>
  <si>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</si>
  <si>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</si>
  <si>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</si>
  <si>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</si>
  <si>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</si>
  <si>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</si>
  <si>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</si>
  <si>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</si>
  <si>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</si>
  <si>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</si>
  <si>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</si>
  <si>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</si>
  <si>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</si>
  <si>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</si>
  <si>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</si>
  <si>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</si>
  <si>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</si>
  <si>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</si>
  <si>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</si>
  <si>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</si>
  <si>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</si>
  <si>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</si>
  <si>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</si>
  <si>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</si>
  <si>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</si>
  <si>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</si>
  <si>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</si>
  <si>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</si>
  <si>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</si>
  <si>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</si>
  <si>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</si>
  <si>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</si>
  <si>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</si>
  <si>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</si>
  <si>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</si>
  <si>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</si>
  <si>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</si>
  <si>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</si>
  <si>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</si>
  <si>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</si>
  <si>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</si>
  <si>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</si>
  <si>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</si>
  <si>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</si>
  <si>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</si>
  <si>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</si>
  <si>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</si>
  <si>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</si>
  <si>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</si>
  <si>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</si>
  <si>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</si>
  <si>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</si>
  <si>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</si>
  <si>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</si>
  <si>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</si>
  <si>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</si>
  <si>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</si>
  <si>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</si>
  <si>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</si>
  <si>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</si>
  <si>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</si>
  <si>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</si>
  <si>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</si>
  <si>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</si>
  <si>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</si>
  <si>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</si>
  <si>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</si>
  <si>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</si>
  <si>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</si>
  <si>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</si>
  <si>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</si>
  <si>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</si>
  <si>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</si>
  <si>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из сохранённого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</si>
  <si>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</si>
  <si>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</si>
  <si>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</si>
  <si>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</si>
  <si>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</si>
  <si>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</si>
  <si>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</si>
  <si>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</si>
  <si>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</si>
  <si>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</si>
  <si>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</si>
  <si>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</si>
  <si>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</si>
  <si>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</si>
  <si>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</si>
  <si>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</si>
  <si>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</si>
  <si>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</si>
  <si>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</si>
  <si>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</si>
  <si>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</si>
  <si>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</si>
  <si>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</si>
  <si>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</si>
  <si>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</si>
  <si>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</si>
  <si>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</si>
  <si>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</si>
  <si>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</si>
  <si>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</si>
  <si>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</si>
  <si>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</si>
  <si>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</si>
  <si>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</si>
  <si>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</si>
  <si>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</si>
  <si>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</si>
  <si>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</si>
  <si>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</si>
  <si>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</si>
  <si>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</si>
  <si>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</si>
  <si>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</si>
  <si>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</si>
  <si>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</si>
  <si>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</si>
  <si>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</si>
  <si>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</si>
  <si>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</si>
  <si>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</si>
  <si>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обновляет схему на листе «Расчет». No сохраняет прежнюю схему без обновления.</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</si>
  <si>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</si>
  <si>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</si>
  <si>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</si>
  <si>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Для ручного обновления нажмите «Обновить схему и результаты».</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</si>
  <si>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</si>
  <si>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</si>
  <si>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</si>
  <si>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</si>
  <si>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</si>
  <si>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</si>
  <si>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</si>
  <si>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</si>
  <si>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</si>
  <si>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</si>
  <si>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</si>
  <si>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</si>
  <si>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</si>
  <si>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</si>
  <si>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</si>
  <si>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</si>
  <si>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</si>
  <si>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</si>
  <si>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</si>
  <si>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</si>
  <si>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</si>
  <si>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</si>
  <si>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</si>
  <si>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</si>
  <si>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</si>
  <si>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</si>
  <si>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</si>
  <si>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</si>
  <si>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</si>
  <si>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</si>
  <si>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</si>
  <si>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</si>
  <si>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</si>
  <si>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</si>
  <si>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</si>
  <si>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</si>
  <si>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</si>
  <si>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</si>
  <si>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</si>
  <si>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</si>
  <si>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</si>
  <si>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</si>
  <si>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</si>
  <si>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</si>
  <si>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</si>
  <si>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</si>
  <si>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</si>
  <si>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</si>
  <si>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</si>
  <si>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</si>
  <si>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</si>
  <si>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</si>
  <si>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</si>
  <si>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</si>
  <si>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</si>
  <si>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</si>
  <si>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</si>
  <si>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</si>
  <si>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</si>
  <si>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</si>
  <si>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</si>
  <si>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</si>
  <si>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</si>
  <si>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</si>
  <si>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</si>
  <si>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</si>
  <si>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</si>
  <si>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</si>
  <si>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</si>
  <si>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</si>
  <si>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</si>
  <si>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</si>
  <si>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</si>
  <si>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</si>
  <si>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</si>
  <si>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</si>
  <si>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</si>
  <si>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</si>
  <si>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</si>
  <si>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</si>
  <si>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</si>
  <si>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</si>
  <si>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</si>
  <si>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</si>
  <si>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</si>
  <si>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</si>
  <si>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</si>
  <si>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</si>
  <si>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</si>
  <si>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</si>
  <si>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</si>
  <si>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</si>
  <si>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</si>
  <si>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</si>
  <si>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</si>
  <si>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</si>
  <si>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</si>
  <si>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</si>
  <si>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</si>
  <si>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</si>
  <si>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</si>
  <si>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</si>
  <si>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</si>
  <si>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</si>
  <si>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</si>
  <si>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</si>
  <si>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</si>
  <si>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</si>
  <si>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</si>
  <si>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</si>
  <si>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</si>
  <si>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</si>
  <si>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</si>
  <si>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</si>
  <si>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</si>
  <si>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</si>
  <si>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</si>
  <si>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</si>
  <si>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</si>
  <si>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</si>
  <si>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</si>
  <si>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</si>
  <si>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</si>
  <si>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</si>
  <si>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</si>
  <si>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</si>
  <si>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</si>
  <si>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</si>
  <si>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</si>
  <si>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</si>
  <si>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</si>
  <si>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</si>
  <si>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</si>
  <si>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</si>
  <si>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</si>
  <si>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</si>
  <si>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</si>
  <si>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предусмотрено программой для задания сжатой ветви арматуры.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</si>
  <si>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</si>
  <si>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</si>
  <si>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</si>
  <si>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</si>
  <si>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</si>
  <si>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</si>
  <si>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</si>
  <si>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</si>
  <si>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</si>
  <si>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</si>
  <si>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</si>
  <si>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</si>
  <si>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</si>
  <si>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</si>
  <si>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</si>
  <si>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</si>
  <si>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</si>
  <si>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</si>
  <si>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</si>
  <si>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</si>
  <si>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</si>
  <si>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</si>
  <si>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</si>
  <si>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</si>
  <si>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</si>
  <si>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</si>
  <si>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</si>
  <si>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</si>
  <si>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</si>
  <si>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</si>
  <si>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</si>
  <si>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</si>
  <si>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</si>
  <si>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</si>
  <si>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</si>
  <si>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</si>
  <si>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</si>
  <si>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</si>
  <si>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</si>
  <si>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</si>
  <si>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</si>
  <si>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</si>
  <si>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В режиме Excel данные сочетаний и области трещин сохраняются в таблицах Results; кнопка «Обновить схему и результаты»</t>
  </si>
  <si>
    <t>обновляет только схему. В режиме File снимок с именем Results.SnapshotName хранится рядом с книгой. Та же кнопка загружает из</t>
  </si>
  <si>
    <t>него схему и подробные результаты без нового расчёта; полные состояния и границы элементов остаются в файле, на листе —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</si>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</sst>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54"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18">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s>
  <cellStyleXfs count="4">
    <xf numFmtId="0" fontId="0" fillId="0" borderId="0"/>
    <xf numFmtId="0" fontId="17" fillId="0" borderId="0" applyNumberFormat="0" applyFill="0" applyBorder="0" applyAlignment="0" applyProtection="0"/>
    <xf numFmtId="0" fontId="27" fillId="9" borderId="10"/>
    <xf numFmtId="0" fontId="44" fillId="9" borderId="10" applyNumberFormat="0" applyFill="0" applyBorder="0" applyAlignment="0" applyProtection="0"/>
  </cellStyleXfs>
  <cellXfs count="170">
    <xf numFmtId="0" fontId="0" fillId="0" borderId="0" xfId="0"/>
    <xf numFmtId="0" fontId="2" fillId="0" borderId="0" xfId="0" applyFont="1"/>
    <xf numFmtId="0" fontId="2" fillId="0" borderId="0" xfId="0" applyFont="1" applyAlignment="1">
      <alignment vertical="center"/>
    </xf>
    <xf numFmtId="0" fontId="1" fillId="0" borderId="0" xfId="0" applyFont="1"/>
    <xf numFmtId="0" fontId="1" fillId="0" borderId="0" xfId="0" applyFont="1"/>
    <xf numFmtId="0" fontId="2" fillId="0" borderId="0" xfId="0" applyFont="1"/>
    <xf numFmtId="0" fontId="5" fillId="3" borderId="3" xfId="0" applyFont="1" applyFill="1" applyBorder="1" applyAlignment="1">
      <alignment horizontal="center" vertical="center"/>
    </xf>
    <xf numFmtId="0" fontId="5" fillId="3" borderId="3" xfId="0" applyFont="1" applyFill="1" applyBorder="1" applyAlignment="1">
      <alignment horizontal="left"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164" fontId="2" fillId="5" borderId="3" xfId="0" applyNumberFormat="1" applyFont="1" applyFill="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2" borderId="4" xfId="0" applyFont="1" applyFill="1" applyBorder="1" applyAlignment="1">
      <alignment horizontal="center"/>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49" fontId="9" fillId="0" borderId="5" xfId="0" applyNumberFormat="1" applyFont="1" applyBorder="1" applyAlignment="1">
      <alignment vertical="top" wrapText="1"/>
    </xf>
    <xf numFmtId="0" fontId="11" fillId="3" borderId="5" xfId="0" applyFont="1" applyFill="1" applyBorder="1" applyAlignment="1">
      <alignment horizontal="left" vertical="top"/>
    </xf>
    <xf numFmtId="49" fontId="10" fillId="0" borderId="5" xfId="0" applyNumberFormat="1" applyFont="1" applyBorder="1" applyAlignment="1">
      <alignment vertical="top" wrapText="1"/>
    </xf>
    <xf numFmtId="49" fontId="12" fillId="0" borderId="5" xfId="0" applyNumberFormat="1" applyFont="1" applyBorder="1" applyAlignment="1">
      <alignment vertical="top" wrapText="1"/>
    </xf>
    <xf numFmtId="0" fontId="13" fillId="6" borderId="5" xfId="0" applyFont="1" applyFill="1" applyBorder="1" applyAlignment="1">
      <alignment horizontal="center" vertical="top" wrapText="1"/>
    </xf>
    <xf numFmtId="0" fontId="14" fillId="3" borderId="5" xfId="0" applyFont="1" applyFill="1" applyBorder="1" applyAlignment="1">
      <alignment horizontal="left" vertical="top"/>
    </xf>
    <xf numFmtId="0" fontId="10" fillId="0" borderId="5" xfId="0" applyFont="1" applyBorder="1" applyAlignment="1">
      <alignment vertical="top" wrapText="1"/>
    </xf>
    <xf numFmtId="0" fontId="10" fillId="3" borderId="5" xfId="0" applyFont="1" applyFill="1" applyBorder="1" applyAlignment="1">
      <alignment vertical="top"/>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19" fillId="0" borderId="3" xfId="1" applyFont="1" applyBorder="1" applyAlignment="1">
      <alignment horizontal="center" vertical="center"/>
    </xf>
    <xf numFmtId="0" fontId="5" fillId="3" borderId="0" xfId="1" applyFont="1" applyFill="1"/>
    <xf numFmtId="0" fontId="5" fillId="3" borderId="0" xfId="1" applyFont="1" applyFill="1"/>
    <xf numFmtId="49" fontId="21"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0" fontId="23" fillId="3" borderId="8" xfId="0" applyFont="1" applyFill="1" applyBorder="1" applyAlignment="1">
      <alignment horizontal="left" vertical="center"/>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3" fillId="3" borderId="8" xfId="0" applyNumberFormat="1" applyFont="1" applyFill="1" applyBorder="1" applyAlignment="1">
      <alignment horizontal="left" vertical="center"/>
    </xf>
    <xf numFmtId="0" fontId="0" fillId="7" borderId="0" xfId="0" applyFill="1"/>
    <xf numFmtId="0" fontId="24" fillId="7" borderId="0" xfId="0" applyFont="1" applyFill="1" applyAlignment="1">
      <alignment horizontal="left" vertical="center"/>
    </xf>
    <xf numFmtId="0" fontId="1" fillId="0" borderId="2" xfId="0" applyFont="1" applyBorder="1"/>
    <xf numFmtId="0" fontId="2" fillId="8" borderId="0" xfId="0" applyFont="1" applyFill="1"/>
    <xf numFmtId="0" fontId="25" fillId="8" borderId="9" xfId="1" applyFont="1" applyFill="1" applyBorder="1" applyAlignment="1">
      <alignment horizontal="left" vertical="center"/>
    </xf>
    <xf numFmtId="0" fontId="3" fillId="8" borderId="9" xfId="0" applyFont="1" applyFill="1" applyBorder="1" applyAlignment="1">
      <alignment horizontal="left" vertical="center"/>
    </xf>
    <xf numFmtId="0" fontId="27" fillId="9" borderId="10" xfId="2"/>
    <xf numFmtId="0" fontId="29" fillId="9" borderId="10" xfId="2" applyFont="1"/>
    <xf numFmtId="0" fontId="29" fillId="9" borderId="10" xfId="2" applyFont="1" applyAlignment="1">
      <alignment vertical="center"/>
    </xf>
    <xf numFmtId="0" fontId="28" fillId="9" borderId="10" xfId="2" applyFont="1"/>
    <xf numFmtId="0" fontId="28" fillId="9" borderId="10" xfId="2" applyFont="1"/>
    <xf numFmtId="0" fontId="29" fillId="9" borderId="10" xfId="2" applyFont="1"/>
    <xf numFmtId="0" fontId="32" fillId="12" borderId="13" xfId="2" applyFont="1" applyFill="1" applyBorder="1" applyAlignment="1">
      <alignment horizontal="center" vertical="center"/>
    </xf>
    <xf numFmtId="0" fontId="32" fillId="12" borderId="13" xfId="2" applyFont="1" applyFill="1" applyBorder="1" applyAlignment="1">
      <alignment horizontal="left" vertical="center"/>
    </xf>
    <xf numFmtId="0" fontId="31" fillId="13" borderId="13" xfId="2" applyFont="1" applyFill="1" applyBorder="1" applyAlignment="1">
      <alignment horizontal="center" vertical="center"/>
    </xf>
    <xf numFmtId="0" fontId="32" fillId="11" borderId="13" xfId="2" applyFont="1" applyFill="1" applyBorder="1" applyAlignment="1">
      <alignment horizontal="center" vertical="center"/>
    </xf>
    <xf numFmtId="0" fontId="32" fillId="11" borderId="13" xfId="2" applyFont="1" applyFill="1" applyBorder="1" applyAlignment="1">
      <alignment horizontal="right" vertical="center"/>
    </xf>
    <xf numFmtId="0" fontId="33" fillId="12" borderId="13" xfId="2" applyFont="1" applyFill="1" applyBorder="1" applyAlignment="1">
      <alignment horizontal="center" vertical="center"/>
    </xf>
    <xf numFmtId="0" fontId="33" fillId="12" borderId="13" xfId="2" applyFont="1" applyFill="1" applyBorder="1" applyAlignment="1">
      <alignment horizontal="right" vertical="center"/>
    </xf>
    <xf numFmtId="0" fontId="31" fillId="13" borderId="13" xfId="2" applyFont="1" applyFill="1" applyBorder="1" applyAlignment="1">
      <alignment horizontal="right" vertical="center"/>
    </xf>
    <xf numFmtId="0" fontId="34" fillId="13" borderId="13" xfId="2" applyFont="1" applyFill="1" applyBorder="1" applyAlignment="1">
      <alignment horizontal="center" vertical="center"/>
    </xf>
    <xf numFmtId="0" fontId="34" fillId="13" borderId="13" xfId="2" applyFont="1" applyFill="1" applyBorder="1" applyAlignment="1">
      <alignment horizontal="right" vertical="center"/>
    </xf>
    <xf numFmtId="0" fontId="31" fillId="14" borderId="13" xfId="2" applyFont="1" applyFill="1" applyBorder="1" applyAlignment="1">
      <alignment horizontal="center" vertical="center"/>
    </xf>
    <xf numFmtId="0" fontId="30" fillId="9" borderId="10" xfId="2" applyFont="1"/>
    <xf numFmtId="0" fontId="30" fillId="11" borderId="11" xfId="2" applyFont="1" applyFill="1" applyBorder="1"/>
    <xf numFmtId="0" fontId="29" fillId="9" borderId="11" xfId="2" applyFont="1" applyBorder="1"/>
    <xf numFmtId="0" fontId="30" fillId="11" borderId="13" xfId="2" applyFont="1" applyFill="1" applyBorder="1"/>
    <xf numFmtId="0" fontId="30" fillId="11" borderId="13" xfId="2" applyFont="1" applyFill="1" applyBorder="1" applyAlignment="1">
      <alignment horizontal="center" vertical="center"/>
    </xf>
    <xf numFmtId="0" fontId="30" fillId="11" borderId="13" xfId="2" applyFont="1" applyFill="1" applyBorder="1" applyAlignment="1">
      <alignment horizontal="left"/>
    </xf>
    <xf numFmtId="0" fontId="29" fillId="9" borderId="13" xfId="2" applyFont="1" applyBorder="1"/>
    <xf numFmtId="0" fontId="29" fillId="14" borderId="13" xfId="2" applyFont="1" applyFill="1" applyBorder="1" applyAlignment="1">
      <alignment horizontal="center" vertical="center"/>
    </xf>
    <xf numFmtId="0" fontId="29" fillId="9" borderId="13" xfId="2" applyFont="1" applyBorder="1" applyAlignment="1">
      <alignment horizontal="center" vertical="center"/>
    </xf>
    <xf numFmtId="0" fontId="35" fillId="12" borderId="13" xfId="2" applyFont="1" applyFill="1" applyBorder="1"/>
    <xf numFmtId="0" fontId="35" fillId="12" borderId="13" xfId="2" applyFont="1" applyFill="1" applyBorder="1" applyAlignment="1">
      <alignment horizontal="center" vertical="center"/>
    </xf>
    <xf numFmtId="164" fontId="29" fillId="14" borderId="13" xfId="2" applyNumberFormat="1" applyFont="1" applyFill="1" applyBorder="1" applyAlignment="1">
      <alignment horizontal="center" vertical="center"/>
    </xf>
    <xf numFmtId="0" fontId="30" fillId="11" borderId="14" xfId="2" applyFont="1" applyFill="1" applyBorder="1" applyAlignment="1">
      <alignment horizontal="left"/>
    </xf>
    <xf numFmtId="0" fontId="29" fillId="9" borderId="14" xfId="2" applyFont="1" applyBorder="1" applyAlignment="1">
      <alignment horizontal="left"/>
    </xf>
    <xf numFmtId="0" fontId="35" fillId="12" borderId="14" xfId="2" applyFont="1" applyFill="1" applyBorder="1" applyAlignment="1">
      <alignment horizontal="left"/>
    </xf>
    <xf numFmtId="0" fontId="29" fillId="12" borderId="13" xfId="2" applyFont="1" applyFill="1" applyBorder="1" applyAlignment="1">
      <alignment horizontal="center" vertical="center"/>
    </xf>
    <xf numFmtId="0" fontId="30" fillId="11" borderId="14" xfId="2" applyFont="1" applyFill="1" applyBorder="1" applyAlignment="1">
      <alignment horizontal="center" vertical="center"/>
    </xf>
    <xf numFmtId="0" fontId="29" fillId="12" borderId="14" xfId="2" applyFont="1" applyFill="1" applyBorder="1" applyAlignment="1">
      <alignment horizontal="center" vertical="center"/>
    </xf>
    <xf numFmtId="0" fontId="30" fillId="11" borderId="14" xfId="2" applyFont="1" applyFill="1" applyBorder="1"/>
    <xf numFmtId="0" fontId="29" fillId="14" borderId="14" xfId="2" applyFont="1" applyFill="1" applyBorder="1" applyAlignment="1">
      <alignment horizontal="center" vertical="center"/>
    </xf>
    <xf numFmtId="0" fontId="30" fillId="11" borderId="13" xfId="2" applyFont="1" applyFill="1" applyBorder="1" applyAlignment="1">
      <alignment horizontal="center"/>
    </xf>
    <xf numFmtId="0" fontId="30" fillId="11" borderId="13" xfId="2" applyFont="1" applyFill="1" applyBorder="1" applyAlignment="1">
      <alignment horizontal="center"/>
    </xf>
    <xf numFmtId="0" fontId="30" fillId="14" borderId="13" xfId="2" applyFont="1" applyFill="1" applyBorder="1" applyAlignment="1">
      <alignment horizontal="center" vertical="center"/>
    </xf>
    <xf numFmtId="0" fontId="30" fillId="11" borderId="13" xfId="2" applyFont="1" applyFill="1" applyBorder="1" applyAlignment="1">
      <alignment horizontal="right"/>
    </xf>
    <xf numFmtId="0" fontId="35" fillId="12" borderId="13" xfId="2" applyFont="1" applyFill="1" applyBorder="1" applyAlignment="1">
      <alignment horizontal="right"/>
    </xf>
    <xf numFmtId="0" fontId="29" fillId="9" borderId="13" xfId="2" applyFont="1" applyBorder="1" applyAlignment="1">
      <alignment horizontal="right"/>
    </xf>
    <xf numFmtId="0" fontId="30" fillId="11" borderId="14" xfId="2" applyFont="1" applyFill="1" applyBorder="1" applyAlignment="1">
      <alignment horizontal="center"/>
    </xf>
    <xf numFmtId="0" fontId="30" fillId="14" borderId="14" xfId="2" applyFont="1" applyFill="1" applyBorder="1" applyAlignment="1">
      <alignment horizontal="center" vertical="center"/>
    </xf>
    <xf numFmtId="0" fontId="35" fillId="12" borderId="14" xfId="2" applyFont="1" applyFill="1" applyBorder="1" applyAlignment="1">
      <alignment horizontal="center" vertical="center"/>
    </xf>
    <xf numFmtId="49" fontId="29" fillId="14" borderId="13" xfId="2" applyNumberFormat="1" applyFont="1" applyFill="1" applyBorder="1" applyAlignment="1">
      <alignment horizontal="center" vertical="center"/>
    </xf>
    <xf numFmtId="49" fontId="29" fillId="9" borderId="13" xfId="2" applyNumberFormat="1" applyFont="1" applyBorder="1" applyAlignment="1">
      <alignment horizontal="center" vertical="center"/>
    </xf>
    <xf numFmtId="0" fontId="29" fillId="14" borderId="13" xfId="2" applyFont="1" applyFill="1" applyBorder="1" applyAlignment="1">
      <alignment horizontal="center" vertical="center"/>
    </xf>
    <xf numFmtId="0" fontId="29" fillId="14" borderId="13" xfId="2" applyFont="1" applyFill="1" applyBorder="1" applyAlignment="1">
      <alignment horizontal="left"/>
    </xf>
    <xf numFmtId="0" fontId="36" fillId="9" borderId="10" xfId="2" applyFont="1"/>
    <xf numFmtId="0" fontId="36" fillId="9" borderId="10" xfId="2" applyFont="1" applyAlignment="1">
      <alignment wrapText="1"/>
    </xf>
    <xf numFmtId="0" fontId="36" fillId="9" borderId="15" xfId="2" applyFont="1" applyBorder="1" applyAlignment="1">
      <alignment vertical="top" wrapText="1"/>
    </xf>
    <xf numFmtId="0" fontId="37" fillId="12" borderId="15" xfId="2" applyFont="1" applyFill="1" applyBorder="1" applyAlignment="1">
      <alignment vertical="top" wrapText="1"/>
    </xf>
    <xf numFmtId="0" fontId="36" fillId="12" borderId="15" xfId="2" applyFont="1" applyFill="1" applyBorder="1" applyAlignment="1">
      <alignment vertical="top" wrapText="1"/>
    </xf>
    <xf numFmtId="0" fontId="37" fillId="11" borderId="15" xfId="2" applyFont="1" applyFill="1" applyBorder="1" applyAlignment="1">
      <alignment horizontal="left" vertical="top" wrapText="1"/>
    </xf>
    <xf numFmtId="49" fontId="36" fillId="9" borderId="15" xfId="2" applyNumberFormat="1" applyFont="1" applyBorder="1" applyAlignment="1">
      <alignment vertical="top" wrapText="1"/>
    </xf>
    <xf numFmtId="0" fontId="38" fillId="12" borderId="15" xfId="2" applyFont="1" applyFill="1" applyBorder="1" applyAlignment="1">
      <alignment horizontal="left" vertical="top"/>
    </xf>
    <xf numFmtId="49" fontId="37" fillId="9" borderId="15" xfId="2" applyNumberFormat="1" applyFont="1" applyBorder="1" applyAlignment="1">
      <alignment vertical="top" wrapText="1"/>
    </xf>
    <xf numFmtId="49" fontId="39" fillId="9" borderId="15" xfId="2" applyNumberFormat="1" applyFont="1" applyBorder="1" applyAlignment="1">
      <alignment vertical="top" wrapText="1"/>
    </xf>
    <xf numFmtId="0" fontId="40" fillId="15" borderId="15" xfId="2" applyFont="1" applyFill="1" applyBorder="1" applyAlignment="1">
      <alignment horizontal="center" vertical="top" wrapText="1"/>
    </xf>
    <xf numFmtId="0" fontId="41" fillId="12" borderId="15" xfId="2" applyFont="1" applyFill="1" applyBorder="1" applyAlignment="1">
      <alignment horizontal="left" vertical="top"/>
    </xf>
    <xf numFmtId="0" fontId="37" fillId="9" borderId="15" xfId="2" applyFont="1" applyBorder="1" applyAlignment="1">
      <alignment vertical="top" wrapText="1"/>
    </xf>
    <xf numFmtId="0" fontId="37" fillId="12" borderId="15" xfId="2" applyFont="1" applyFill="1" applyBorder="1" applyAlignment="1">
      <alignment vertical="top"/>
    </xf>
    <xf numFmtId="1" fontId="42" fillId="9" borderId="15" xfId="2" applyNumberFormat="1" applyFont="1" applyBorder="1" applyAlignment="1">
      <alignment horizontal="right" vertical="top" wrapText="1"/>
    </xf>
    <xf numFmtId="0" fontId="36" fillId="9" borderId="15" xfId="2" applyFont="1" applyBorder="1" applyAlignment="1">
      <alignment horizontal="left" vertical="top" wrapText="1"/>
    </xf>
    <xf numFmtId="0" fontId="45" fillId="9" borderId="15" xfId="3" applyFont="1" applyBorder="1" applyAlignment="1">
      <alignment horizontal="left" vertical="top" wrapText="1"/>
    </xf>
    <xf numFmtId="0" fontId="43" fillId="15" borderId="15" xfId="2" applyFont="1" applyFill="1" applyBorder="1" applyAlignment="1">
      <alignment horizontal="left" vertical="top" wrapText="1"/>
    </xf>
    <xf numFmtId="0" fontId="46" fillId="9" borderId="13" xfId="3" applyFont="1" applyBorder="1" applyAlignment="1">
      <alignment horizontal="center" vertical="center"/>
    </xf>
    <xf numFmtId="0" fontId="32" fillId="12" borderId="10" xfId="3" applyFont="1" applyFill="1"/>
    <xf numFmtId="0" fontId="32" fillId="12" borderId="10" xfId="3" applyFont="1" applyFill="1"/>
    <xf numFmtId="49" fontId="48" fillId="9" borderId="15" xfId="2" applyNumberFormat="1" applyFont="1" applyFill="1" applyBorder="1" applyAlignment="1">
      <alignment horizontal="left" vertical="top" wrapText="1"/>
    </xf>
    <xf numFmtId="49" fontId="49" fillId="12" borderId="15" xfId="2" applyNumberFormat="1" applyFont="1" applyFill="1" applyBorder="1" applyAlignment="1">
      <alignment horizontal="left" vertical="top" wrapText="1"/>
    </xf>
    <xf numFmtId="0" fontId="50" fillId="12" borderId="16" xfId="2" applyFont="1" applyFill="1" applyBorder="1" applyAlignment="1">
      <alignment horizontal="left" vertical="center"/>
    </xf>
    <xf numFmtId="0" fontId="50" fillId="12" borderId="17" xfId="2" applyFont="1" applyFill="1" applyBorder="1" applyAlignment="1">
      <alignment horizontal="left" vertical="center"/>
    </xf>
    <xf numFmtId="0" fontId="50" fillId="12" borderId="18" xfId="2" applyFont="1" applyFill="1" applyBorder="1" applyAlignment="1">
      <alignment horizontal="left" vertical="center"/>
    </xf>
    <xf numFmtId="49" fontId="50" fillId="12" borderId="16" xfId="2" applyNumberFormat="1" applyFont="1" applyFill="1" applyBorder="1" applyAlignment="1">
      <alignment horizontal="left" vertical="center"/>
    </xf>
    <xf numFmtId="49" fontId="50" fillId="12" borderId="17" xfId="2" applyNumberFormat="1" applyFont="1" applyFill="1" applyBorder="1" applyAlignment="1">
      <alignment horizontal="left" vertical="center"/>
    </xf>
    <xf numFmtId="49" fontId="50" fillId="12" borderId="18" xfId="2" applyNumberFormat="1" applyFont="1" applyFill="1" applyBorder="1" applyAlignment="1">
      <alignment horizontal="left" vertical="center"/>
    </xf>
    <xf numFmtId="0" fontId="27" fillId="16" borderId="10" xfId="2" applyFill="1"/>
    <xf numFmtId="0" fontId="51" fillId="16" borderId="10" xfId="2" applyFont="1" applyFill="1" applyAlignment="1">
      <alignment horizontal="left" vertical="center"/>
    </xf>
    <xf numFmtId="0" fontId="28" fillId="9" borderId="12" xfId="2" applyFont="1" applyBorder="1"/>
    <xf numFmtId="0" fontId="29" fillId="17" borderId="10" xfId="2" applyFont="1" applyFill="1"/>
    <xf numFmtId="0" fontId="52" fillId="17" borderId="19" xfId="3" applyFont="1" applyFill="1" applyBorder="1" applyAlignment="1">
      <alignment horizontal="left" vertical="center"/>
    </xf>
    <xf numFmtId="0" fontId="30" fillId="17" borderId="19" xfId="2"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FEC2-4DDD-9046-661FC69F25A3}"/>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FEC2-4DDD-9046-661FC69F25A3}"/>
            </c:ext>
          </c:extLst>
        </c:ser>
        <c:dLbls>
          <c:showLegendKey val="0"/>
          <c:showVal val="0"/>
          <c:showCatName val="0"/>
          <c:showSerName val="0"/>
          <c:showPercent val="0"/>
          <c:showBubbleSize val="0"/>
        </c:dLbls>
        <c:axId val="207764000"/>
        <c:axId val="202250448"/>
      </c:scatterChart>
      <c:valAx>
        <c:axId val="20776400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2250448"/>
        <c:crossesAt val="0"/>
        <c:crossBetween val="midCat"/>
      </c:valAx>
      <c:valAx>
        <c:axId val="202250448"/>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0776400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660F-4D69-9E8B-A7816A234904}"/>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660F-4D69-9E8B-A7816A234904}"/>
            </c:ext>
          </c:extLst>
        </c:ser>
        <c:dLbls>
          <c:showLegendKey val="0"/>
          <c:showVal val="0"/>
          <c:showCatName val="0"/>
          <c:showSerName val="0"/>
          <c:showPercent val="0"/>
          <c:showBubbleSize val="0"/>
        </c:dLbls>
        <c:axId val="280184232"/>
        <c:axId val="280181936"/>
      </c:scatterChart>
      <c:valAx>
        <c:axId val="28018423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181936"/>
        <c:crossesAt val="0"/>
        <c:crossBetween val="midCat"/>
      </c:valAx>
      <c:valAx>
        <c:axId val="2801819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18423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86733416"/>
        <c:axId val="286726856"/>
      </c:scatterChart>
      <c:valAx>
        <c:axId val="286733416"/>
        <c:scaling>
          <c:orientation val="minMax"/>
        </c:scaling>
        <c:delete val="0"/>
        <c:axPos val="b"/>
        <c:majorTickMark val="out"/>
        <c:minorTickMark val="none"/>
        <c:tickLblPos val="nextTo"/>
        <c:crossAx val="286726856"/>
        <c:crosses val="autoZero"/>
        <c:crossBetween val="midCat"/>
      </c:valAx>
      <c:valAx>
        <c:axId val="286726856"/>
        <c:scaling>
          <c:orientation val="minMax"/>
        </c:scaling>
        <c:delete val="0"/>
        <c:axPos val="l"/>
        <c:majorGridlines/>
        <c:majorTickMark val="out"/>
        <c:minorTickMark val="none"/>
        <c:tickLblPos val="nextTo"/>
        <c:crossAx val="286733416"/>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ndm_unified_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C5615A98-CE91-45C2-B52B-81AE0E9D40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C92FF98B-F034-4A96-B3C6-BF9E7996A9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5B3A7D97-5025-4F03-AFC6-8EE3BFE5DF2D}"/>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24EB5F37-22A7-479E-A5BA-8BB708FCA8EC}"/>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E6EC85E5-442F-4489-80F1-FAEF5667A21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C1496183-DCEF-4DB9-AFA1-31FC3E71974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AA908AE7-888C-4151-9D93-FABD5F916F67}"/>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F44BC02D-B3B7-4839-A5B9-54FD2A28E042}"/>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2063CA8A-C76A-494E-B38C-97BEFB5E030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0AF5F03E-8EDA-464F-A391-D5C6B9ECA9C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A920F5BB-2C1A-4F85-A94A-CDAF3A4FCFCA}"/>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092FAE69-DC90-4248-9CEF-755750AEB38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6130545A-ACA0-4F4C-B524-6AC3777E603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19D6C0DD-4FA6-47F7-8FC4-73089EC969CA}"/>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52EFE330-9EA7-4B3D-A481-AD072FA16952}"/>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5D019FF2-C72D-4DB0-8C8B-B82326384E6C}"/>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D247A296-7B49-4F87-82F5-35A01D90B93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9E444B16-4B9D-4776-A346-C146E91888FD}"/>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40E40693-84ED-4F24-B891-DB7AC167938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1CC1D482-3DE7-48F8-BA9E-956A478B0566}"/>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FE9E4CF3-2323-43A4-B575-345E0192DBD9}"/>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671CA44C-3168-440D-B6B5-65D5480341F1}"/>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1F4C72EC-CD8B-4617-AFA3-F3821A257665}"/>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C6D23418-930C-4DFC-89D0-2B6F86DFDAD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0CFAD469-6775-425D-B86F-1C11EB1B8779}"/>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40EBA62B-7FC5-45C6-AEE7-41F19D43EB75}"/>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964E35C5-F6FA-4CF6-8191-4031FF1D5EF4}"/>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E4F6285A-1689-42F3-AD68-F106CF7C277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F36C569E-F937-4ECC-9611-1E41AA72B69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AA712C5E-C300-4712-BD4B-58F792200CCB}"/>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193718B2-6153-49D5-BBF5-F429A6B9805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2641CC32-0D8B-4129-B050-47AE0248B09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8E509DAE-C208-4BC7-A7D8-1F82A4EBDCBC}"/>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CD115B2F-034E-4F42-BDCF-1BF4C00A2DF0}"/>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9E8128FA-140D-40A5-BECD-60616BA7A56C}"/>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449122C0-8753-49C9-8745-8C27484ABCBD}"/>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A5BE731E-25C4-41A1-9843-752AE51F3D21}"/>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6C9E70D5-A8D1-4A5F-B97A-54FF66AE7AE0}"/>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77F70942-6FC8-4CAC-878F-84F4B08C8D6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46909E14-2A8C-4D3C-886E-A0C88020E04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EBBF0735-D832-4E2C-BD65-9E5F59945A9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3024F847-D4FC-4DA7-9AC0-E4C7271FBB1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6CD777C7-F8F3-4211-B3AA-55B62EF50F1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69CD9E0C-DF63-4EFA-BBED-5BEEAD716EA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F751D56F-D9CF-4B2F-8E5B-12BCC95D8C4C}"/>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BB315B94-F9C9-44D4-A2D4-5EBCE41C2639}"/>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2BAAC5F7-3C94-4845-A32B-E79D49F7D871}"/>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A2EEEC27-2E2D-402C-8825-8C0DC4C6D75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8E68E82B-B2E7-4903-98E0-6BA96F987433}"/>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B5A7EAA4-D389-4B34-BF25-2F5888C38CE5}"/>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83DD9294-EA45-4BC3-A41B-CDEE0D33DEA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815896AB-C924-478C-AC18-48CA6A2C3DE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0BDF31CD-DA7D-452D-8A3A-44AB1798263C}"/>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01C8DA00-1CBB-4CE0-95CE-B7E11DFE5D17}"/>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1C1EE9DF-AEAD-4F82-B500-6B4605BF956B}"/>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DA34135C-AD9A-4907-8DF2-F850D6865B3A}"/>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10E5AFFB-5F9A-4B87-AE5B-78971E6FDB9F}"/>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285F8B1A-A94B-4DAB-900D-E0D9627F0F5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E3D405A7-3D45-435D-A34F-92696B07B786}"/>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C5C16067-725B-451B-953A-564B023FB880}"/>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B471CBDD-F911-4BA0-ABD5-DC5E8A0F1A9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7740E780-CF3E-4282-9D5F-359DA1E0181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985520C7-AD78-4162-B90E-A10415C33846}"/>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BF1B4E5C-B08F-4E5E-8166-18403FB5D66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F11E2CBC-18DA-44DC-A484-10C7341B04F5}"/>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5A70037D-2565-4D49-A73C-DF59FD766CC0}"/>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FFED2668-0972-417C-A104-3E35F8B8B281}"/>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776CB343-F58C-41C1-B469-B7D37034DF22}"/>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D15F3219-55E4-4353-9218-2E4A9728A4A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32370216-1856-4D0C-973C-136B7AB5A22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7C8A2BA4-F5CC-4FEB-B8FF-D5CE2B75E79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36278C23-E94D-437E-BEE9-ED9C7C5C03EE}"/>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D7338BC3-0746-41AD-9010-CD8F41B17AB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E662ED0D-62A2-46DC-9680-F90B674671F5}"/>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097BE259-AE75-411A-AD4C-DE4EBC2002D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F4AE52C6-C30F-43A2-9F03-80DA9DFEC253}"/>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C528E055-382F-47E2-AEA7-395F6C8E026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E7265E25-8F03-416C-AC2E-548B3E8915C1}"/>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16F3C7C6-F4B7-4684-80EF-310E9DC832E9}"/>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E237CB38-AD45-40CF-AF2B-5D7E34589DA4}"/>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4AE6D91F-DC22-4F7F-B924-C777ED711D15}"/>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AE1C4B0B-CA70-4B21-A9F2-0495B59BC328}"/>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4BAB85FD-FB50-4C15-A24B-47D366BA7C27}"/>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0ABEE68-63DF-4A15-A80B-855FCE2E54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ndm_unified_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722AF115-499A-4F85-B4BE-33511D495A0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6343BE98-9A75-4358-AAB2-8BD7C8CCD1E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5A170A0D-4E9C-4CEB-AD19-A80169C54F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2D9D18B1-162D-4899-A8BA-4D40626D77A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64BD5567-37F2-4880-B4C1-FD01E63E7C27}"/>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B5A0C56F-90D6-4DA8-9871-5FE0E8926229}"/>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AF1BCA5A-A7E2-4C5B-B07B-AEB1D8710F7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8C698A6F-68DA-453B-BA85-0C6B73714B11}"/>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B0B5B146-4487-4F46-BF12-7A44EE17ED8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20E0CAB6-71DC-4918-A828-765D4EDE1B62}"/>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044950C1-94E2-44BB-AF64-2BF5FC3F35F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AF770ABA-32EF-4B90-8626-75C9D6CA0065}"/>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85EDA32A-7F51-4C67-B8FF-CDCA9B85A39E}"/>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4F1BFF95-8EF0-4367-ACC5-271BEC3A7640}"/>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2C62FF71-E774-416B-BBE5-7FB2243CAE1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58CB387F-DBA6-40B1-A28C-4084AAB53A47}"/>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F143251E-F3FF-4756-9962-D69F2C538A6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A8EAB3B0-F490-4FBC-A68E-1E03105FFEFD}"/>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CB65DFBD-8BE7-4F56-9D73-FB6F95766778}"/>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88A8E098-9E21-439C-AC50-FEB73B4A12A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D72CCDFA-344F-47D0-A0A9-DCF61373A5A4}"/>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72309EB9-41FB-4482-907E-4C600FBDE87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5A1C56A7-68B8-4660-A8FB-605B3CE9CDE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D719878B-168B-450D-80A4-3D010C7771F1}"/>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D1AED854-5014-4900-AC38-963C07410CA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3E295D11-E691-4E5A-A4C5-5FEF073421B4}"/>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AA4B540E-9162-4535-9B38-59E24FF6ACD5}"/>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18730BE8-9A4D-41CF-A4FB-9041B8B2C030}"/>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5C8E7939-E918-4455-BB0B-DA684548A26F}"/>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3709FB71-38B2-4196-9F66-97D1AA8BE99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4C6100D9-E9D9-48C5-8422-7A5DD7A2AD4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E9BC24E8-FAB3-4D54-810D-9588FDECC7E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613C75D9-69AC-4559-BF57-347C14B909B8}"/>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C9471EAA-7341-4F0E-B3A4-7C5C75A09ECD}"/>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D6599509-278A-4C4C-BE9F-EEF257ECDD05}"/>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7209EDF5-F8DE-4B2E-BF40-ED407A74C15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CA570ADF-2A8D-4B74-8D1E-E3B535431624}"/>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5C720D1E-6342-4682-8A36-7D5E6EB4A11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5F5FEDC1-A861-4AB0-8118-500CE4C18536}"/>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F604C925-3CFF-4BC8-9032-B7AFB73C25D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C60F36D6-726E-41B4-AB4F-12772CD30A3B}"/>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29839433-7927-49F1-BB8D-870BA34FB7D6}"/>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6D8F88B5-4F2A-4A7E-AD29-4FC1E3E4D3C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F18B0DEA-4E09-4F3A-A0F2-D1D8AFB103F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157B359C-1610-4F68-A785-60048107636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52482508-227E-4C44-A163-2D1C23DA590B}"/>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C98371E0-4DCB-47D0-A359-FC440ACE12E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B44F61EA-465F-44F8-A942-14AEB85437A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F0EFE3F8-5EFA-459E-A794-9DDFBDD65294}"/>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0ADE8233-F89B-47C5-8233-5FBFE1BDE72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9BD1F9CC-6978-43E1-B714-8723226D7FE2}"/>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B433124A-3DDF-4318-9EDC-7A133F4388D8}"/>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951F69DC-CEDD-4C38-9FC3-4F10839FE516}"/>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2490358A-5F6D-4BE2-8307-A62DD908C6DE}"/>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7DA443FD-3B1A-4124-8EFB-922783AAB84D}"/>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611EF384-633E-4504-ACE9-D5E4B01BB6CE}"/>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855D8F99-E4B7-4D12-90D3-1C367A63A557}"/>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D5C857C3-E41E-4237-8EB2-7F72B0F2281A}"/>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B0C1DC96-6641-45A7-BF73-D5FE134411D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7B36A31C-2460-432F-8B7E-1FD900A21A29}"/>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3A0FD69D-4378-4893-BBD3-BF4880D14FA4}"/>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2C5B632D-7EE7-4819-BDC5-BBB3A8BF8515}"/>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CF0D0C89-4057-43F8-819C-F59228568E66}"/>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D23DB0A5-329F-4EA2-BEAD-2C977146A1C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D5BF361A-87BA-4443-995B-BAF2173689B1}"/>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C54FACA1-74FE-4F15-AA99-23AE5D763076}"/>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CC305340-5BE4-4810-8899-D4838D329AAC}"/>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E9567D3A-EADE-4454-AEEC-E7BF00F1ABB2}"/>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87FEA3BD-B017-4510-A69D-77C67E71FCB9}"/>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8C103863-BCF7-40F1-A4DD-6B53AADF46DE}"/>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10DB365C-0700-4F99-BFD3-6128BC48D539}"/>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53E08EAF-8DB4-456B-8718-02B368CB8257}"/>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0ECBE90B-F4C4-4077-BF4D-58E7C16D3B9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B0D96FD4-A4BF-4959-B705-2B5B2F883AA9}"/>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664D12A1-7DD5-48E7-9D1C-3F183FC0371D}"/>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5D5C8D06-55BF-4EF7-88B8-364530AED78C}"/>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ndm_unified_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4FE84-3ECA-4784-97F9-F49D50D23FBA}">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customWidth="1"/>
    <col min="136" max="136" width="9.140625" customWidth="1"/>
  </cols>
  <sheetData>
    <row r="1" spans="1:136" ht="15" customHeight="1" x14ac:dyDescent="0.25">
      <c r="A1" s="102" t="s">
        <v>1917</v>
      </c>
      <c r="B1" s="86"/>
      <c r="C1" s="86"/>
      <c r="D1" s="86"/>
      <c r="E1" s="86"/>
      <c r="F1" s="1"/>
      <c r="G1" s="1"/>
      <c r="H1" s="1"/>
      <c r="I1" s="1"/>
      <c r="J1" s="1"/>
      <c r="K1" s="1"/>
      <c r="L1" s="1"/>
      <c r="M1" s="1"/>
      <c r="N1" s="1"/>
      <c r="O1" s="1"/>
      <c r="P1" s="1"/>
      <c r="Q1" s="1"/>
      <c r="R1" s="1"/>
      <c r="S1" s="1"/>
      <c r="T1" s="1"/>
      <c r="U1" s="1"/>
      <c r="V1" s="1"/>
      <c r="W1" s="1"/>
      <c r="X1" s="69" t="s">
        <v>1806</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86"/>
      <c r="B2" s="86"/>
      <c r="C2" s="86"/>
      <c r="D2" s="86"/>
      <c r="E2" s="86"/>
      <c r="F2" s="1"/>
      <c r="G2" s="1"/>
      <c r="H2" s="70" t="s">
        <v>1807</v>
      </c>
      <c r="I2" s="5"/>
      <c r="J2" s="5"/>
      <c r="K2" s="5"/>
      <c r="L2" s="1"/>
      <c r="M2" s="1"/>
      <c r="N2" s="1"/>
      <c r="V2" s="1"/>
      <c r="W2" s="1"/>
      <c r="X2" s="18" t="s">
        <v>369</v>
      </c>
      <c r="Y2" s="18" t="s">
        <v>370</v>
      </c>
      <c r="Z2" s="18" t="s">
        <v>371</v>
      </c>
      <c r="AA2" s="18" t="s">
        <v>372</v>
      </c>
      <c r="AB2" s="18" t="s">
        <v>373</v>
      </c>
      <c r="AC2" s="18"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05" t="s">
        <v>1918</v>
      </c>
      <c r="B3" s="106" t="s">
        <v>2</v>
      </c>
      <c r="C3" s="106" t="s">
        <v>1920</v>
      </c>
      <c r="D3" s="114" t="s">
        <v>1921</v>
      </c>
      <c r="E3" s="106" t="s">
        <v>1922</v>
      </c>
      <c r="F3" s="1"/>
      <c r="G3" s="1"/>
      <c r="H3" s="20" t="s">
        <v>305</v>
      </c>
      <c r="I3" s="20" t="s">
        <v>306</v>
      </c>
      <c r="J3" s="33" t="s">
        <v>307</v>
      </c>
      <c r="K3" s="20" t="s">
        <v>308</v>
      </c>
      <c r="L3" s="1"/>
      <c r="M3" s="1"/>
      <c r="N3" s="1"/>
      <c r="V3" s="1"/>
      <c r="W3" s="1"/>
      <c r="X3" s="19" t="s">
        <v>191</v>
      </c>
      <c r="Y3" s="19" t="s">
        <v>374</v>
      </c>
      <c r="Z3" s="19" t="s">
        <v>375</v>
      </c>
      <c r="AA3" s="19" t="s">
        <v>336</v>
      </c>
      <c r="AB3" s="19">
        <f>-Config!$I$33</f>
        <v>-3.5000000000000001E-3</v>
      </c>
      <c r="AC3" s="19">
        <f>-(Config!$I$27+Config!$B$16*Config!$I$30*(Config!$I$33-Config!$I$31))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05" t="s">
        <v>1923</v>
      </c>
      <c r="B4" s="106"/>
      <c r="C4" s="106"/>
      <c r="D4" s="114"/>
      <c r="E4" s="106"/>
      <c r="F4" s="1"/>
      <c r="G4" s="1"/>
      <c r="H4" s="23" t="s">
        <v>309</v>
      </c>
      <c r="I4" s="24" t="s">
        <v>310</v>
      </c>
      <c r="J4" s="34" t="s">
        <v>310</v>
      </c>
      <c r="K4" s="24" t="s">
        <v>311</v>
      </c>
      <c r="L4" s="1"/>
      <c r="M4" s="1"/>
      <c r="N4" s="1"/>
      <c r="V4" s="1"/>
      <c r="W4" s="1"/>
      <c r="X4" s="19" t="s">
        <v>191</v>
      </c>
      <c r="Y4" s="19" t="s">
        <v>374</v>
      </c>
      <c r="Z4" s="19" t="s">
        <v>375</v>
      </c>
      <c r="AA4" s="19" t="s">
        <v>336</v>
      </c>
      <c r="AB4" s="19">
        <f>-Config!$I$31</f>
        <v>-1.5E-3</v>
      </c>
      <c r="AC4" s="19">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108" t="s">
        <v>1924</v>
      </c>
      <c r="B5" s="109" t="s">
        <v>8</v>
      </c>
      <c r="C5" s="110" t="s">
        <v>1926</v>
      </c>
      <c r="D5" s="115" t="s">
        <v>1927</v>
      </c>
      <c r="E5" s="153" t="s">
        <v>3719</v>
      </c>
      <c r="F5" s="1"/>
      <c r="G5" s="1"/>
      <c r="H5" s="23" t="s">
        <v>312</v>
      </c>
      <c r="I5" s="24" t="s">
        <v>313</v>
      </c>
      <c r="J5" s="34" t="s">
        <v>313</v>
      </c>
      <c r="K5" s="24" t="s">
        <v>314</v>
      </c>
      <c r="L5" s="1"/>
      <c r="M5" s="1"/>
      <c r="N5" s="1"/>
      <c r="V5" s="1"/>
      <c r="W5" s="1"/>
      <c r="X5" s="19" t="s">
        <v>191</v>
      </c>
      <c r="Y5" s="19" t="s">
        <v>374</v>
      </c>
      <c r="Z5" s="19" t="s">
        <v>375</v>
      </c>
      <c r="AA5" s="19" t="s">
        <v>376</v>
      </c>
      <c r="AB5" s="19">
        <v>0</v>
      </c>
      <c r="AC5" s="19">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108" t="s">
        <v>1928</v>
      </c>
      <c r="B6" s="109" t="s">
        <v>8</v>
      </c>
      <c r="C6" s="110" t="s">
        <v>1926</v>
      </c>
      <c r="D6" s="115" t="s">
        <v>1929</v>
      </c>
      <c r="E6" s="153" t="s">
        <v>3719</v>
      </c>
      <c r="F6" s="1"/>
      <c r="G6" s="1"/>
      <c r="H6" s="23" t="s">
        <v>315</v>
      </c>
      <c r="I6" s="24" t="s">
        <v>316</v>
      </c>
      <c r="J6" s="34" t="s">
        <v>317</v>
      </c>
      <c r="K6" s="24" t="s">
        <v>316</v>
      </c>
      <c r="L6" s="1"/>
      <c r="M6" s="1"/>
      <c r="N6" s="1"/>
      <c r="V6" s="1"/>
      <c r="W6" s="1"/>
      <c r="X6" s="19" t="s">
        <v>191</v>
      </c>
      <c r="Y6" s="19" t="s">
        <v>374</v>
      </c>
      <c r="Z6" s="19" t="s">
        <v>375</v>
      </c>
      <c r="AA6" s="19" t="s">
        <v>337</v>
      </c>
      <c r="AB6" s="19">
        <f>Config!$J$31</f>
        <v>8.0000000000000007E-5</v>
      </c>
      <c r="AC6" s="19">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108" t="s">
        <v>1930</v>
      </c>
      <c r="B7" s="109" t="s">
        <v>8</v>
      </c>
      <c r="C7" s="110" t="s">
        <v>1926</v>
      </c>
      <c r="D7" s="115" t="s">
        <v>1931</v>
      </c>
      <c r="E7" s="153" t="s">
        <v>3719</v>
      </c>
      <c r="F7" s="1"/>
      <c r="G7" s="1"/>
      <c r="H7" s="23" t="s">
        <v>318</v>
      </c>
      <c r="I7" s="24" t="s">
        <v>319</v>
      </c>
      <c r="J7" s="34" t="s">
        <v>320</v>
      </c>
      <c r="K7" s="24" t="s">
        <v>319</v>
      </c>
      <c r="L7" s="1"/>
      <c r="M7" s="1"/>
      <c r="N7" s="1"/>
      <c r="V7" s="1"/>
      <c r="W7" s="1"/>
      <c r="X7" s="19" t="s">
        <v>191</v>
      </c>
      <c r="Y7" s="19" t="s">
        <v>374</v>
      </c>
      <c r="Z7" s="19" t="s">
        <v>375</v>
      </c>
      <c r="AA7" s="19" t="s">
        <v>337</v>
      </c>
      <c r="AB7" s="19">
        <f>Config!$J$33</f>
        <v>1.4999999999999999E-4</v>
      </c>
      <c r="AC7" s="19">
        <f>Config!$J$27+Config!$B$16*Config!$J$30*(Config!$J$33-Config!$J$31)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108" t="s">
        <v>1932</v>
      </c>
      <c r="B8" s="109" t="s">
        <v>16</v>
      </c>
      <c r="C8" s="110" t="s">
        <v>1926</v>
      </c>
      <c r="D8" s="115" t="s">
        <v>1934</v>
      </c>
      <c r="E8" s="153" t="s">
        <v>3719</v>
      </c>
      <c r="F8" s="1"/>
      <c r="G8" s="1"/>
      <c r="H8" s="23" t="s">
        <v>321</v>
      </c>
      <c r="I8" s="24" t="s">
        <v>322</v>
      </c>
      <c r="J8" s="34" t="s">
        <v>322</v>
      </c>
      <c r="K8" s="24" t="s">
        <v>322</v>
      </c>
      <c r="L8" s="1"/>
      <c r="M8" s="1"/>
      <c r="N8" s="1"/>
      <c r="V8" s="1"/>
      <c r="W8" s="1"/>
      <c r="X8" s="19" t="s">
        <v>191</v>
      </c>
      <c r="Y8" s="19" t="s">
        <v>374</v>
      </c>
      <c r="Z8" s="19" t="s">
        <v>377</v>
      </c>
      <c r="AA8" s="19" t="s">
        <v>336</v>
      </c>
      <c r="AB8" s="19">
        <f>-Config!$I$33</f>
        <v>-3.5000000000000001E-3</v>
      </c>
      <c r="AC8" s="19">
        <f>-(Config!$I$27+Config!$B$16*Config!$I$30*(Config!$I$33-Config!$I$32))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108" t="s">
        <v>1935</v>
      </c>
      <c r="B9" s="109" t="s">
        <v>19</v>
      </c>
      <c r="C9" s="110" t="s">
        <v>1926</v>
      </c>
      <c r="D9" s="115" t="s">
        <v>1937</v>
      </c>
      <c r="E9" s="153" t="s">
        <v>3719</v>
      </c>
      <c r="F9" s="1"/>
      <c r="G9" s="1"/>
      <c r="H9" s="23" t="s">
        <v>323</v>
      </c>
      <c r="I9" s="24" t="s">
        <v>324</v>
      </c>
      <c r="J9" s="34" t="s">
        <v>324</v>
      </c>
      <c r="K9" s="24" t="s">
        <v>324</v>
      </c>
      <c r="L9" s="1"/>
      <c r="M9" s="1"/>
      <c r="N9" s="1"/>
      <c r="V9" s="1"/>
      <c r="W9" s="1"/>
      <c r="X9" s="19" t="s">
        <v>191</v>
      </c>
      <c r="Y9" s="19" t="s">
        <v>374</v>
      </c>
      <c r="Z9" s="19" t="s">
        <v>377</v>
      </c>
      <c r="AA9" s="19" t="s">
        <v>336</v>
      </c>
      <c r="AB9" s="19">
        <f>-Config!$I$32</f>
        <v>-2E-3</v>
      </c>
      <c r="AC9" s="19">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108"/>
      <c r="B10" s="110"/>
      <c r="C10" s="110"/>
      <c r="D10" s="115"/>
      <c r="E10" s="110"/>
      <c r="F10" s="1"/>
      <c r="G10" s="1"/>
      <c r="H10" s="1"/>
      <c r="I10" s="1"/>
      <c r="J10" s="1"/>
      <c r="K10" s="1"/>
      <c r="L10" s="1"/>
      <c r="M10" s="1"/>
      <c r="N10" s="1"/>
      <c r="V10" s="1"/>
      <c r="W10" s="1"/>
      <c r="X10" s="19" t="s">
        <v>191</v>
      </c>
      <c r="Y10" s="19" t="s">
        <v>374</v>
      </c>
      <c r="Z10" s="19" t="s">
        <v>377</v>
      </c>
      <c r="AA10" s="19" t="s">
        <v>336</v>
      </c>
      <c r="AB10" s="19">
        <f>-0.6*Config!$I$27/Config!$I$30</f>
        <v>-2.8615384615384614E-4</v>
      </c>
      <c r="AC10" s="19">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105" t="s">
        <v>1938</v>
      </c>
      <c r="B11" s="106"/>
      <c r="C11" s="106"/>
      <c r="D11" s="114"/>
      <c r="E11" s="106"/>
      <c r="F11" s="1"/>
      <c r="G11" s="1"/>
      <c r="H11" s="70" t="s">
        <v>1809</v>
      </c>
      <c r="I11" s="5"/>
      <c r="J11" s="5"/>
      <c r="K11" s="1"/>
      <c r="L11" s="1"/>
      <c r="M11" s="1"/>
      <c r="N11" s="1"/>
      <c r="V11" s="1"/>
      <c r="W11" s="1"/>
      <c r="X11" s="19" t="s">
        <v>191</v>
      </c>
      <c r="Y11" s="19" t="s">
        <v>374</v>
      </c>
      <c r="Z11" s="19" t="s">
        <v>377</v>
      </c>
      <c r="AA11" s="19" t="s">
        <v>376</v>
      </c>
      <c r="AB11" s="19">
        <v>0</v>
      </c>
      <c r="AC11" s="19">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111" t="s">
        <v>1939</v>
      </c>
      <c r="B12" s="112"/>
      <c r="C12" s="112" t="s">
        <v>1926</v>
      </c>
      <c r="D12" s="116"/>
      <c r="E12" s="112"/>
      <c r="F12" s="1"/>
      <c r="G12" s="1"/>
      <c r="H12" s="20" t="s">
        <v>305</v>
      </c>
      <c r="I12" s="35" t="s">
        <v>334</v>
      </c>
      <c r="J12" s="21" t="s">
        <v>307</v>
      </c>
      <c r="K12" s="1"/>
      <c r="L12" s="1"/>
      <c r="M12" s="1"/>
      <c r="N12" s="1"/>
      <c r="V12" s="1"/>
      <c r="W12" s="1"/>
      <c r="X12" s="19" t="s">
        <v>191</v>
      </c>
      <c r="Y12" s="19" t="s">
        <v>374</v>
      </c>
      <c r="Z12" s="19" t="s">
        <v>377</v>
      </c>
      <c r="AA12" s="19" t="s">
        <v>337</v>
      </c>
      <c r="AB12" s="19">
        <f>0.6*Config!$J$27/Config!$J$30</f>
        <v>2.0307692307692308E-5</v>
      </c>
      <c r="AC12" s="19">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108" t="s">
        <v>1940</v>
      </c>
      <c r="B13" s="109">
        <v>0</v>
      </c>
      <c r="C13" s="110" t="str">
        <f>INDEX(rngUnitSettings,MATCH("Length",INDEX(rngUnitSettings,,1),0),2)</f>
        <v>mm</v>
      </c>
      <c r="D13" s="115" t="s">
        <v>1942</v>
      </c>
      <c r="E13" s="153" t="s">
        <v>3719</v>
      </c>
      <c r="F13" s="1"/>
      <c r="G13" s="1"/>
      <c r="H13" s="23" t="s">
        <v>335</v>
      </c>
      <c r="I13" s="36" t="s">
        <v>336</v>
      </c>
      <c r="J13" s="32" t="s">
        <v>337</v>
      </c>
      <c r="K13" s="1"/>
      <c r="L13" s="1"/>
      <c r="M13" s="1"/>
      <c r="N13" s="1"/>
      <c r="V13" s="1"/>
      <c r="W13" s="1"/>
      <c r="X13" s="19" t="s">
        <v>191</v>
      </c>
      <c r="Y13" s="19" t="s">
        <v>374</v>
      </c>
      <c r="Z13" s="19" t="s">
        <v>377</v>
      </c>
      <c r="AA13" s="19" t="s">
        <v>337</v>
      </c>
      <c r="AB13" s="19">
        <f>Config!$J$32</f>
        <v>1E-4</v>
      </c>
      <c r="AC13" s="19">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108" t="s">
        <v>1943</v>
      </c>
      <c r="B14" s="109">
        <v>0</v>
      </c>
      <c r="C14" s="110" t="str">
        <f>INDEX(rngUnitSettings,MATCH("Length",INDEX(rngUnitSettings,,1),0),2)</f>
        <v>mm</v>
      </c>
      <c r="D14" s="115" t="s">
        <v>1944</v>
      </c>
      <c r="E14" s="153" t="s">
        <v>3719</v>
      </c>
      <c r="F14" s="1"/>
      <c r="G14" s="1"/>
      <c r="H14" s="23" t="s">
        <v>338</v>
      </c>
      <c r="I14" s="36" t="s">
        <v>339</v>
      </c>
      <c r="J14" s="32" t="s">
        <v>339</v>
      </c>
      <c r="K14" s="1"/>
      <c r="L14" s="1"/>
      <c r="M14" s="1"/>
      <c r="N14" s="1"/>
      <c r="V14" s="1"/>
      <c r="W14" s="1"/>
      <c r="X14" s="19" t="s">
        <v>191</v>
      </c>
      <c r="Y14" s="19" t="s">
        <v>374</v>
      </c>
      <c r="Z14" s="19" t="s">
        <v>377</v>
      </c>
      <c r="AA14" s="19" t="s">
        <v>337</v>
      </c>
      <c r="AB14" s="19">
        <f>Config!$J$33</f>
        <v>1.4999999999999999E-4</v>
      </c>
      <c r="AC14" s="19">
        <f>Config!$J$27+Config!$B$16*Config!$J$30*(Config!$J$33-Config!$J$32)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108" t="s">
        <v>1945</v>
      </c>
      <c r="B15" s="109">
        <v>5.0000000000000001E-4</v>
      </c>
      <c r="C15" s="110" t="str">
        <f>INDEX(rngUnitSettings,MATCH("Moment",INDEX(rngUnitSettings,,1),0),2)&amp;"/"&amp;INDEX(rngUnitSettings,MATCH("Length",INDEX(rngUnitSettings,,1),0),2)</f>
        <v>tf*m/mm</v>
      </c>
      <c r="D15" s="115" t="s">
        <v>1946</v>
      </c>
      <c r="E15" s="153" t="s">
        <v>3719</v>
      </c>
      <c r="F15" s="1"/>
      <c r="G15" s="1"/>
      <c r="H15" s="23" t="s">
        <v>340</v>
      </c>
      <c r="I15" s="36" t="s">
        <v>341</v>
      </c>
      <c r="J15" s="32" t="s">
        <v>341</v>
      </c>
      <c r="K15" s="1"/>
      <c r="L15" s="1"/>
      <c r="M15" s="1"/>
      <c r="N15" s="1"/>
      <c r="V15" s="1"/>
      <c r="W15" s="1"/>
      <c r="X15" s="19" t="s">
        <v>191</v>
      </c>
      <c r="Y15" s="19" t="s">
        <v>378</v>
      </c>
      <c r="Z15" s="19" t="s">
        <v>375</v>
      </c>
      <c r="AA15" s="19" t="s">
        <v>336</v>
      </c>
      <c r="AB15" s="19">
        <f>-Config!$I$33</f>
        <v>-3.5000000000000001E-3</v>
      </c>
      <c r="AC15" s="19">
        <f>-(Config!$I$28+Config!$B$16*Config!$I$30*(Config!$I$33-Config!$I$31))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111" t="s">
        <v>1947</v>
      </c>
      <c r="B16" s="112"/>
      <c r="C16" s="112" t="s">
        <v>1926</v>
      </c>
      <c r="D16" s="116"/>
      <c r="E16" s="112"/>
      <c r="F16" s="1"/>
      <c r="G16" s="1"/>
      <c r="H16" s="1"/>
      <c r="I16" s="1"/>
      <c r="J16" s="1"/>
      <c r="K16" s="1"/>
      <c r="L16" s="1"/>
      <c r="M16" s="1"/>
      <c r="N16" s="1"/>
      <c r="V16" s="1"/>
      <c r="W16" s="1"/>
      <c r="X16" s="19" t="s">
        <v>191</v>
      </c>
      <c r="Y16" s="19" t="s">
        <v>378</v>
      </c>
      <c r="Z16" s="19" t="s">
        <v>375</v>
      </c>
      <c r="AA16" s="19" t="s">
        <v>336</v>
      </c>
      <c r="AB16" s="19">
        <f>-Config!$I$31</f>
        <v>-1.5E-3</v>
      </c>
      <c r="AC16" s="19">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108" t="s">
        <v>1948</v>
      </c>
      <c r="B17" s="109" t="s">
        <v>1949</v>
      </c>
      <c r="C17" s="110" t="s">
        <v>1926</v>
      </c>
      <c r="D17" s="115" t="s">
        <v>1950</v>
      </c>
      <c r="E17" s="153" t="s">
        <v>3719</v>
      </c>
      <c r="F17" s="1"/>
      <c r="G17" s="1"/>
      <c r="H17" s="70" t="s">
        <v>1810</v>
      </c>
      <c r="I17" s="5"/>
      <c r="J17" s="5"/>
      <c r="K17" s="5"/>
      <c r="L17" s="5"/>
      <c r="M17" s="5"/>
      <c r="N17" s="1"/>
      <c r="V17" s="1"/>
      <c r="W17" s="1"/>
      <c r="X17" s="19" t="s">
        <v>191</v>
      </c>
      <c r="Y17" s="19" t="s">
        <v>378</v>
      </c>
      <c r="Z17" s="19" t="s">
        <v>375</v>
      </c>
      <c r="AA17" s="19" t="s">
        <v>376</v>
      </c>
      <c r="AB17" s="19">
        <v>0</v>
      </c>
      <c r="AC17" s="19">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108" t="s">
        <v>1951</v>
      </c>
      <c r="B18" s="109" t="s">
        <v>30</v>
      </c>
      <c r="C18" s="110" t="s">
        <v>1926</v>
      </c>
      <c r="D18" s="115" t="s">
        <v>1953</v>
      </c>
      <c r="E18" s="153" t="s">
        <v>3719</v>
      </c>
      <c r="F18" s="1"/>
      <c r="G18" s="1"/>
      <c r="H18" s="20" t="s">
        <v>1</v>
      </c>
      <c r="I18" s="20" t="s">
        <v>342</v>
      </c>
      <c r="J18" s="20" t="s">
        <v>343</v>
      </c>
      <c r="K18" s="21" t="s">
        <v>3</v>
      </c>
      <c r="L18" s="29" t="s">
        <v>4</v>
      </c>
      <c r="M18" s="21" t="s">
        <v>5</v>
      </c>
      <c r="N18" s="1"/>
      <c r="V18" s="1"/>
      <c r="W18" s="1"/>
      <c r="X18" s="19" t="s">
        <v>191</v>
      </c>
      <c r="Y18" s="19" t="s">
        <v>378</v>
      </c>
      <c r="Z18" s="19" t="s">
        <v>375</v>
      </c>
      <c r="AA18" s="19" t="s">
        <v>337</v>
      </c>
      <c r="AB18" s="19">
        <f>Config!$J$31</f>
        <v>8.0000000000000007E-5</v>
      </c>
      <c r="AC18" s="19">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108" t="s">
        <v>1954</v>
      </c>
      <c r="B19" s="109"/>
      <c r="C19" s="110" t="s">
        <v>1926</v>
      </c>
      <c r="D19" s="115" t="s">
        <v>1955</v>
      </c>
      <c r="E19" s="153" t="s">
        <v>3719</v>
      </c>
      <c r="F19" s="1"/>
      <c r="G19" s="1"/>
      <c r="H19" s="23" t="s">
        <v>344</v>
      </c>
      <c r="I19" s="24">
        <v>350</v>
      </c>
      <c r="J19" s="24">
        <v>350</v>
      </c>
      <c r="K19" s="25" t="str">
        <f>INDEX(rngUnitSettings,MATCH("Stress",INDEX(rngUnitSettings,,1),0),2)</f>
        <v>MPa</v>
      </c>
      <c r="L19" s="30" t="s">
        <v>345</v>
      </c>
      <c r="M19" s="68" t="s">
        <v>1805</v>
      </c>
      <c r="N19" s="1"/>
      <c r="V19" s="1"/>
      <c r="W19" s="1"/>
      <c r="X19" s="19" t="s">
        <v>191</v>
      </c>
      <c r="Y19" s="19" t="s">
        <v>378</v>
      </c>
      <c r="Z19" s="19" t="s">
        <v>375</v>
      </c>
      <c r="AA19" s="19" t="s">
        <v>337</v>
      </c>
      <c r="AB19" s="19">
        <f>Config!$J$33</f>
        <v>1.4999999999999999E-4</v>
      </c>
      <c r="AC19" s="19">
        <f>Config!$J$28+Config!$B$16*Config!$J$30*(Config!$J$33-Config!$J$31)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111" t="s">
        <v>1956</v>
      </c>
      <c r="B20" s="112"/>
      <c r="C20" s="112" t="s">
        <v>1926</v>
      </c>
      <c r="D20" s="116"/>
      <c r="E20" s="112"/>
      <c r="F20" s="1"/>
      <c r="G20" s="1"/>
      <c r="H20" s="23" t="s">
        <v>346</v>
      </c>
      <c r="I20" s="24">
        <v>390</v>
      </c>
      <c r="J20" s="24">
        <v>390</v>
      </c>
      <c r="K20" s="25" t="str">
        <f>INDEX(rngUnitSettings,MATCH("Stress",INDEX(rngUnitSettings,,1),0),2)</f>
        <v>MPa</v>
      </c>
      <c r="L20" s="30" t="s">
        <v>1911</v>
      </c>
      <c r="M20" s="68" t="s">
        <v>1805</v>
      </c>
      <c r="N20" s="1"/>
      <c r="V20" s="1"/>
      <c r="W20" s="1"/>
      <c r="X20" s="19" t="s">
        <v>191</v>
      </c>
      <c r="Y20" s="19" t="s">
        <v>378</v>
      </c>
      <c r="Z20" s="19" t="s">
        <v>377</v>
      </c>
      <c r="AA20" s="19" t="s">
        <v>336</v>
      </c>
      <c r="AB20" s="19">
        <f>-Config!$I$33</f>
        <v>-3.5000000000000001E-3</v>
      </c>
      <c r="AC20" s="19">
        <f>-(Config!$I$28+Config!$B$16*Config!$I$30*(Config!$I$33-Config!$I$32))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108" t="s">
        <v>1957</v>
      </c>
      <c r="B21" s="113">
        <v>1E-3</v>
      </c>
      <c r="C21" s="110" t="s">
        <v>1926</v>
      </c>
      <c r="D21" s="115" t="s">
        <v>1958</v>
      </c>
      <c r="E21" s="153" t="s">
        <v>3719</v>
      </c>
      <c r="F21" s="1"/>
      <c r="G21" s="1"/>
      <c r="H21" s="23" t="s">
        <v>348</v>
      </c>
      <c r="I21" s="24">
        <v>200000</v>
      </c>
      <c r="J21" s="24">
        <v>200000</v>
      </c>
      <c r="K21" s="25" t="str">
        <f>INDEX(rngUnitSettings,MATCH("Stress",INDEX(rngUnitSettings,,1),0),2)</f>
        <v>MPa</v>
      </c>
      <c r="L21" s="30" t="s">
        <v>349</v>
      </c>
      <c r="M21" s="68" t="s">
        <v>1805</v>
      </c>
      <c r="N21" s="1"/>
      <c r="V21" s="1"/>
      <c r="W21" s="1"/>
      <c r="X21" s="19" t="s">
        <v>191</v>
      </c>
      <c r="Y21" s="19" t="s">
        <v>378</v>
      </c>
      <c r="Z21" s="19" t="s">
        <v>377</v>
      </c>
      <c r="AA21" s="19" t="s">
        <v>336</v>
      </c>
      <c r="AB21" s="19">
        <f>-Config!$I$32</f>
        <v>-2E-3</v>
      </c>
      <c r="AC21" s="19">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108" t="s">
        <v>1959</v>
      </c>
      <c r="B22" s="109" t="s">
        <v>8</v>
      </c>
      <c r="C22" s="110" t="s">
        <v>1926</v>
      </c>
      <c r="D22" s="115" t="s">
        <v>1960</v>
      </c>
      <c r="E22" s="153" t="s">
        <v>3719</v>
      </c>
      <c r="F22" s="1"/>
      <c r="G22" s="1"/>
      <c r="H22" s="23" t="s">
        <v>350</v>
      </c>
      <c r="I22" s="24">
        <v>2.5000000000000001E-2</v>
      </c>
      <c r="J22" s="24">
        <v>2.5000000000000001E-2</v>
      </c>
      <c r="K22" s="25" t="s">
        <v>9</v>
      </c>
      <c r="L22" s="30" t="s">
        <v>351</v>
      </c>
      <c r="M22" s="68" t="s">
        <v>1805</v>
      </c>
      <c r="N22" s="1"/>
      <c r="V22" s="1"/>
      <c r="W22" s="1"/>
      <c r="X22" s="19" t="s">
        <v>191</v>
      </c>
      <c r="Y22" s="19" t="s">
        <v>378</v>
      </c>
      <c r="Z22" s="19" t="s">
        <v>377</v>
      </c>
      <c r="AA22" s="19" t="s">
        <v>336</v>
      </c>
      <c r="AB22" s="19">
        <f>-0.6*Config!$I$28/Config!$I$30</f>
        <v>-4.0615384615384613E-4</v>
      </c>
      <c r="AC22" s="19">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108"/>
      <c r="B23" s="110"/>
      <c r="C23" s="110"/>
      <c r="D23" s="115"/>
      <c r="E23" s="110"/>
      <c r="F23" s="1"/>
      <c r="G23" s="1"/>
      <c r="H23" s="23" t="s">
        <v>352</v>
      </c>
      <c r="I23" s="24">
        <v>1.4999999999999999E-2</v>
      </c>
      <c r="J23" s="24">
        <v>1.4999999999999999E-2</v>
      </c>
      <c r="K23" s="25" t="s">
        <v>9</v>
      </c>
      <c r="L23" s="30" t="s">
        <v>353</v>
      </c>
      <c r="M23" s="68" t="s">
        <v>1805</v>
      </c>
      <c r="N23" s="1"/>
      <c r="V23" s="1"/>
      <c r="W23" s="1"/>
      <c r="X23" s="19" t="s">
        <v>191</v>
      </c>
      <c r="Y23" s="19" t="s">
        <v>378</v>
      </c>
      <c r="Z23" s="19" t="s">
        <v>377</v>
      </c>
      <c r="AA23" s="19" t="s">
        <v>376</v>
      </c>
      <c r="AB23" s="19">
        <v>0</v>
      </c>
      <c r="AC23" s="19">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105" t="s">
        <v>1961</v>
      </c>
      <c r="B24" s="106"/>
      <c r="C24" s="106"/>
      <c r="D24" s="114"/>
      <c r="E24" s="106"/>
      <c r="F24" s="1"/>
      <c r="G24" s="1"/>
      <c r="H24" s="1"/>
      <c r="I24" s="1"/>
      <c r="J24" s="1"/>
      <c r="K24" s="1"/>
      <c r="L24" s="1"/>
      <c r="M24" s="1"/>
      <c r="N24" s="1"/>
      <c r="V24" s="1"/>
      <c r="W24" s="1"/>
      <c r="X24" s="19" t="s">
        <v>191</v>
      </c>
      <c r="Y24" s="19" t="s">
        <v>378</v>
      </c>
      <c r="Z24" s="19" t="s">
        <v>377</v>
      </c>
      <c r="AA24" s="19" t="s">
        <v>337</v>
      </c>
      <c r="AB24" s="19">
        <f>0.6*Config!$J$28/Config!$J$30</f>
        <v>3.3230769230769236E-5</v>
      </c>
      <c r="AC24" s="19">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108" t="s">
        <v>1962</v>
      </c>
      <c r="B25" s="109" t="s">
        <v>38</v>
      </c>
      <c r="C25" s="110" t="s">
        <v>1926</v>
      </c>
      <c r="D25" s="115" t="s">
        <v>1964</v>
      </c>
      <c r="E25" s="153" t="s">
        <v>3719</v>
      </c>
      <c r="F25" s="1"/>
      <c r="G25" s="1"/>
      <c r="H25" s="70" t="s">
        <v>1811</v>
      </c>
      <c r="I25" s="5"/>
      <c r="J25" s="5"/>
      <c r="K25" s="5"/>
      <c r="L25" s="5"/>
      <c r="M25" s="5"/>
      <c r="N25" s="1"/>
      <c r="V25" s="1"/>
      <c r="W25" s="1"/>
      <c r="X25" s="19" t="s">
        <v>191</v>
      </c>
      <c r="Y25" s="19" t="s">
        <v>378</v>
      </c>
      <c r="Z25" s="19" t="s">
        <v>377</v>
      </c>
      <c r="AA25" s="19" t="s">
        <v>337</v>
      </c>
      <c r="AB25" s="19">
        <f>Config!$J$32</f>
        <v>1E-4</v>
      </c>
      <c r="AC25" s="19">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108" t="s">
        <v>1965</v>
      </c>
      <c r="B26" s="109" t="s">
        <v>41</v>
      </c>
      <c r="C26" s="110" t="s">
        <v>1926</v>
      </c>
      <c r="D26" s="115" t="s">
        <v>1967</v>
      </c>
      <c r="E26" s="153" t="s">
        <v>3719</v>
      </c>
      <c r="F26" s="1"/>
      <c r="G26" s="1"/>
      <c r="H26" s="20" t="s">
        <v>1</v>
      </c>
      <c r="I26" s="20" t="s">
        <v>342</v>
      </c>
      <c r="J26" s="20" t="s">
        <v>343</v>
      </c>
      <c r="K26" s="21" t="s">
        <v>3</v>
      </c>
      <c r="L26" s="29" t="s">
        <v>4</v>
      </c>
      <c r="M26" s="21" t="s">
        <v>5</v>
      </c>
      <c r="N26" s="1"/>
      <c r="V26" s="1"/>
      <c r="W26" s="1"/>
      <c r="X26" s="19" t="s">
        <v>191</v>
      </c>
      <c r="Y26" s="19" t="s">
        <v>378</v>
      </c>
      <c r="Z26" s="19" t="s">
        <v>377</v>
      </c>
      <c r="AA26" s="19" t="s">
        <v>337</v>
      </c>
      <c r="AB26" s="19">
        <f>Config!$J$33</f>
        <v>1.4999999999999999E-4</v>
      </c>
      <c r="AC26" s="19">
        <f>Config!$J$28+Config!$B$16*Config!$J$30*(Config!$J$33-Config!$J$32)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108"/>
      <c r="B27" s="110"/>
      <c r="C27" s="110"/>
      <c r="D27" s="115"/>
      <c r="E27" s="110"/>
      <c r="F27" s="1"/>
      <c r="G27" s="1"/>
      <c r="H27" s="23" t="s">
        <v>354</v>
      </c>
      <c r="I27" s="24">
        <v>15.5</v>
      </c>
      <c r="J27" s="24">
        <v>1.1000000000000001</v>
      </c>
      <c r="K27" s="25" t="str">
        <f>INDEX(rngUnitSettings,MATCH("Stress",INDEX(rngUnitSettings,,1),0),2)</f>
        <v>MPa</v>
      </c>
      <c r="L27" s="30" t="s">
        <v>355</v>
      </c>
      <c r="M27" s="68" t="s">
        <v>1805</v>
      </c>
      <c r="N27" s="1"/>
      <c r="V27" s="1"/>
      <c r="W27" s="1"/>
      <c r="X27" s="19" t="s">
        <v>379</v>
      </c>
      <c r="Y27" s="19" t="s">
        <v>374</v>
      </c>
      <c r="Z27" s="19" t="s">
        <v>375</v>
      </c>
      <c r="AA27" s="19" t="s">
        <v>336</v>
      </c>
      <c r="AB27" s="19">
        <f>-Config!$I$22</f>
        <v>-2.5000000000000001E-2</v>
      </c>
      <c r="AC27" s="19">
        <f>-(Config!$I$19+Config!$B$16*Config!$I$21*(Config!$I$22-Config!$I$19/Config!$I$21))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105" t="s">
        <v>1968</v>
      </c>
      <c r="B28" s="106"/>
      <c r="C28" s="106"/>
      <c r="D28" s="114"/>
      <c r="E28" s="106"/>
      <c r="F28" s="1"/>
      <c r="G28" s="1"/>
      <c r="H28" s="23" t="s">
        <v>356</v>
      </c>
      <c r="I28" s="24">
        <v>22</v>
      </c>
      <c r="J28" s="24">
        <v>1.8</v>
      </c>
      <c r="K28" s="25" t="str">
        <f>INDEX(rngUnitSettings,MATCH("Stress",INDEX(rngUnitSettings,,1),0),2)</f>
        <v>MPa</v>
      </c>
      <c r="L28" s="30" t="s">
        <v>357</v>
      </c>
      <c r="M28" s="68" t="s">
        <v>1805</v>
      </c>
      <c r="N28" s="1"/>
      <c r="V28" s="1"/>
      <c r="W28" s="1"/>
      <c r="X28" s="19" t="s">
        <v>379</v>
      </c>
      <c r="Y28" s="19" t="s">
        <v>374</v>
      </c>
      <c r="Z28" s="19" t="s">
        <v>375</v>
      </c>
      <c r="AA28" s="19" t="s">
        <v>336</v>
      </c>
      <c r="AB28" s="19">
        <f>-Config!$I$19/Config!$I$21</f>
        <v>-1.75E-3</v>
      </c>
      <c r="AC28" s="19">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108" t="s">
        <v>1969</v>
      </c>
      <c r="B29" s="109">
        <v>9.9999999999999995E-7</v>
      </c>
      <c r="C29" s="110" t="str">
        <f>INDEX(rngUnitSettings,MATCH("Area",INDEX(rngUnitSettings,,1),0),2)</f>
        <v>mm2</v>
      </c>
      <c r="D29" s="115" t="s">
        <v>1970</v>
      </c>
      <c r="E29" s="153" t="s">
        <v>3719</v>
      </c>
      <c r="F29" s="1"/>
      <c r="G29" s="1"/>
      <c r="H29" s="23" t="s">
        <v>358</v>
      </c>
      <c r="I29" s="24">
        <v>14.6</v>
      </c>
      <c r="J29" s="25" t="s">
        <v>9</v>
      </c>
      <c r="K29" s="25" t="str">
        <f>INDEX(rngUnitSettings,MATCH("Stress",INDEX(rngUnitSettings,,1),0),2)</f>
        <v>MPa</v>
      </c>
      <c r="L29" s="30" t="s">
        <v>359</v>
      </c>
      <c r="M29" s="68" t="s">
        <v>1805</v>
      </c>
      <c r="N29" s="1"/>
      <c r="V29" s="1"/>
      <c r="W29" s="1"/>
      <c r="X29" s="19" t="s">
        <v>379</v>
      </c>
      <c r="Y29" s="19" t="s">
        <v>374</v>
      </c>
      <c r="Z29" s="19" t="s">
        <v>375</v>
      </c>
      <c r="AA29" s="19" t="s">
        <v>376</v>
      </c>
      <c r="AB29" s="19">
        <v>0</v>
      </c>
      <c r="AC29" s="19">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108" t="s">
        <v>1971</v>
      </c>
      <c r="B30" s="109" t="s">
        <v>47</v>
      </c>
      <c r="C30" s="110" t="s">
        <v>1926</v>
      </c>
      <c r="D30" s="115" t="s">
        <v>1973</v>
      </c>
      <c r="E30" s="153" t="s">
        <v>3719</v>
      </c>
      <c r="F30" s="1"/>
      <c r="G30" s="1"/>
      <c r="H30" s="23" t="s">
        <v>360</v>
      </c>
      <c r="I30" s="24">
        <v>32500</v>
      </c>
      <c r="J30" s="24">
        <v>32500</v>
      </c>
      <c r="K30" s="25" t="str">
        <f>INDEX(rngUnitSettings,MATCH("Stress",INDEX(rngUnitSettings,,1),0),2)</f>
        <v>MPa</v>
      </c>
      <c r="L30" s="30" t="s">
        <v>361</v>
      </c>
      <c r="M30" s="68" t="s">
        <v>1805</v>
      </c>
      <c r="N30" s="1"/>
      <c r="V30" s="1"/>
      <c r="W30" s="1"/>
      <c r="X30" s="19" t="s">
        <v>379</v>
      </c>
      <c r="Y30" s="19" t="s">
        <v>374</v>
      </c>
      <c r="Z30" s="19" t="s">
        <v>375</v>
      </c>
      <c r="AA30" s="19" t="s">
        <v>337</v>
      </c>
      <c r="AB30" s="19">
        <f>Config!$J$19/Config!$J$21</f>
        <v>1.75E-3</v>
      </c>
      <c r="AC30" s="19">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108" t="s">
        <v>1974</v>
      </c>
      <c r="B31" s="109" t="s">
        <v>50</v>
      </c>
      <c r="C31" s="110" t="s">
        <v>1926</v>
      </c>
      <c r="D31" s="115" t="s">
        <v>1976</v>
      </c>
      <c r="E31" s="153" t="s">
        <v>3719</v>
      </c>
      <c r="F31" s="1"/>
      <c r="G31" s="1"/>
      <c r="H31" s="23" t="s">
        <v>362</v>
      </c>
      <c r="I31" s="24">
        <v>1.5E-3</v>
      </c>
      <c r="J31" s="24">
        <v>8.0000000000000007E-5</v>
      </c>
      <c r="K31" s="25" t="s">
        <v>9</v>
      </c>
      <c r="L31" s="30" t="s">
        <v>363</v>
      </c>
      <c r="M31" s="68" t="s">
        <v>1805</v>
      </c>
      <c r="N31" s="1"/>
      <c r="V31" s="1"/>
      <c r="W31" s="1"/>
      <c r="X31" s="19" t="s">
        <v>379</v>
      </c>
      <c r="Y31" s="19" t="s">
        <v>374</v>
      </c>
      <c r="Z31" s="19" t="s">
        <v>375</v>
      </c>
      <c r="AA31" s="19" t="s">
        <v>337</v>
      </c>
      <c r="AB31" s="19">
        <f>Config!$J$22</f>
        <v>2.5000000000000001E-2</v>
      </c>
      <c r="AC31" s="19">
        <f>Config!$J$19+Config!$B$16*Config!$J$21*(Config!$J$22-Config!$J$19/Config!$J$21)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108" t="s">
        <v>1977</v>
      </c>
      <c r="B32" s="109">
        <v>50</v>
      </c>
      <c r="C32" s="110" t="str">
        <f>INDEX(rngUnitSettings,MATCH("Length",INDEX(rngUnitSettings,,1),0),2)</f>
        <v>mm</v>
      </c>
      <c r="D32" s="115" t="s">
        <v>1978</v>
      </c>
      <c r="E32" s="153" t="s">
        <v>3719</v>
      </c>
      <c r="F32" s="1"/>
      <c r="G32" s="1"/>
      <c r="H32" s="23" t="s">
        <v>364</v>
      </c>
      <c r="I32" s="24">
        <v>2E-3</v>
      </c>
      <c r="J32" s="24">
        <v>1E-4</v>
      </c>
      <c r="K32" s="25" t="s">
        <v>9</v>
      </c>
      <c r="L32" s="30" t="s">
        <v>365</v>
      </c>
      <c r="M32" s="68" t="s">
        <v>1805</v>
      </c>
      <c r="N32" s="1"/>
      <c r="V32" s="1"/>
      <c r="W32" s="1"/>
      <c r="X32" s="19" t="s">
        <v>379</v>
      </c>
      <c r="Y32" s="19" t="s">
        <v>374</v>
      </c>
      <c r="Z32" s="19" t="s">
        <v>377</v>
      </c>
      <c r="AA32" s="19" t="s">
        <v>336</v>
      </c>
      <c r="AB32" s="19">
        <f>-Config!$I$23</f>
        <v>-1.4999999999999999E-2</v>
      </c>
      <c r="AC32" s="19">
        <f>-(1.1*Config!$I$19+Config!$B$16*Config!$I$21*(Config!$I$23-(2*(Config!$I$19/Config!$I$21+0.002)-(0.9*Config!$I$19/Config!$I$21))))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108" t="s">
        <v>1979</v>
      </c>
      <c r="B33" s="109">
        <v>50</v>
      </c>
      <c r="C33" s="110" t="str">
        <f>INDEX(rngUnitSettings,MATCH("Length",INDEX(rngUnitSettings,,1),0),2)</f>
        <v>mm</v>
      </c>
      <c r="D33" s="115" t="s">
        <v>1980</v>
      </c>
      <c r="E33" s="153" t="s">
        <v>3719</v>
      </c>
      <c r="F33" s="1"/>
      <c r="G33" s="1"/>
      <c r="H33" s="23" t="s">
        <v>366</v>
      </c>
      <c r="I33" s="24">
        <v>3.5000000000000001E-3</v>
      </c>
      <c r="J33" s="24">
        <v>1.4999999999999999E-4</v>
      </c>
      <c r="K33" s="25" t="s">
        <v>9</v>
      </c>
      <c r="L33" s="30" t="s">
        <v>367</v>
      </c>
      <c r="M33" s="68" t="s">
        <v>1805</v>
      </c>
      <c r="N33" s="1"/>
      <c r="V33" s="1"/>
      <c r="W33" s="1"/>
      <c r="X33" s="19" t="s">
        <v>379</v>
      </c>
      <c r="Y33" s="19" t="s">
        <v>374</v>
      </c>
      <c r="Z33" s="19" t="s">
        <v>377</v>
      </c>
      <c r="AA33" s="19" t="s">
        <v>336</v>
      </c>
      <c r="AB33" s="19">
        <f>-(2*(Config!$I$19/Config!$I$21+0.002)-(0.9*Config!$I$19/Config!$I$21))</f>
        <v>-5.9249999999999997E-3</v>
      </c>
      <c r="AC33" s="19">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108" t="s">
        <v>1981</v>
      </c>
      <c r="B34" s="109">
        <v>2</v>
      </c>
      <c r="C34" s="110" t="s">
        <v>1982</v>
      </c>
      <c r="D34" s="115" t="s">
        <v>1983</v>
      </c>
      <c r="E34" s="153" t="s">
        <v>3719</v>
      </c>
      <c r="F34" s="1"/>
      <c r="G34" s="1"/>
      <c r="H34" s="1"/>
      <c r="I34" s="1"/>
      <c r="J34" s="1"/>
      <c r="K34" s="1"/>
      <c r="L34" s="1"/>
      <c r="M34" s="1"/>
      <c r="N34" s="1"/>
      <c r="O34" s="1"/>
      <c r="P34" s="1"/>
      <c r="Q34" s="1"/>
      <c r="R34" s="1"/>
      <c r="S34" s="1"/>
      <c r="T34" s="1"/>
      <c r="U34" s="1"/>
      <c r="V34" s="1"/>
      <c r="W34" s="1"/>
      <c r="X34" s="19" t="s">
        <v>379</v>
      </c>
      <c r="Y34" s="19" t="s">
        <v>374</v>
      </c>
      <c r="Z34" s="19" t="s">
        <v>377</v>
      </c>
      <c r="AA34" s="19" t="s">
        <v>336</v>
      </c>
      <c r="AB34" s="19">
        <f>-(Config!$I$19/Config!$I$21+0.002)</f>
        <v>-3.7499999999999999E-3</v>
      </c>
      <c r="AC34" s="19">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108"/>
      <c r="B35" s="110"/>
      <c r="C35" s="110"/>
      <c r="D35" s="115"/>
      <c r="E35" s="110"/>
      <c r="F35" s="1"/>
      <c r="G35" s="1"/>
      <c r="H35" s="70" t="s">
        <v>1812</v>
      </c>
      <c r="I35" s="5"/>
      <c r="J35" s="5"/>
      <c r="K35" s="5"/>
      <c r="L35" s="5"/>
      <c r="M35" s="5"/>
      <c r="N35" s="5"/>
      <c r="O35" s="1"/>
      <c r="P35" s="1"/>
      <c r="Q35" s="1"/>
      <c r="R35" s="1"/>
      <c r="S35" s="1"/>
      <c r="T35" s="1"/>
      <c r="U35" s="1"/>
      <c r="V35" s="1"/>
      <c r="W35" s="1"/>
      <c r="X35" s="19" t="s">
        <v>379</v>
      </c>
      <c r="Y35" s="19" t="s">
        <v>374</v>
      </c>
      <c r="Z35" s="19" t="s">
        <v>377</v>
      </c>
      <c r="AA35" s="19" t="s">
        <v>336</v>
      </c>
      <c r="AB35" s="19">
        <f>-(0.9*Config!$I$19/Config!$I$21)</f>
        <v>-1.575E-3</v>
      </c>
      <c r="AC35" s="19">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105" t="s">
        <v>1984</v>
      </c>
      <c r="B36" s="106"/>
      <c r="C36" s="106"/>
      <c r="D36" s="114"/>
      <c r="E36" s="106"/>
      <c r="F36" s="1"/>
      <c r="G36" s="1"/>
      <c r="H36" s="37"/>
      <c r="I36" s="37"/>
      <c r="J36" s="38" t="s">
        <v>327</v>
      </c>
      <c r="K36" s="38"/>
      <c r="L36" s="38"/>
      <c r="M36" s="43"/>
      <c r="N36" s="37"/>
      <c r="O36" s="1"/>
      <c r="T36" s="1"/>
      <c r="U36" s="1"/>
      <c r="V36" s="1"/>
      <c r="W36" s="1"/>
      <c r="X36" s="19" t="s">
        <v>379</v>
      </c>
      <c r="Y36" s="19" t="s">
        <v>374</v>
      </c>
      <c r="Z36" s="19" t="s">
        <v>377</v>
      </c>
      <c r="AA36" s="19" t="s">
        <v>376</v>
      </c>
      <c r="AB36" s="19">
        <v>0</v>
      </c>
      <c r="AC36" s="19">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111" t="s">
        <v>1985</v>
      </c>
      <c r="B37" s="112"/>
      <c r="C37" s="112" t="s">
        <v>1926</v>
      </c>
      <c r="D37" s="116"/>
      <c r="E37" s="112"/>
      <c r="F37" s="1"/>
      <c r="G37" s="1"/>
      <c r="H37" s="37" t="s">
        <v>1</v>
      </c>
      <c r="I37" s="37" t="s">
        <v>381</v>
      </c>
      <c r="J37" s="39" t="s">
        <v>330</v>
      </c>
      <c r="K37" s="39" t="s">
        <v>382</v>
      </c>
      <c r="L37" s="39" t="s">
        <v>383</v>
      </c>
      <c r="M37" s="44" t="s">
        <v>384</v>
      </c>
      <c r="N37" s="40" t="s">
        <v>4</v>
      </c>
      <c r="O37" s="1"/>
      <c r="T37" s="1"/>
      <c r="U37" s="1"/>
      <c r="V37" s="1"/>
      <c r="W37" s="1"/>
      <c r="X37" s="19" t="s">
        <v>379</v>
      </c>
      <c r="Y37" s="19" t="s">
        <v>374</v>
      </c>
      <c r="Z37" s="19" t="s">
        <v>377</v>
      </c>
      <c r="AA37" s="19" t="s">
        <v>337</v>
      </c>
      <c r="AB37" s="19">
        <f>(0.9*Config!$J$19/Config!$J$21)</f>
        <v>1.575E-3</v>
      </c>
      <c r="AC37" s="19">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108" t="s">
        <v>1986</v>
      </c>
      <c r="B38" s="109" t="s">
        <v>62</v>
      </c>
      <c r="C38" s="110" t="s">
        <v>1926</v>
      </c>
      <c r="D38" s="115" t="s">
        <v>1988</v>
      </c>
      <c r="E38" s="153" t="s">
        <v>3719</v>
      </c>
      <c r="F38" s="1"/>
      <c r="G38" s="1"/>
      <c r="H38" s="27" t="s">
        <v>385</v>
      </c>
      <c r="I38" s="27"/>
      <c r="J38" s="28"/>
      <c r="K38" s="28"/>
      <c r="L38" s="28"/>
      <c r="M38" s="45"/>
      <c r="N38" s="41"/>
      <c r="O38" s="1"/>
      <c r="T38" s="1"/>
      <c r="U38" s="1"/>
      <c r="V38" s="1"/>
      <c r="W38" s="1"/>
      <c r="X38" s="19" t="s">
        <v>379</v>
      </c>
      <c r="Y38" s="19" t="s">
        <v>374</v>
      </c>
      <c r="Z38" s="19" t="s">
        <v>377</v>
      </c>
      <c r="AA38" s="19" t="s">
        <v>337</v>
      </c>
      <c r="AB38" s="19">
        <f>(Config!$J$19/Config!$J$21+0.002)</f>
        <v>3.7499999999999999E-3</v>
      </c>
      <c r="AC38" s="19">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108" t="s">
        <v>1989</v>
      </c>
      <c r="B39" s="109">
        <v>80</v>
      </c>
      <c r="C39" s="110" t="s">
        <v>1982</v>
      </c>
      <c r="D39" s="115" t="s">
        <v>1990</v>
      </c>
      <c r="E39" s="153" t="s">
        <v>3719</v>
      </c>
      <c r="F39" s="1"/>
      <c r="G39" s="1"/>
      <c r="H39" s="23" t="s">
        <v>386</v>
      </c>
      <c r="I39" s="23" t="s">
        <v>387</v>
      </c>
      <c r="J39" s="24" t="s">
        <v>330</v>
      </c>
      <c r="K39" s="24" t="s">
        <v>382</v>
      </c>
      <c r="L39" s="24" t="s">
        <v>383</v>
      </c>
      <c r="M39" s="36" t="s">
        <v>384</v>
      </c>
      <c r="N39" s="42" t="s">
        <v>388</v>
      </c>
      <c r="O39" s="1"/>
      <c r="T39" s="1"/>
      <c r="U39" s="1"/>
      <c r="V39" s="1"/>
      <c r="W39" s="1"/>
      <c r="X39" s="19" t="s">
        <v>379</v>
      </c>
      <c r="Y39" s="19" t="s">
        <v>374</v>
      </c>
      <c r="Z39" s="19" t="s">
        <v>377</v>
      </c>
      <c r="AA39" s="19" t="s">
        <v>337</v>
      </c>
      <c r="AB39" s="19">
        <f>(2*(Config!$J$19/Config!$J$21+0.002)-(0.9*Config!$J$19/Config!$J$21))</f>
        <v>5.9249999999999997E-3</v>
      </c>
      <c r="AC39" s="19">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108" t="s">
        <v>1991</v>
      </c>
      <c r="B40" s="109">
        <v>1</v>
      </c>
      <c r="C40" s="110" t="s">
        <v>1982</v>
      </c>
      <c r="D40" s="115" t="s">
        <v>1992</v>
      </c>
      <c r="E40" s="153" t="s">
        <v>3719</v>
      </c>
      <c r="F40" s="1"/>
      <c r="G40" s="1"/>
      <c r="H40" s="23" t="s">
        <v>389</v>
      </c>
      <c r="I40" s="23" t="s">
        <v>390</v>
      </c>
      <c r="J40" s="24" t="s">
        <v>391</v>
      </c>
      <c r="K40" s="24" t="s">
        <v>392</v>
      </c>
      <c r="L40" s="24" t="s">
        <v>393</v>
      </c>
      <c r="M40" s="36" t="s">
        <v>394</v>
      </c>
      <c r="N40" s="42" t="s">
        <v>395</v>
      </c>
      <c r="O40" s="1"/>
      <c r="T40" s="1"/>
      <c r="U40" s="1"/>
      <c r="V40" s="1"/>
      <c r="W40" s="1"/>
      <c r="X40" s="19" t="s">
        <v>379</v>
      </c>
      <c r="Y40" s="19" t="s">
        <v>374</v>
      </c>
      <c r="Z40" s="19" t="s">
        <v>377</v>
      </c>
      <c r="AA40" s="19" t="s">
        <v>337</v>
      </c>
      <c r="AB40" s="19">
        <f>Config!$J$23</f>
        <v>1.4999999999999999E-2</v>
      </c>
      <c r="AC40" s="19">
        <f>1.1*Config!$J$19+Config!$B$16*Config!$J$21*(Config!$J$23-(2*(Config!$J$19/Config!$J$21+0.002)-(0.9*Config!$J$19/Config!$J$21)))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108" t="s">
        <v>1993</v>
      </c>
      <c r="B41" s="109">
        <v>1E-4</v>
      </c>
      <c r="C41" s="110" t="str">
        <f>INDEX(rngUnitSettings,MATCH("Force",INDEX(rngUnitSettings,,1),0),2)</f>
        <v>tf</v>
      </c>
      <c r="D41" s="115" t="s">
        <v>1994</v>
      </c>
      <c r="E41" s="153" t="s">
        <v>3719</v>
      </c>
      <c r="F41" s="1"/>
      <c r="G41" s="1"/>
      <c r="H41" s="27" t="s">
        <v>396</v>
      </c>
      <c r="I41" s="27"/>
      <c r="J41" s="28"/>
      <c r="K41" s="28"/>
      <c r="L41" s="28"/>
      <c r="M41" s="45"/>
      <c r="N41" s="41"/>
      <c r="O41" s="1"/>
      <c r="T41" s="1"/>
      <c r="U41" s="1"/>
      <c r="V41" s="1"/>
      <c r="W41" s="1"/>
      <c r="X41" s="19" t="s">
        <v>379</v>
      </c>
      <c r="Y41" s="19" t="s">
        <v>378</v>
      </c>
      <c r="Z41" s="19" t="s">
        <v>375</v>
      </c>
      <c r="AA41" s="19" t="s">
        <v>336</v>
      </c>
      <c r="AB41" s="19">
        <f>-Config!$I$22</f>
        <v>-2.5000000000000001E-2</v>
      </c>
      <c r="AC41" s="19">
        <f>-(Config!$I$20+Config!$B$16*Config!$I$21*(Config!$I$22-Config!$I$20/Config!$I$21))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108" t="s">
        <v>1995</v>
      </c>
      <c r="B42" s="109">
        <v>1E-4</v>
      </c>
      <c r="C42" s="110" t="str">
        <f>INDEX(rngUnitSettings,MATCH("Moment",INDEX(rngUnitSettings,,1),0),2)</f>
        <v>tf*m</v>
      </c>
      <c r="D42" s="115" t="s">
        <v>1996</v>
      </c>
      <c r="E42" s="153" t="s">
        <v>3719</v>
      </c>
      <c r="F42" s="1"/>
      <c r="G42" s="1"/>
      <c r="H42" s="23" t="s">
        <v>397</v>
      </c>
      <c r="I42" s="23" t="s">
        <v>398</v>
      </c>
      <c r="J42" s="24" t="s">
        <v>8</v>
      </c>
      <c r="K42" s="24" t="s">
        <v>260</v>
      </c>
      <c r="L42" s="24" t="s">
        <v>8</v>
      </c>
      <c r="M42" s="36" t="s">
        <v>8</v>
      </c>
      <c r="N42" s="42" t="s">
        <v>399</v>
      </c>
      <c r="O42" s="1"/>
      <c r="T42" s="1"/>
      <c r="U42" s="1"/>
      <c r="V42" s="1"/>
      <c r="W42" s="1"/>
      <c r="X42" s="19" t="s">
        <v>379</v>
      </c>
      <c r="Y42" s="19" t="s">
        <v>378</v>
      </c>
      <c r="Z42" s="19" t="s">
        <v>375</v>
      </c>
      <c r="AA42" s="19" t="s">
        <v>336</v>
      </c>
      <c r="AB42" s="19">
        <f>-Config!$I$20/Config!$I$21</f>
        <v>-1.9499999999999999E-3</v>
      </c>
      <c r="AC42" s="19">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108" t="s">
        <v>1997</v>
      </c>
      <c r="B43" s="109">
        <v>1E-4</v>
      </c>
      <c r="C43" s="110" t="str">
        <f>INDEX(rngUnitSettings,MATCH("Moment",INDEX(rngUnitSettings,,1),0),2)</f>
        <v>tf*m</v>
      </c>
      <c r="D43" s="115" t="s">
        <v>1998</v>
      </c>
      <c r="E43" s="153" t="s">
        <v>3719</v>
      </c>
      <c r="F43" s="1"/>
      <c r="G43" s="1"/>
      <c r="H43" s="23" t="s">
        <v>400</v>
      </c>
      <c r="I43" s="23" t="s">
        <v>401</v>
      </c>
      <c r="J43" s="24" t="s">
        <v>8</v>
      </c>
      <c r="K43" s="24" t="s">
        <v>260</v>
      </c>
      <c r="L43" s="24" t="s">
        <v>8</v>
      </c>
      <c r="M43" s="36" t="s">
        <v>260</v>
      </c>
      <c r="N43" s="42" t="s">
        <v>402</v>
      </c>
      <c r="O43" s="1"/>
      <c r="T43" s="1"/>
      <c r="U43" s="1"/>
      <c r="V43" s="1"/>
      <c r="W43" s="1"/>
      <c r="X43" s="19" t="s">
        <v>379</v>
      </c>
      <c r="Y43" s="19" t="s">
        <v>378</v>
      </c>
      <c r="Z43" s="19" t="s">
        <v>375</v>
      </c>
      <c r="AA43" s="19" t="s">
        <v>376</v>
      </c>
      <c r="AB43" s="19">
        <v>0</v>
      </c>
      <c r="AC43" s="19">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111" t="s">
        <v>1999</v>
      </c>
      <c r="B44" s="112"/>
      <c r="C44" s="112" t="s">
        <v>1926</v>
      </c>
      <c r="D44" s="116"/>
      <c r="E44" s="112"/>
      <c r="F44" s="1"/>
      <c r="G44" s="1"/>
      <c r="H44" s="23" t="s">
        <v>403</v>
      </c>
      <c r="I44" s="23" t="s">
        <v>404</v>
      </c>
      <c r="J44" s="24" t="s">
        <v>260</v>
      </c>
      <c r="K44" s="24" t="s">
        <v>8</v>
      </c>
      <c r="L44" s="24" t="s">
        <v>8</v>
      </c>
      <c r="M44" s="36" t="s">
        <v>260</v>
      </c>
      <c r="N44" s="42" t="s">
        <v>405</v>
      </c>
      <c r="O44" s="1"/>
      <c r="T44" s="1"/>
      <c r="U44" s="1"/>
      <c r="V44" s="1"/>
      <c r="W44" s="1"/>
      <c r="X44" s="19" t="s">
        <v>379</v>
      </c>
      <c r="Y44" s="19" t="s">
        <v>378</v>
      </c>
      <c r="Z44" s="19" t="s">
        <v>375</v>
      </c>
      <c r="AA44" s="19" t="s">
        <v>337</v>
      </c>
      <c r="AB44" s="19">
        <f>Config!$J$20/Config!$J$21</f>
        <v>1.9499999999999999E-3</v>
      </c>
      <c r="AC44" s="19">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108" t="s">
        <v>2000</v>
      </c>
      <c r="B45" s="109">
        <v>2</v>
      </c>
      <c r="C45" s="110" t="s">
        <v>1982</v>
      </c>
      <c r="D45" s="115" t="s">
        <v>2001</v>
      </c>
      <c r="E45" s="153" t="s">
        <v>3719</v>
      </c>
      <c r="F45" s="1"/>
      <c r="G45" s="1"/>
      <c r="H45" s="23" t="s">
        <v>406</v>
      </c>
      <c r="I45" s="23" t="s">
        <v>407</v>
      </c>
      <c r="J45" s="24" t="s">
        <v>8</v>
      </c>
      <c r="K45" s="24" t="s">
        <v>260</v>
      </c>
      <c r="L45" s="24" t="s">
        <v>260</v>
      </c>
      <c r="M45" s="36" t="s">
        <v>260</v>
      </c>
      <c r="N45" s="42" t="s">
        <v>408</v>
      </c>
      <c r="O45" s="1"/>
      <c r="T45" s="1"/>
      <c r="U45" s="1"/>
      <c r="V45" s="1"/>
      <c r="W45" s="1"/>
      <c r="X45" s="19" t="s">
        <v>379</v>
      </c>
      <c r="Y45" s="19" t="s">
        <v>378</v>
      </c>
      <c r="Z45" s="19" t="s">
        <v>375</v>
      </c>
      <c r="AA45" s="19" t="s">
        <v>337</v>
      </c>
      <c r="AB45" s="19">
        <f>Config!$J$22</f>
        <v>2.5000000000000001E-2</v>
      </c>
      <c r="AC45" s="19">
        <f>Config!$J$20+Config!$B$16*Config!$J$21*(Config!$J$22-Config!$J$20/Config!$J$21)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108"/>
      <c r="B46" s="110"/>
      <c r="C46" s="110"/>
      <c r="D46" s="115"/>
      <c r="E46" s="110"/>
      <c r="F46" s="1"/>
      <c r="G46" s="1"/>
      <c r="H46" s="27" t="s">
        <v>409</v>
      </c>
      <c r="I46" s="27"/>
      <c r="J46" s="28"/>
      <c r="K46" s="28"/>
      <c r="L46" s="28"/>
      <c r="M46" s="45"/>
      <c r="N46" s="41"/>
      <c r="O46" s="1"/>
      <c r="T46" s="1"/>
      <c r="U46" s="1"/>
      <c r="V46" s="1"/>
      <c r="W46" s="1"/>
      <c r="X46" s="19" t="s">
        <v>379</v>
      </c>
      <c r="Y46" s="19" t="s">
        <v>378</v>
      </c>
      <c r="Z46" s="19" t="s">
        <v>377</v>
      </c>
      <c r="AA46" s="19" t="s">
        <v>336</v>
      </c>
      <c r="AB46" s="19">
        <f>-Config!$I$23</f>
        <v>-1.4999999999999999E-2</v>
      </c>
      <c r="AC46" s="19">
        <f>-(1.1*Config!$I$20+Config!$B$16*Config!$I$21*(Config!$I$23-(2*(Config!$I$20/Config!$I$21+0.002)-(0.9*Config!$I$20/Config!$I$21))))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105" t="s">
        <v>2002</v>
      </c>
      <c r="B47" s="106"/>
      <c r="C47" s="106"/>
      <c r="D47" s="114"/>
      <c r="E47" s="106"/>
      <c r="F47" s="1"/>
      <c r="G47" s="1"/>
      <c r="H47" s="23" t="s">
        <v>410</v>
      </c>
      <c r="I47" s="23" t="s">
        <v>411</v>
      </c>
      <c r="J47" s="24" t="s">
        <v>412</v>
      </c>
      <c r="K47" s="24" t="s">
        <v>412</v>
      </c>
      <c r="L47" s="24" t="s">
        <v>412</v>
      </c>
      <c r="M47" s="36" t="s">
        <v>412</v>
      </c>
      <c r="N47" s="42" t="s">
        <v>413</v>
      </c>
      <c r="O47" s="1"/>
      <c r="T47" s="1"/>
      <c r="U47" s="1"/>
      <c r="V47" s="1"/>
      <c r="W47" s="1"/>
      <c r="X47" s="19" t="s">
        <v>379</v>
      </c>
      <c r="Y47" s="19" t="s">
        <v>378</v>
      </c>
      <c r="Z47" s="19" t="s">
        <v>377</v>
      </c>
      <c r="AA47" s="19" t="s">
        <v>336</v>
      </c>
      <c r="AB47" s="19">
        <f>-(2*(Config!$I$20/Config!$I$21+0.002)-(0.9*Config!$I$20/Config!$I$21))</f>
        <v>-6.1450000000000012E-3</v>
      </c>
      <c r="AC47" s="19">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111" t="s">
        <v>1985</v>
      </c>
      <c r="B48" s="112"/>
      <c r="C48" s="112" t="s">
        <v>1926</v>
      </c>
      <c r="D48" s="116"/>
      <c r="E48" s="112"/>
      <c r="F48" s="1"/>
      <c r="G48" s="1"/>
      <c r="H48" s="27" t="s">
        <v>414</v>
      </c>
      <c r="I48" s="27"/>
      <c r="J48" s="28"/>
      <c r="K48" s="28"/>
      <c r="L48" s="28"/>
      <c r="M48" s="45"/>
      <c r="N48" s="41"/>
      <c r="O48" s="1"/>
      <c r="T48" s="1"/>
      <c r="U48" s="1"/>
      <c r="V48" s="1"/>
      <c r="W48" s="1"/>
      <c r="X48" s="19" t="s">
        <v>379</v>
      </c>
      <c r="Y48" s="19" t="s">
        <v>378</v>
      </c>
      <c r="Z48" s="19" t="s">
        <v>377</v>
      </c>
      <c r="AA48" s="19" t="s">
        <v>336</v>
      </c>
      <c r="AB48" s="19">
        <f>-(Config!$I$20/Config!$I$21+0.002)</f>
        <v>-3.9500000000000004E-3</v>
      </c>
      <c r="AC48" s="19">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108" t="s">
        <v>2003</v>
      </c>
      <c r="B49" s="109" t="s">
        <v>79</v>
      </c>
      <c r="C49" s="110" t="s">
        <v>1926</v>
      </c>
      <c r="D49" s="115" t="s">
        <v>2005</v>
      </c>
      <c r="E49" s="153" t="s">
        <v>3719</v>
      </c>
      <c r="F49" s="1"/>
      <c r="G49" s="1"/>
      <c r="H49" s="23" t="s">
        <v>410</v>
      </c>
      <c r="I49" s="23" t="s">
        <v>415</v>
      </c>
      <c r="J49" s="24" t="s">
        <v>412</v>
      </c>
      <c r="K49" s="24" t="s">
        <v>412</v>
      </c>
      <c r="L49" s="24" t="s">
        <v>412</v>
      </c>
      <c r="M49" s="36" t="s">
        <v>412</v>
      </c>
      <c r="N49" s="42" t="s">
        <v>416</v>
      </c>
      <c r="O49" s="1"/>
      <c r="T49" s="1"/>
      <c r="U49" s="1"/>
      <c r="V49" s="1"/>
      <c r="W49" s="1"/>
      <c r="X49" s="19" t="s">
        <v>379</v>
      </c>
      <c r="Y49" s="19" t="s">
        <v>378</v>
      </c>
      <c r="Z49" s="19" t="s">
        <v>377</v>
      </c>
      <c r="AA49" s="19" t="s">
        <v>336</v>
      </c>
      <c r="AB49" s="19">
        <f>-(0.9*Config!$I$20/Config!$I$21)</f>
        <v>-1.755E-3</v>
      </c>
      <c r="AC49" s="19">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108" t="s">
        <v>2006</v>
      </c>
      <c r="B50" s="109">
        <v>60</v>
      </c>
      <c r="C50" s="110" t="s">
        <v>1982</v>
      </c>
      <c r="D50" s="115" t="s">
        <v>2007</v>
      </c>
      <c r="E50" s="153" t="s">
        <v>3719</v>
      </c>
      <c r="F50" s="1"/>
      <c r="G50" s="1"/>
      <c r="H50" s="23" t="s">
        <v>417</v>
      </c>
      <c r="I50" s="23" t="s">
        <v>418</v>
      </c>
      <c r="J50" s="24" t="s">
        <v>377</v>
      </c>
      <c r="K50" s="24" t="s">
        <v>377</v>
      </c>
      <c r="L50" s="24" t="s">
        <v>377</v>
      </c>
      <c r="M50" s="36" t="s">
        <v>377</v>
      </c>
      <c r="N50" s="42" t="s">
        <v>419</v>
      </c>
      <c r="O50" s="1"/>
      <c r="T50" s="1"/>
      <c r="U50" s="1"/>
      <c r="V50" s="1"/>
      <c r="W50" s="1"/>
      <c r="X50" s="19" t="s">
        <v>379</v>
      </c>
      <c r="Y50" s="19" t="s">
        <v>378</v>
      </c>
      <c r="Z50" s="19" t="s">
        <v>377</v>
      </c>
      <c r="AA50" s="19" t="s">
        <v>376</v>
      </c>
      <c r="AB50" s="19">
        <v>0</v>
      </c>
      <c r="AC50" s="19">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111" t="s">
        <v>2008</v>
      </c>
      <c r="B51" s="112"/>
      <c r="C51" s="112" t="s">
        <v>1926</v>
      </c>
      <c r="D51" s="116"/>
      <c r="E51" s="112"/>
      <c r="F51" s="1"/>
      <c r="G51" s="1"/>
      <c r="H51" s="23" t="s">
        <v>420</v>
      </c>
      <c r="I51" s="23" t="s">
        <v>421</v>
      </c>
      <c r="J51" s="24" t="s">
        <v>422</v>
      </c>
      <c r="K51" s="24" t="s">
        <v>422</v>
      </c>
      <c r="L51" s="24" t="s">
        <v>422</v>
      </c>
      <c r="M51" s="36" t="s">
        <v>422</v>
      </c>
      <c r="N51" s="42" t="s">
        <v>423</v>
      </c>
      <c r="O51" s="1"/>
      <c r="T51" s="1"/>
      <c r="U51" s="1"/>
      <c r="V51" s="1"/>
      <c r="W51" s="1"/>
      <c r="X51" s="19" t="s">
        <v>379</v>
      </c>
      <c r="Y51" s="19" t="s">
        <v>378</v>
      </c>
      <c r="Z51" s="19" t="s">
        <v>377</v>
      </c>
      <c r="AA51" s="19" t="s">
        <v>337</v>
      </c>
      <c r="AB51" s="19">
        <f>(0.9*Config!$J$20/Config!$J$21)</f>
        <v>1.755E-3</v>
      </c>
      <c r="AC51" s="19">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108" t="s">
        <v>2009</v>
      </c>
      <c r="B52" s="109">
        <v>1.0000000000000001E-5</v>
      </c>
      <c r="C52" s="110" t="s">
        <v>1926</v>
      </c>
      <c r="D52" s="115" t="s">
        <v>2010</v>
      </c>
      <c r="E52" s="153" t="s">
        <v>3719</v>
      </c>
      <c r="F52" s="1"/>
      <c r="G52" s="1"/>
      <c r="H52" s="23" t="s">
        <v>424</v>
      </c>
      <c r="I52" s="23" t="s">
        <v>425</v>
      </c>
      <c r="J52" s="24" t="s">
        <v>375</v>
      </c>
      <c r="K52" s="24" t="s">
        <v>375</v>
      </c>
      <c r="L52" s="24" t="s">
        <v>375</v>
      </c>
      <c r="M52" s="36" t="s">
        <v>375</v>
      </c>
      <c r="N52" s="42" t="s">
        <v>426</v>
      </c>
      <c r="O52" s="1"/>
      <c r="T52" s="1"/>
      <c r="U52" s="1"/>
      <c r="V52" s="1"/>
      <c r="W52" s="1"/>
      <c r="X52" s="19" t="s">
        <v>379</v>
      </c>
      <c r="Y52" s="19" t="s">
        <v>378</v>
      </c>
      <c r="Z52" s="19" t="s">
        <v>377</v>
      </c>
      <c r="AA52" s="19" t="s">
        <v>337</v>
      </c>
      <c r="AB52" s="19">
        <f>(Config!$J$20/Config!$J$21+0.002)</f>
        <v>3.9500000000000004E-3</v>
      </c>
      <c r="AC52" s="19">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111" t="s">
        <v>2011</v>
      </c>
      <c r="B53" s="112"/>
      <c r="C53" s="112" t="s">
        <v>1926</v>
      </c>
      <c r="D53" s="116"/>
      <c r="E53" s="112"/>
      <c r="F53" s="1"/>
      <c r="G53" s="1"/>
      <c r="H53" s="27" t="s">
        <v>427</v>
      </c>
      <c r="I53" s="27"/>
      <c r="J53" s="28"/>
      <c r="K53" s="28"/>
      <c r="L53" s="28"/>
      <c r="M53" s="45"/>
      <c r="N53" s="41"/>
      <c r="O53" s="1"/>
      <c r="T53" s="1"/>
      <c r="U53" s="1"/>
      <c r="V53" s="1"/>
      <c r="W53" s="1"/>
      <c r="X53" s="19" t="s">
        <v>379</v>
      </c>
      <c r="Y53" s="19" t="s">
        <v>378</v>
      </c>
      <c r="Z53" s="19" t="s">
        <v>377</v>
      </c>
      <c r="AA53" s="19" t="s">
        <v>337</v>
      </c>
      <c r="AB53" s="19">
        <f>(2*(Config!$J$20/Config!$J$21+0.002)-(0.9*Config!$J$20/Config!$J$21))</f>
        <v>6.1450000000000012E-3</v>
      </c>
      <c r="AC53" s="19">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108" t="s">
        <v>2012</v>
      </c>
      <c r="B54" s="109">
        <v>1024</v>
      </c>
      <c r="C54" s="110" t="s">
        <v>1926</v>
      </c>
      <c r="D54" s="115" t="s">
        <v>2013</v>
      </c>
      <c r="E54" s="153" t="s">
        <v>3719</v>
      </c>
      <c r="F54" s="1"/>
      <c r="G54" s="1"/>
      <c r="H54" s="23" t="s">
        <v>410</v>
      </c>
      <c r="I54" s="23" t="s">
        <v>428</v>
      </c>
      <c r="J54" s="24" t="s">
        <v>429</v>
      </c>
      <c r="K54" s="24" t="s">
        <v>429</v>
      </c>
      <c r="L54" s="24" t="s">
        <v>429</v>
      </c>
      <c r="M54" s="36" t="s">
        <v>429</v>
      </c>
      <c r="N54" s="42" t="s">
        <v>430</v>
      </c>
      <c r="O54" s="1"/>
      <c r="T54" s="1"/>
      <c r="U54" s="1"/>
      <c r="V54" s="1"/>
      <c r="W54" s="1"/>
      <c r="X54" s="19" t="s">
        <v>379</v>
      </c>
      <c r="Y54" s="19" t="s">
        <v>378</v>
      </c>
      <c r="Z54" s="19" t="s">
        <v>377</v>
      </c>
      <c r="AA54" s="19" t="s">
        <v>337</v>
      </c>
      <c r="AB54" s="19">
        <f>Config!$J$23</f>
        <v>1.4999999999999999E-2</v>
      </c>
      <c r="AC54" s="19">
        <f>1.1*Config!$J$20+Config!$B$16*Config!$J$21*(Config!$J$23-(2*(Config!$J$20/Config!$J$21+0.002)-(0.9*Config!$J$20/Config!$J$21)))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108" t="s">
        <v>2014</v>
      </c>
      <c r="B55" s="109" t="s">
        <v>90</v>
      </c>
      <c r="C55" s="110" t="s">
        <v>1926</v>
      </c>
      <c r="D55" s="115" t="s">
        <v>2016</v>
      </c>
      <c r="E55" s="153" t="s">
        <v>3719</v>
      </c>
      <c r="F55" s="1"/>
      <c r="G55" s="1"/>
      <c r="H55" s="23" t="s">
        <v>417</v>
      </c>
      <c r="I55" s="23" t="s">
        <v>431</v>
      </c>
      <c r="J55" s="24" t="s">
        <v>377</v>
      </c>
      <c r="K55" s="24" t="s">
        <v>377</v>
      </c>
      <c r="L55" s="24" t="s">
        <v>377</v>
      </c>
      <c r="M55" s="36" t="s">
        <v>377</v>
      </c>
      <c r="N55" s="42" t="s">
        <v>432</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108" t="s">
        <v>2017</v>
      </c>
      <c r="B56" s="109">
        <v>1</v>
      </c>
      <c r="C56" s="110" t="s">
        <v>1926</v>
      </c>
      <c r="D56" s="115" t="s">
        <v>2018</v>
      </c>
      <c r="E56" s="153" t="s">
        <v>3719</v>
      </c>
      <c r="F56" s="1"/>
      <c r="G56" s="1"/>
      <c r="H56" s="23" t="s">
        <v>420</v>
      </c>
      <c r="I56" s="23" t="s">
        <v>433</v>
      </c>
      <c r="J56" s="24" t="s">
        <v>434</v>
      </c>
      <c r="K56" s="24" t="s">
        <v>434</v>
      </c>
      <c r="L56" s="24" t="s">
        <v>434</v>
      </c>
      <c r="M56" s="36" t="s">
        <v>434</v>
      </c>
      <c r="N56" s="42" t="s">
        <v>435</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108" t="s">
        <v>2019</v>
      </c>
      <c r="B57" s="109">
        <v>0.01</v>
      </c>
      <c r="C57" s="110" t="s">
        <v>1926</v>
      </c>
      <c r="D57" s="115" t="s">
        <v>2020</v>
      </c>
      <c r="E57" s="153" t="s">
        <v>3719</v>
      </c>
      <c r="F57" s="1"/>
      <c r="G57" s="1"/>
      <c r="H57" s="23" t="s">
        <v>424</v>
      </c>
      <c r="I57" s="23" t="s">
        <v>436</v>
      </c>
      <c r="J57" s="24" t="s">
        <v>375</v>
      </c>
      <c r="K57" s="24" t="s">
        <v>375</v>
      </c>
      <c r="L57" s="24" t="s">
        <v>375</v>
      </c>
      <c r="M57" s="36" t="s">
        <v>375</v>
      </c>
      <c r="N57" s="42" t="s">
        <v>426</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108" t="s">
        <v>2021</v>
      </c>
      <c r="B58" s="109">
        <v>0</v>
      </c>
      <c r="C58" s="110" t="s">
        <v>1982</v>
      </c>
      <c r="D58" s="115" t="s">
        <v>2022</v>
      </c>
      <c r="E58" s="153" t="s">
        <v>3719</v>
      </c>
      <c r="F58" s="1"/>
      <c r="G58" s="1"/>
      <c r="H58" s="27" t="s">
        <v>437</v>
      </c>
      <c r="I58" s="27"/>
      <c r="J58" s="28"/>
      <c r="K58" s="28"/>
      <c r="L58" s="28"/>
      <c r="M58" s="45"/>
      <c r="N58" s="41"/>
      <c r="O58" s="1"/>
      <c r="T58" s="1"/>
      <c r="U58" s="1"/>
      <c r="V58" s="1"/>
      <c r="W58" s="1"/>
      <c r="X58" s="1"/>
      <c r="Y58" s="1"/>
      <c r="Z58" s="1"/>
      <c r="AA58" s="1"/>
      <c r="AB58" s="1"/>
      <c r="AC58" s="1"/>
      <c r="AD58" s="1"/>
      <c r="AE58" s="1"/>
      <c r="AF58" s="1"/>
      <c r="AG58" s="1"/>
      <c r="AH58" s="1"/>
      <c r="AI58" s="70" t="s">
        <v>1814</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108" t="s">
        <v>2023</v>
      </c>
      <c r="B59" s="109">
        <v>1</v>
      </c>
      <c r="C59" s="110" t="s">
        <v>1982</v>
      </c>
      <c r="D59" s="115" t="s">
        <v>2024</v>
      </c>
      <c r="E59" s="153" t="s">
        <v>3719</v>
      </c>
      <c r="F59" s="1"/>
      <c r="G59" s="1"/>
      <c r="H59" s="23" t="s">
        <v>410</v>
      </c>
      <c r="I59" s="23" t="s">
        <v>438</v>
      </c>
      <c r="J59" s="24" t="s">
        <v>429</v>
      </c>
      <c r="K59" s="24" t="s">
        <v>429</v>
      </c>
      <c r="L59" s="24" t="s">
        <v>429</v>
      </c>
      <c r="M59" s="36" t="s">
        <v>429</v>
      </c>
      <c r="N59" s="42" t="s">
        <v>439</v>
      </c>
      <c r="O59" s="1"/>
      <c r="T59" s="1"/>
      <c r="U59" s="1"/>
      <c r="V59" s="1"/>
      <c r="W59" s="1"/>
      <c r="X59" s="5" t="s">
        <v>295</v>
      </c>
      <c r="Y59" s="5"/>
      <c r="Z59" s="5"/>
      <c r="AA59" s="5"/>
      <c r="AB59" s="5"/>
      <c r="AC59" s="5"/>
      <c r="AD59" s="5"/>
      <c r="AE59" s="5"/>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108"/>
      <c r="B60" s="110"/>
      <c r="C60" s="110"/>
      <c r="D60" s="115"/>
      <c r="E60" s="110"/>
      <c r="F60" s="1"/>
      <c r="G60" s="1"/>
      <c r="H60" s="23" t="s">
        <v>417</v>
      </c>
      <c r="I60" s="23" t="s">
        <v>440</v>
      </c>
      <c r="J60" s="24" t="s">
        <v>375</v>
      </c>
      <c r="K60" s="24" t="s">
        <v>375</v>
      </c>
      <c r="L60" s="24" t="s">
        <v>375</v>
      </c>
      <c r="M60" s="36" t="s">
        <v>375</v>
      </c>
      <c r="N60" s="42" t="s">
        <v>441</v>
      </c>
      <c r="O60" s="1"/>
      <c r="T60" s="1"/>
      <c r="U60" s="1"/>
      <c r="V60" s="1"/>
      <c r="W60" s="1"/>
      <c r="X60" s="20" t="s">
        <v>296</v>
      </c>
      <c r="Y60" s="20" t="s">
        <v>297</v>
      </c>
      <c r="Z60" s="20" t="s">
        <v>298</v>
      </c>
      <c r="AA60" s="20" t="s">
        <v>299</v>
      </c>
      <c r="AB60" s="20" t="s">
        <v>300</v>
      </c>
      <c r="AC60" s="20" t="s">
        <v>301</v>
      </c>
      <c r="AD60" s="35" t="s">
        <v>302</v>
      </c>
      <c r="AE60" s="20" t="s">
        <v>303</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105" t="s">
        <v>2025</v>
      </c>
      <c r="B61" s="106"/>
      <c r="C61" s="106"/>
      <c r="D61" s="114"/>
      <c r="E61" s="106"/>
      <c r="F61" s="1"/>
      <c r="G61" s="1"/>
      <c r="H61" s="23" t="s">
        <v>420</v>
      </c>
      <c r="I61" s="23" t="s">
        <v>442</v>
      </c>
      <c r="J61" s="24" t="s">
        <v>422</v>
      </c>
      <c r="K61" s="24" t="s">
        <v>422</v>
      </c>
      <c r="L61" s="24" t="s">
        <v>422</v>
      </c>
      <c r="M61" s="36" t="s">
        <v>422</v>
      </c>
      <c r="N61" s="42" t="s">
        <v>443</v>
      </c>
      <c r="O61" s="1"/>
      <c r="T61" s="1"/>
      <c r="U61" s="1"/>
      <c r="V61" s="1"/>
      <c r="W61" s="1"/>
      <c r="X61" s="24">
        <v>4</v>
      </c>
      <c r="Y61" s="24">
        <v>3.5</v>
      </c>
      <c r="Z61" s="24">
        <v>14</v>
      </c>
      <c r="AA61" s="24">
        <v>1</v>
      </c>
      <c r="AB61" s="24">
        <v>0.9</v>
      </c>
      <c r="AC61" s="24">
        <v>0.81</v>
      </c>
      <c r="AD61" s="36">
        <v>0.69</v>
      </c>
      <c r="AE61" s="24">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111" t="s">
        <v>1985</v>
      </c>
      <c r="B62" s="112"/>
      <c r="C62" s="112" t="s">
        <v>1926</v>
      </c>
      <c r="D62" s="116"/>
      <c r="E62" s="112"/>
      <c r="F62" s="1"/>
      <c r="G62" s="1"/>
      <c r="H62" s="23" t="s">
        <v>424</v>
      </c>
      <c r="I62" s="23" t="s">
        <v>444</v>
      </c>
      <c r="J62" s="24" t="s">
        <v>375</v>
      </c>
      <c r="K62" s="24" t="s">
        <v>375</v>
      </c>
      <c r="L62" s="24" t="s">
        <v>375</v>
      </c>
      <c r="M62" s="36" t="s">
        <v>375</v>
      </c>
      <c r="N62" s="42" t="s">
        <v>426</v>
      </c>
      <c r="O62" s="1"/>
      <c r="T62" s="1"/>
      <c r="U62" s="1"/>
      <c r="V62" s="1"/>
      <c r="W62" s="1"/>
      <c r="X62" s="24">
        <v>10</v>
      </c>
      <c r="Y62" s="24">
        <v>8.6999999999999993</v>
      </c>
      <c r="Z62" s="24">
        <v>35</v>
      </c>
      <c r="AA62" s="24">
        <v>1</v>
      </c>
      <c r="AB62" s="24">
        <v>0.86</v>
      </c>
      <c r="AC62" s="24">
        <v>0.77</v>
      </c>
      <c r="AD62" s="36">
        <v>0.65</v>
      </c>
      <c r="AE62" s="24">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108" t="s">
        <v>2026</v>
      </c>
      <c r="B63" s="109" t="s">
        <v>102</v>
      </c>
      <c r="C63" s="110" t="s">
        <v>1926</v>
      </c>
      <c r="D63" s="115" t="s">
        <v>2028</v>
      </c>
      <c r="E63" s="153" t="s">
        <v>3719</v>
      </c>
      <c r="F63" s="1"/>
      <c r="G63" s="1"/>
      <c r="H63" s="27" t="s">
        <v>445</v>
      </c>
      <c r="I63" s="27"/>
      <c r="J63" s="28"/>
      <c r="K63" s="28"/>
      <c r="L63" s="28"/>
      <c r="M63" s="45"/>
      <c r="N63" s="41"/>
      <c r="O63" s="1"/>
      <c r="T63" s="1"/>
      <c r="U63" s="1"/>
      <c r="V63" s="1"/>
      <c r="W63" s="1"/>
      <c r="X63" s="24">
        <v>12</v>
      </c>
      <c r="Y63" s="24">
        <v>10.4</v>
      </c>
      <c r="Z63" s="24">
        <v>40</v>
      </c>
      <c r="AA63" s="24">
        <v>0.95</v>
      </c>
      <c r="AB63" s="24">
        <v>0.83</v>
      </c>
      <c r="AC63" s="24">
        <v>0.74</v>
      </c>
      <c r="AD63" s="36">
        <v>0.62</v>
      </c>
      <c r="AE63" s="24">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108" t="s">
        <v>2029</v>
      </c>
      <c r="B64" s="109">
        <v>8000</v>
      </c>
      <c r="C64" s="110" t="str">
        <f>INDEX(rngUnitSettings,MATCH("Length",INDEX(rngUnitSettings,,1),0),2)</f>
        <v>mm</v>
      </c>
      <c r="D64" s="115" t="s">
        <v>2030</v>
      </c>
      <c r="E64" s="153" t="s">
        <v>3719</v>
      </c>
      <c r="F64" s="1"/>
      <c r="G64" s="1"/>
      <c r="H64" s="23" t="s">
        <v>446</v>
      </c>
      <c r="I64" s="23" t="s">
        <v>447</v>
      </c>
      <c r="J64" s="24" t="s">
        <v>448</v>
      </c>
      <c r="K64" s="24" t="s">
        <v>449</v>
      </c>
      <c r="L64" s="24" t="s">
        <v>448</v>
      </c>
      <c r="M64" s="36" t="s">
        <v>448</v>
      </c>
      <c r="N64" s="42" t="s">
        <v>450</v>
      </c>
      <c r="O64" s="1"/>
      <c r="T64" s="1"/>
      <c r="U64" s="1"/>
      <c r="V64" s="1"/>
      <c r="W64" s="1"/>
      <c r="X64" s="24">
        <v>14</v>
      </c>
      <c r="Y64" s="24">
        <v>12.1</v>
      </c>
      <c r="Z64" s="24">
        <v>48.5</v>
      </c>
      <c r="AA64" s="24">
        <v>0.9</v>
      </c>
      <c r="AB64" s="24">
        <v>0.79</v>
      </c>
      <c r="AC64" s="24">
        <v>0.7</v>
      </c>
      <c r="AD64" s="36">
        <v>0.57999999999999996</v>
      </c>
      <c r="AE64" s="24">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108" t="s">
        <v>2031</v>
      </c>
      <c r="B65" s="109">
        <v>2</v>
      </c>
      <c r="C65" s="110" t="s">
        <v>1926</v>
      </c>
      <c r="D65" s="115" t="s">
        <v>2032</v>
      </c>
      <c r="E65" s="153" t="s">
        <v>3719</v>
      </c>
      <c r="F65" s="1"/>
      <c r="G65" s="1"/>
      <c r="H65" s="23" t="s">
        <v>451</v>
      </c>
      <c r="I65" s="23" t="s">
        <v>452</v>
      </c>
      <c r="J65" s="24" t="s">
        <v>321</v>
      </c>
      <c r="K65" s="24" t="s">
        <v>321</v>
      </c>
      <c r="L65" s="24" t="s">
        <v>321</v>
      </c>
      <c r="M65" s="36" t="s">
        <v>453</v>
      </c>
      <c r="N65" s="42" t="s">
        <v>454</v>
      </c>
      <c r="O65" s="1"/>
      <c r="T65" s="1"/>
      <c r="U65" s="1"/>
      <c r="V65" s="1"/>
      <c r="W65" s="1"/>
      <c r="X65" s="24">
        <v>16</v>
      </c>
      <c r="Y65" s="24">
        <v>13.8</v>
      </c>
      <c r="Z65" s="24">
        <v>55</v>
      </c>
      <c r="AA65" s="24">
        <v>0.86</v>
      </c>
      <c r="AB65" s="24">
        <v>0.75</v>
      </c>
      <c r="AC65" s="24">
        <v>0.66</v>
      </c>
      <c r="AD65" s="36">
        <v>0.55000000000000004</v>
      </c>
      <c r="AE65" s="24">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108" t="s">
        <v>2033</v>
      </c>
      <c r="B66" s="109">
        <v>2</v>
      </c>
      <c r="C66" s="110" t="s">
        <v>1926</v>
      </c>
      <c r="D66" s="115" t="s">
        <v>2034</v>
      </c>
      <c r="E66" s="153" t="s">
        <v>3719</v>
      </c>
      <c r="F66" s="1"/>
      <c r="G66" s="1"/>
      <c r="H66" s="23" t="s">
        <v>455</v>
      </c>
      <c r="I66" s="23" t="s">
        <v>456</v>
      </c>
      <c r="J66" s="24">
        <v>1</v>
      </c>
      <c r="K66" s="24">
        <v>1</v>
      </c>
      <c r="L66" s="24">
        <v>1</v>
      </c>
      <c r="M66" s="36">
        <v>1</v>
      </c>
      <c r="N66" s="42" t="s">
        <v>457</v>
      </c>
      <c r="O66" s="1"/>
      <c r="T66" s="1"/>
      <c r="U66" s="1"/>
      <c r="V66" s="1"/>
      <c r="W66" s="1"/>
      <c r="X66" s="24">
        <v>18</v>
      </c>
      <c r="Y66" s="24">
        <v>15.6</v>
      </c>
      <c r="Z66" s="24">
        <v>62.5</v>
      </c>
      <c r="AA66" s="24">
        <v>0.82</v>
      </c>
      <c r="AB66" s="24">
        <v>0.71</v>
      </c>
      <c r="AC66" s="24">
        <v>0.62</v>
      </c>
      <c r="AD66" s="36">
        <v>0.51</v>
      </c>
      <c r="AE66" s="24">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108" t="s">
        <v>2035</v>
      </c>
      <c r="B67" s="109" t="s">
        <v>111</v>
      </c>
      <c r="C67" s="110" t="s">
        <v>1926</v>
      </c>
      <c r="D67" s="115" t="s">
        <v>2037</v>
      </c>
      <c r="E67" s="153" t="s">
        <v>3719</v>
      </c>
      <c r="F67" s="1"/>
      <c r="G67" s="1"/>
      <c r="H67" s="23" t="s">
        <v>458</v>
      </c>
      <c r="I67" s="23" t="s">
        <v>459</v>
      </c>
      <c r="J67" s="24">
        <v>6</v>
      </c>
      <c r="K67" s="24">
        <v>6</v>
      </c>
      <c r="L67" s="24">
        <v>6</v>
      </c>
      <c r="M67" s="36">
        <v>6</v>
      </c>
      <c r="N67" s="42" t="s">
        <v>460</v>
      </c>
      <c r="O67" s="1"/>
      <c r="T67" s="1"/>
      <c r="U67" s="1"/>
      <c r="V67" s="1"/>
      <c r="W67" s="1"/>
      <c r="X67" s="24">
        <v>20</v>
      </c>
      <c r="Y67" s="24">
        <v>17.3</v>
      </c>
      <c r="Z67" s="24">
        <v>70</v>
      </c>
      <c r="AA67" s="24">
        <v>0.78</v>
      </c>
      <c r="AB67" s="24">
        <v>0.67</v>
      </c>
      <c r="AC67" s="24">
        <v>0.56999999999999995</v>
      </c>
      <c r="AD67" s="36">
        <v>0.48</v>
      </c>
      <c r="AE67" s="24">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108" t="s">
        <v>2038</v>
      </c>
      <c r="B68" s="109">
        <v>1</v>
      </c>
      <c r="C68" s="110" t="s">
        <v>1926</v>
      </c>
      <c r="D68" s="115" t="s">
        <v>2039</v>
      </c>
      <c r="E68" s="153" t="s">
        <v>3719</v>
      </c>
      <c r="F68" s="1"/>
      <c r="G68" s="1"/>
      <c r="H68" s="1"/>
      <c r="I68" s="1"/>
      <c r="J68" s="1"/>
      <c r="K68" s="1"/>
      <c r="L68" s="1"/>
      <c r="M68" s="1"/>
      <c r="N68" s="1"/>
      <c r="O68" s="1"/>
      <c r="P68" s="1"/>
      <c r="Q68" s="1"/>
      <c r="R68" s="1"/>
      <c r="S68" s="1"/>
      <c r="T68" s="1"/>
      <c r="U68" s="1"/>
      <c r="V68" s="1"/>
      <c r="W68" s="1"/>
      <c r="X68" s="24">
        <v>22</v>
      </c>
      <c r="Y68" s="24">
        <v>19.100000000000001</v>
      </c>
      <c r="Z68" s="24">
        <v>75</v>
      </c>
      <c r="AA68" s="24">
        <v>0.72</v>
      </c>
      <c r="AB68" s="24">
        <v>0.6</v>
      </c>
      <c r="AC68" s="24">
        <v>0.52</v>
      </c>
      <c r="AD68" s="36">
        <v>0.43</v>
      </c>
      <c r="AE68" s="24">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108" t="s">
        <v>2040</v>
      </c>
      <c r="B69" s="109">
        <v>1</v>
      </c>
      <c r="C69" s="110" t="s">
        <v>1926</v>
      </c>
      <c r="D69" s="115" t="s">
        <v>2041</v>
      </c>
      <c r="E69" s="153" t="s">
        <v>3719</v>
      </c>
      <c r="F69" s="1"/>
      <c r="G69" s="1"/>
      <c r="H69" s="70" t="s">
        <v>1808</v>
      </c>
      <c r="I69" s="5"/>
      <c r="J69" s="5"/>
      <c r="K69" s="5"/>
      <c r="L69" s="5"/>
      <c r="M69" s="5"/>
      <c r="N69" s="5"/>
      <c r="O69" s="1"/>
      <c r="P69" s="70" t="s">
        <v>1813</v>
      </c>
      <c r="Q69" s="5"/>
      <c r="R69" s="5"/>
      <c r="S69" s="5"/>
      <c r="T69" s="1"/>
      <c r="U69" s="1"/>
      <c r="V69" s="1"/>
      <c r="W69" s="1"/>
      <c r="X69" s="24">
        <v>24</v>
      </c>
      <c r="Y69" s="24">
        <v>20.8</v>
      </c>
      <c r="Z69" s="24">
        <v>83</v>
      </c>
      <c r="AA69" s="24">
        <v>0.67</v>
      </c>
      <c r="AB69" s="24">
        <v>0.55000000000000004</v>
      </c>
      <c r="AC69" s="24">
        <v>0.47</v>
      </c>
      <c r="AD69" s="36">
        <v>0.38</v>
      </c>
      <c r="AE69" s="24">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108" t="s">
        <v>2042</v>
      </c>
      <c r="B70" s="109" t="s">
        <v>118</v>
      </c>
      <c r="C70" s="110" t="s">
        <v>1926</v>
      </c>
      <c r="D70" s="115" t="s">
        <v>2044</v>
      </c>
      <c r="E70" s="153" t="s">
        <v>3719</v>
      </c>
      <c r="F70" s="1"/>
      <c r="G70" s="1"/>
      <c r="H70" s="20" t="s">
        <v>326</v>
      </c>
      <c r="I70" s="20" t="str">
        <f>"N, "&amp;INDEX(rngUnitSettings,MATCH("Force",INDEX(rngUnitSettings,,1),0),2)</f>
        <v>N, tf</v>
      </c>
      <c r="J70" s="20" t="str">
        <f>"Mx, "&amp;INDEX(rngUnitSettings,MATCH("Moment",INDEX(rngUnitSettings,,1),0),2)</f>
        <v>Mx, tf*m</v>
      </c>
      <c r="K70" s="20" t="str">
        <f>"My, "&amp;INDEX(rngUnitSettings,MATCH("Moment",INDEX(rngUnitSettings,,1),0),2)</f>
        <v>My, tf*m</v>
      </c>
      <c r="L70" s="20" t="s">
        <v>327</v>
      </c>
      <c r="M70" s="35" t="s">
        <v>328</v>
      </c>
      <c r="N70" s="22" t="s">
        <v>329</v>
      </c>
      <c r="O70" s="1"/>
      <c r="P70" s="20" t="s">
        <v>332</v>
      </c>
      <c r="Q70" s="20" t="str">
        <f>"N, "&amp;INDEX(rngUnitSettings,MATCH("Force",INDEX(rngUnitSettings,,1),0),2)</f>
        <v>N, tf</v>
      </c>
      <c r="R70" s="35" t="str">
        <f>"Mx, "&amp;INDEX(rngUnitSettings,MATCH("Moment",INDEX(rngUnitSettings,,1),0),2)</f>
        <v>Mx, tf*m</v>
      </c>
      <c r="S70" s="20" t="str">
        <f>"My, "&amp;INDEX(rngUnitSettings,MATCH("Moment",INDEX(rngUnitSettings,,1),0),2)</f>
        <v>My, tf*m</v>
      </c>
      <c r="T70" s="1"/>
      <c r="U70" s="1"/>
      <c r="V70" s="1"/>
      <c r="W70" s="1"/>
      <c r="X70" s="24">
        <v>26</v>
      </c>
      <c r="Y70" s="24">
        <v>22.5</v>
      </c>
      <c r="Z70" s="24">
        <v>90</v>
      </c>
      <c r="AA70" s="24">
        <v>0.62</v>
      </c>
      <c r="AB70" s="24">
        <v>0.51</v>
      </c>
      <c r="AC70" s="24">
        <v>0.44</v>
      </c>
      <c r="AD70" s="36">
        <v>0.35</v>
      </c>
      <c r="AE70" s="24">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108" t="s">
        <v>2045</v>
      </c>
      <c r="B71" s="109">
        <v>10</v>
      </c>
      <c r="C71" s="110" t="str">
        <f>INDEX(rngUnitSettings,MATCH("Length",INDEX(rngUnitSettings,,1),0),2)</f>
        <v>mm</v>
      </c>
      <c r="D71" s="115" t="s">
        <v>2046</v>
      </c>
      <c r="E71" s="153" t="s">
        <v>3719</v>
      </c>
      <c r="F71" s="1"/>
      <c r="G71" s="1"/>
      <c r="H71" s="24"/>
      <c r="I71" s="24"/>
      <c r="J71" s="24"/>
      <c r="K71" s="24"/>
      <c r="L71" s="24" t="s">
        <v>330</v>
      </c>
      <c r="M71" s="36" t="s">
        <v>79</v>
      </c>
      <c r="N71" s="49"/>
      <c r="O71" s="1"/>
      <c r="P71" s="25" t="str">
        <f>IF(INDEX(rngLoadCombinations,2,1)="","",INDEX(rngLoadCombinations,2,1))</f>
        <v/>
      </c>
      <c r="Q71" s="24">
        <v>0</v>
      </c>
      <c r="R71" s="36">
        <v>0</v>
      </c>
      <c r="S71" s="24">
        <v>0</v>
      </c>
      <c r="T71" s="1"/>
      <c r="U71" s="1"/>
      <c r="V71" s="1"/>
      <c r="W71" s="1"/>
      <c r="X71" s="24">
        <v>28</v>
      </c>
      <c r="Y71" s="24">
        <v>24.3</v>
      </c>
      <c r="Z71" s="24">
        <v>97</v>
      </c>
      <c r="AA71" s="24">
        <v>0.57999999999999996</v>
      </c>
      <c r="AB71" s="24">
        <v>0.49</v>
      </c>
      <c r="AC71" s="24">
        <v>0.43</v>
      </c>
      <c r="AD71" s="36">
        <v>0.34</v>
      </c>
      <c r="AE71" s="24">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108" t="s">
        <v>2047</v>
      </c>
      <c r="B72" s="109">
        <v>10</v>
      </c>
      <c r="C72" s="110" t="str">
        <f>INDEX(rngUnitSettings,MATCH("Length",INDEX(rngUnitSettings,,1),0),2)</f>
        <v>mm</v>
      </c>
      <c r="D72" s="115" t="s">
        <v>2048</v>
      </c>
      <c r="E72" s="153" t="s">
        <v>3719</v>
      </c>
      <c r="F72" s="1"/>
      <c r="G72" s="1"/>
      <c r="H72" s="24"/>
      <c r="I72" s="24"/>
      <c r="J72" s="24"/>
      <c r="K72" s="24"/>
      <c r="L72" s="24"/>
      <c r="M72" s="36" t="s">
        <v>79</v>
      </c>
      <c r="N72" s="49"/>
      <c r="O72" s="1"/>
      <c r="P72" s="25" t="str">
        <f>IF(INDEX(rngLoadCombinations,3,1)="","",INDEX(rngLoadCombinations,3,1))</f>
        <v/>
      </c>
      <c r="Q72" s="24">
        <v>0</v>
      </c>
      <c r="R72" s="36">
        <v>0</v>
      </c>
      <c r="S72" s="24">
        <v>0</v>
      </c>
      <c r="T72" s="1"/>
      <c r="U72" s="1"/>
      <c r="V72" s="1"/>
      <c r="W72" s="1"/>
      <c r="X72" s="24">
        <v>30</v>
      </c>
      <c r="Y72" s="24">
        <v>26</v>
      </c>
      <c r="Z72" s="24">
        <v>105</v>
      </c>
      <c r="AA72" s="24">
        <v>0.53</v>
      </c>
      <c r="AB72" s="24">
        <v>0.45</v>
      </c>
      <c r="AC72" s="24">
        <v>0.39</v>
      </c>
      <c r="AD72" s="36">
        <v>0.32</v>
      </c>
      <c r="AE72" s="24">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108" t="s">
        <v>2049</v>
      </c>
      <c r="B73" s="109" t="s">
        <v>125</v>
      </c>
      <c r="C73" s="110" t="s">
        <v>1926</v>
      </c>
      <c r="D73" s="115" t="s">
        <v>2051</v>
      </c>
      <c r="E73" s="153" t="s">
        <v>3719</v>
      </c>
      <c r="F73" s="1"/>
      <c r="G73" s="1"/>
      <c r="H73" s="24"/>
      <c r="I73" s="24"/>
      <c r="J73" s="24"/>
      <c r="K73" s="24"/>
      <c r="L73" s="24"/>
      <c r="M73" s="36" t="s">
        <v>79</v>
      </c>
      <c r="N73" s="49"/>
      <c r="O73" s="1"/>
      <c r="P73" s="25" t="str">
        <f>IF(INDEX(rngLoadCombinations,4,1)="","",INDEX(rngLoadCombinations,4,1))</f>
        <v/>
      </c>
      <c r="Q73" s="24">
        <v>0</v>
      </c>
      <c r="R73" s="36">
        <v>0</v>
      </c>
      <c r="S73" s="24">
        <v>0</v>
      </c>
      <c r="T73" s="1"/>
      <c r="U73" s="1"/>
      <c r="V73" s="1"/>
      <c r="W73" s="1"/>
      <c r="X73" s="24">
        <v>32</v>
      </c>
      <c r="Y73" s="24">
        <v>27.7</v>
      </c>
      <c r="Z73" s="24">
        <v>110</v>
      </c>
      <c r="AA73" s="24">
        <v>0.48</v>
      </c>
      <c r="AB73" s="24">
        <v>0.41</v>
      </c>
      <c r="AC73" s="24">
        <v>0.36</v>
      </c>
      <c r="AD73" s="36">
        <v>0.31</v>
      </c>
      <c r="AE73" s="24">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108" t="s">
        <v>2052</v>
      </c>
      <c r="B74" s="109" t="s">
        <v>79</v>
      </c>
      <c r="C74" s="110" t="s">
        <v>1926</v>
      </c>
      <c r="D74" s="115" t="s">
        <v>2053</v>
      </c>
      <c r="E74" s="153" t="s">
        <v>3719</v>
      </c>
      <c r="F74" s="1"/>
      <c r="G74" s="1"/>
      <c r="H74" s="24"/>
      <c r="I74" s="24"/>
      <c r="J74" s="24"/>
      <c r="K74" s="24"/>
      <c r="L74" s="24"/>
      <c r="M74" s="36" t="s">
        <v>79</v>
      </c>
      <c r="N74" s="49"/>
      <c r="O74" s="1"/>
      <c r="P74" s="25" t="str">
        <f>IF(INDEX(rngLoadCombinations,5,1)="","",INDEX(rngLoadCombinations,5,1))</f>
        <v/>
      </c>
      <c r="Q74" s="24">
        <v>0</v>
      </c>
      <c r="R74" s="36">
        <v>0</v>
      </c>
      <c r="S74" s="24">
        <v>0</v>
      </c>
      <c r="T74" s="1"/>
      <c r="U74" s="1"/>
      <c r="V74" s="1"/>
      <c r="W74" s="1"/>
      <c r="X74" s="24">
        <v>34</v>
      </c>
      <c r="Y74" s="24">
        <v>29</v>
      </c>
      <c r="Z74" s="24">
        <v>120</v>
      </c>
      <c r="AA74" s="24">
        <v>0.43</v>
      </c>
      <c r="AB74" s="24">
        <v>0.36</v>
      </c>
      <c r="AC74" s="24">
        <v>0.31</v>
      </c>
      <c r="AD74" s="36">
        <v>0.25</v>
      </c>
      <c r="AE74" s="24">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111" t="s">
        <v>2054</v>
      </c>
      <c r="B75" s="112"/>
      <c r="C75" s="112" t="s">
        <v>1926</v>
      </c>
      <c r="D75" s="116"/>
      <c r="E75" s="112"/>
      <c r="F75" s="1"/>
      <c r="G75" s="1"/>
      <c r="H75" s="24"/>
      <c r="I75" s="24"/>
      <c r="J75" s="24"/>
      <c r="K75" s="24"/>
      <c r="L75" s="24"/>
      <c r="M75" s="36" t="s">
        <v>79</v>
      </c>
      <c r="N75" s="49"/>
      <c r="O75" s="1"/>
      <c r="P75" s="25" t="str">
        <f>IF(INDEX(rngLoadCombinations,6,1)="","",INDEX(rngLoadCombinations,6,1))</f>
        <v/>
      </c>
      <c r="Q75" s="24">
        <v>0</v>
      </c>
      <c r="R75" s="36">
        <v>0</v>
      </c>
      <c r="S75" s="24">
        <v>0</v>
      </c>
      <c r="T75" s="1"/>
      <c r="U75" s="1"/>
      <c r="V75" s="1"/>
      <c r="W75" s="1"/>
      <c r="X75" s="24">
        <v>38</v>
      </c>
      <c r="Y75" s="24">
        <v>33</v>
      </c>
      <c r="Z75" s="24">
        <v>130</v>
      </c>
      <c r="AA75" s="24">
        <v>0.38</v>
      </c>
      <c r="AB75" s="24">
        <v>0.32</v>
      </c>
      <c r="AC75" s="24">
        <v>0.28000000000000003</v>
      </c>
      <c r="AD75" s="36">
        <v>0.24</v>
      </c>
      <c r="AE75" s="24">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108" t="s">
        <v>2055</v>
      </c>
      <c r="B76" s="109">
        <v>0.7</v>
      </c>
      <c r="C76" s="110" t="s">
        <v>1926</v>
      </c>
      <c r="D76" s="115" t="s">
        <v>2056</v>
      </c>
      <c r="E76" s="153" t="s">
        <v>3719</v>
      </c>
      <c r="F76" s="1"/>
      <c r="G76" s="1"/>
      <c r="H76" s="24"/>
      <c r="I76" s="24"/>
      <c r="J76" s="24"/>
      <c r="K76" s="24"/>
      <c r="L76" s="24"/>
      <c r="M76" s="36" t="s">
        <v>79</v>
      </c>
      <c r="N76" s="49"/>
      <c r="O76" s="1"/>
      <c r="P76" s="25" t="str">
        <f>IF(INDEX(rngLoadCombinations,7,1)="","",INDEX(rngLoadCombinations,7,1))</f>
        <v/>
      </c>
      <c r="Q76" s="24">
        <v>0</v>
      </c>
      <c r="R76" s="36">
        <v>0</v>
      </c>
      <c r="S76" s="24">
        <v>0</v>
      </c>
      <c r="T76" s="1"/>
      <c r="U76" s="1"/>
      <c r="V76" s="1"/>
      <c r="W76" s="1"/>
      <c r="X76" s="24">
        <v>40</v>
      </c>
      <c r="Y76" s="24">
        <v>34.6</v>
      </c>
      <c r="Z76" s="24">
        <v>140</v>
      </c>
      <c r="AA76" s="24">
        <v>0.35</v>
      </c>
      <c r="AB76" s="24">
        <v>0.28999999999999998</v>
      </c>
      <c r="AC76" s="24">
        <v>0.25</v>
      </c>
      <c r="AD76" s="36">
        <v>0.21</v>
      </c>
      <c r="AE76" s="24">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108" t="s">
        <v>2057</v>
      </c>
      <c r="B77" s="109">
        <v>0.15</v>
      </c>
      <c r="C77" s="110" t="s">
        <v>1926</v>
      </c>
      <c r="D77" s="115" t="s">
        <v>2058</v>
      </c>
      <c r="E77" s="153" t="s">
        <v>3719</v>
      </c>
      <c r="F77" s="1"/>
      <c r="G77" s="1"/>
      <c r="H77" s="24"/>
      <c r="I77" s="24"/>
      <c r="J77" s="24"/>
      <c r="K77" s="24"/>
      <c r="L77" s="24"/>
      <c r="M77" s="36" t="s">
        <v>79</v>
      </c>
      <c r="N77" s="49"/>
      <c r="O77" s="1"/>
      <c r="P77" s="25" t="str">
        <f>IF(INDEX(rngLoadCombinations,8,1)="","",INDEX(rngLoadCombinations,8,1))</f>
        <v/>
      </c>
      <c r="Q77" s="24">
        <v>0</v>
      </c>
      <c r="R77" s="36">
        <v>0</v>
      </c>
      <c r="S77" s="24">
        <v>0</v>
      </c>
      <c r="T77" s="1"/>
      <c r="U77" s="1"/>
      <c r="V77" s="1"/>
      <c r="W77" s="1"/>
      <c r="X77" s="24">
        <v>43</v>
      </c>
      <c r="Y77" s="24">
        <v>37.5</v>
      </c>
      <c r="Z77" s="24">
        <v>150</v>
      </c>
      <c r="AA77" s="24">
        <v>0.33</v>
      </c>
      <c r="AB77" s="24">
        <v>0.28000000000000003</v>
      </c>
      <c r="AC77" s="24">
        <v>0.24</v>
      </c>
      <c r="AD77" s="36">
        <v>0.21</v>
      </c>
      <c r="AE77" s="24">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108" t="s">
        <v>2059</v>
      </c>
      <c r="B78" s="109">
        <v>1.5</v>
      </c>
      <c r="C78" s="110" t="s">
        <v>1926</v>
      </c>
      <c r="D78" s="115" t="s">
        <v>2060</v>
      </c>
      <c r="E78" s="153" t="s">
        <v>3719</v>
      </c>
      <c r="F78" s="1"/>
      <c r="G78" s="1"/>
      <c r="H78" s="24"/>
      <c r="I78" s="24"/>
      <c r="J78" s="24"/>
      <c r="K78" s="24"/>
      <c r="L78" s="24"/>
      <c r="M78" s="36" t="s">
        <v>79</v>
      </c>
      <c r="N78" s="49"/>
      <c r="O78" s="1"/>
      <c r="P78" s="25" t="str">
        <f>IF(INDEX(rngLoadCombinations,9,1)="","",INDEX(rngLoadCombinations,9,1))</f>
        <v/>
      </c>
      <c r="Q78" s="24">
        <v>0</v>
      </c>
      <c r="R78" s="36">
        <v>0</v>
      </c>
      <c r="S78" s="24">
        <v>0</v>
      </c>
      <c r="T78" s="1"/>
      <c r="U78" s="1"/>
      <c r="V78" s="1"/>
      <c r="W78" s="1"/>
      <c r="X78" s="24">
        <v>1000000</v>
      </c>
      <c r="Y78" s="24">
        <v>1000000</v>
      </c>
      <c r="Z78" s="24">
        <v>1000000</v>
      </c>
      <c r="AA78" s="24">
        <v>0.33</v>
      </c>
      <c r="AB78" s="24">
        <v>0.28000000000000003</v>
      </c>
      <c r="AC78" s="24">
        <v>0.24</v>
      </c>
      <c r="AD78" s="36">
        <v>0.21</v>
      </c>
      <c r="AE78" s="24">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111" t="s">
        <v>2061</v>
      </c>
      <c r="B79" s="112"/>
      <c r="C79" s="112" t="s">
        <v>1926</v>
      </c>
      <c r="D79" s="116"/>
      <c r="E79" s="112"/>
      <c r="F79" s="1"/>
      <c r="G79" s="1"/>
      <c r="H79" s="24"/>
      <c r="I79" s="24"/>
      <c r="J79" s="24"/>
      <c r="K79" s="24"/>
      <c r="L79" s="24"/>
      <c r="M79" s="36" t="s">
        <v>79</v>
      </c>
      <c r="N79" s="49"/>
      <c r="O79" s="1"/>
      <c r="P79" s="25" t="str">
        <f>IF(INDEX(rngLoadCombinations,10,1)="","",INDEX(rngLoadCombinations,10,1))</f>
        <v/>
      </c>
      <c r="Q79" s="24">
        <v>0</v>
      </c>
      <c r="R79" s="36">
        <v>0</v>
      </c>
      <c r="S79" s="24">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108" t="s">
        <v>2062</v>
      </c>
      <c r="B80" s="109">
        <v>1</v>
      </c>
      <c r="C80" s="110" t="s">
        <v>1926</v>
      </c>
      <c r="D80" s="115" t="s">
        <v>2063</v>
      </c>
      <c r="E80" s="153" t="s">
        <v>3719</v>
      </c>
      <c r="F80" s="1"/>
      <c r="G80" s="1"/>
      <c r="H80" s="24"/>
      <c r="I80" s="24"/>
      <c r="J80" s="24"/>
      <c r="K80" s="24"/>
      <c r="L80" s="24"/>
      <c r="M80" s="36" t="s">
        <v>79</v>
      </c>
      <c r="N80" s="49"/>
      <c r="O80" s="1"/>
      <c r="P80" s="25" t="str">
        <f>IF(INDEX(rngLoadCombinations,11,1)="","",INDEX(rngLoadCombinations,11,1))</f>
        <v/>
      </c>
      <c r="Q80" s="24">
        <v>0</v>
      </c>
      <c r="R80" s="36">
        <v>0</v>
      </c>
      <c r="S80" s="24">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108" t="s">
        <v>2064</v>
      </c>
      <c r="B81" s="109">
        <v>0.7</v>
      </c>
      <c r="C81" s="110" t="s">
        <v>1926</v>
      </c>
      <c r="D81" s="115" t="s">
        <v>2065</v>
      </c>
      <c r="E81" s="153" t="s">
        <v>3719</v>
      </c>
      <c r="F81" s="1"/>
      <c r="G81" s="1"/>
      <c r="H81" s="24"/>
      <c r="I81" s="24"/>
      <c r="J81" s="24"/>
      <c r="K81" s="24"/>
      <c r="L81" s="24"/>
      <c r="M81" s="36" t="s">
        <v>79</v>
      </c>
      <c r="N81" s="49"/>
      <c r="O81" s="1"/>
      <c r="P81" s="25" t="str">
        <f>IF(INDEX(rngLoadCombinations,12,1)="","",INDEX(rngLoadCombinations,12,1))</f>
        <v/>
      </c>
      <c r="Q81" s="24">
        <v>0</v>
      </c>
      <c r="R81" s="36">
        <v>0</v>
      </c>
      <c r="S81" s="24">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108"/>
      <c r="B82" s="110"/>
      <c r="C82" s="110"/>
      <c r="D82" s="115"/>
      <c r="E82" s="110"/>
      <c r="F82" s="1"/>
      <c r="G82" s="1"/>
      <c r="H82" s="24"/>
      <c r="I82" s="24"/>
      <c r="J82" s="24"/>
      <c r="K82" s="24"/>
      <c r="L82" s="24"/>
      <c r="M82" s="36" t="s">
        <v>79</v>
      </c>
      <c r="N82" s="49"/>
      <c r="O82" s="1"/>
      <c r="P82" s="25" t="str">
        <f>IF(INDEX(rngLoadCombinations,13,1)="","",INDEX(rngLoadCombinations,13,1))</f>
        <v/>
      </c>
      <c r="Q82" s="24">
        <v>0</v>
      </c>
      <c r="R82" s="36">
        <v>0</v>
      </c>
      <c r="S82" s="24">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105" t="s">
        <v>2066</v>
      </c>
      <c r="B83" s="106"/>
      <c r="C83" s="106"/>
      <c r="D83" s="114"/>
      <c r="E83" s="106"/>
      <c r="F83" s="1"/>
      <c r="G83" s="1"/>
      <c r="H83" s="24"/>
      <c r="I83" s="24"/>
      <c r="J83" s="24"/>
      <c r="K83" s="24"/>
      <c r="L83" s="24"/>
      <c r="M83" s="36" t="s">
        <v>79</v>
      </c>
      <c r="N83" s="49"/>
      <c r="O83" s="1"/>
      <c r="P83" s="25" t="str">
        <f>IF(INDEX(rngLoadCombinations,14,1)="","",INDEX(rngLoadCombinations,14,1))</f>
        <v/>
      </c>
      <c r="Q83" s="24">
        <v>0</v>
      </c>
      <c r="R83" s="36">
        <v>0</v>
      </c>
      <c r="S83" s="24">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111" t="s">
        <v>1985</v>
      </c>
      <c r="B84" s="112"/>
      <c r="C84" s="112" t="s">
        <v>1926</v>
      </c>
      <c r="D84" s="116"/>
      <c r="E84" s="112"/>
      <c r="F84" s="1"/>
      <c r="G84" s="1"/>
      <c r="H84" s="24"/>
      <c r="I84" s="24"/>
      <c r="J84" s="24"/>
      <c r="K84" s="24"/>
      <c r="L84" s="24"/>
      <c r="M84" s="36" t="s">
        <v>79</v>
      </c>
      <c r="N84" s="49"/>
      <c r="O84" s="1"/>
      <c r="P84" s="25" t="str">
        <f>IF(INDEX(rngLoadCombinations,15,1)="","",INDEX(rngLoadCombinations,15,1))</f>
        <v/>
      </c>
      <c r="Q84" s="24">
        <v>0</v>
      </c>
      <c r="R84" s="36">
        <v>0</v>
      </c>
      <c r="S84" s="24">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108" t="s">
        <v>2067</v>
      </c>
      <c r="B85" s="109" t="s">
        <v>102</v>
      </c>
      <c r="C85" s="110" t="s">
        <v>1926</v>
      </c>
      <c r="D85" s="115" t="s">
        <v>2068</v>
      </c>
      <c r="E85" s="153" t="s">
        <v>3719</v>
      </c>
      <c r="F85" s="1"/>
      <c r="G85" s="1"/>
      <c r="H85" s="24"/>
      <c r="I85" s="24"/>
      <c r="J85" s="24"/>
      <c r="K85" s="24"/>
      <c r="L85" s="24"/>
      <c r="M85" s="36" t="s">
        <v>79</v>
      </c>
      <c r="N85" s="49"/>
      <c r="O85" s="1"/>
      <c r="P85" s="25" t="str">
        <f>IF(INDEX(rngLoadCombinations,16,1)="","",INDEX(rngLoadCombinations,16,1))</f>
        <v/>
      </c>
      <c r="Q85" s="24">
        <v>0</v>
      </c>
      <c r="R85" s="36">
        <v>0</v>
      </c>
      <c r="S85" s="24">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108" t="s">
        <v>2069</v>
      </c>
      <c r="B86" s="109">
        <v>0.3</v>
      </c>
      <c r="C86" s="110" t="str">
        <f>INDEX(rngUnitSettings,MATCH("Length",INDEX(rngUnitSettings,,1),0),2)</f>
        <v>mm</v>
      </c>
      <c r="D86" s="115" t="s">
        <v>2070</v>
      </c>
      <c r="E86" s="153" t="s">
        <v>3719</v>
      </c>
      <c r="F86" s="1"/>
      <c r="G86" s="1"/>
      <c r="H86" s="24"/>
      <c r="I86" s="24"/>
      <c r="J86" s="24"/>
      <c r="K86" s="24"/>
      <c r="L86" s="24"/>
      <c r="M86" s="36" t="s">
        <v>79</v>
      </c>
      <c r="N86" s="49"/>
      <c r="O86" s="1"/>
      <c r="P86" s="25" t="str">
        <f>IF(INDEX(rngLoadCombinations,17,1)="","",INDEX(rngLoadCombinations,17,1))</f>
        <v/>
      </c>
      <c r="Q86" s="24">
        <v>0</v>
      </c>
      <c r="R86" s="36">
        <v>0</v>
      </c>
      <c r="S86" s="24">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108" t="s">
        <v>2071</v>
      </c>
      <c r="B87" s="109" t="s">
        <v>79</v>
      </c>
      <c r="C87" s="110" t="s">
        <v>1926</v>
      </c>
      <c r="D87" s="115" t="s">
        <v>2072</v>
      </c>
      <c r="E87" s="153" t="s">
        <v>3719</v>
      </c>
      <c r="F87" s="1"/>
      <c r="G87" s="1"/>
      <c r="H87" s="24"/>
      <c r="I87" s="24"/>
      <c r="J87" s="24"/>
      <c r="K87" s="24"/>
      <c r="L87" s="24"/>
      <c r="M87" s="36" t="s">
        <v>79</v>
      </c>
      <c r="N87" s="49"/>
      <c r="O87" s="1"/>
      <c r="P87" s="25" t="str">
        <f>IF(INDEX(rngLoadCombinations,18,1)="","",INDEX(rngLoadCombinations,18,1))</f>
        <v/>
      </c>
      <c r="Q87" s="24">
        <v>0</v>
      </c>
      <c r="R87" s="36">
        <v>0</v>
      </c>
      <c r="S87" s="24">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108" t="s">
        <v>2073</v>
      </c>
      <c r="B88" s="109">
        <v>0.01</v>
      </c>
      <c r="C88" s="110" t="s">
        <v>1926</v>
      </c>
      <c r="D88" s="115" t="s">
        <v>2074</v>
      </c>
      <c r="E88" s="153" t="s">
        <v>3719</v>
      </c>
      <c r="F88" s="1"/>
      <c r="G88" s="1"/>
      <c r="H88" s="24"/>
      <c r="I88" s="24"/>
      <c r="J88" s="24"/>
      <c r="K88" s="24"/>
      <c r="L88" s="24"/>
      <c r="M88" s="36" t="s">
        <v>79</v>
      </c>
      <c r="N88" s="49"/>
      <c r="O88" s="1"/>
      <c r="P88" s="25" t="str">
        <f>IF(INDEX(rngLoadCombinations,19,1)="","",INDEX(rngLoadCombinations,19,1))</f>
        <v/>
      </c>
      <c r="Q88" s="24">
        <v>0</v>
      </c>
      <c r="R88" s="36">
        <v>0</v>
      </c>
      <c r="S88" s="24">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111" t="s">
        <v>2075</v>
      </c>
      <c r="B89" s="112"/>
      <c r="C89" s="112" t="s">
        <v>1926</v>
      </c>
      <c r="D89" s="116"/>
      <c r="E89" s="112"/>
      <c r="F89" s="1"/>
      <c r="G89" s="1"/>
      <c r="H89" s="24"/>
      <c r="I89" s="24"/>
      <c r="J89" s="24"/>
      <c r="K89" s="24"/>
      <c r="L89" s="24"/>
      <c r="M89" s="36" t="s">
        <v>79</v>
      </c>
      <c r="N89" s="49"/>
      <c r="O89" s="1"/>
      <c r="P89" s="25" t="str">
        <f>IF(INDEX(rngLoadCombinations,20,1)="","",INDEX(rngLoadCombinations,20,1))</f>
        <v/>
      </c>
      <c r="Q89" s="24">
        <v>0</v>
      </c>
      <c r="R89" s="36">
        <v>0</v>
      </c>
      <c r="S89" s="24">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108" t="s">
        <v>2076</v>
      </c>
      <c r="B90" s="109" t="s">
        <v>152</v>
      </c>
      <c r="C90" s="110" t="s">
        <v>1926</v>
      </c>
      <c r="D90" s="115" t="s">
        <v>2078</v>
      </c>
      <c r="E90" s="153" t="s">
        <v>3719</v>
      </c>
      <c r="F90" s="1"/>
      <c r="G90" s="1"/>
      <c r="H90" s="24"/>
      <c r="I90" s="24"/>
      <c r="J90" s="24"/>
      <c r="K90" s="24"/>
      <c r="L90" s="24"/>
      <c r="M90" s="36" t="s">
        <v>79</v>
      </c>
      <c r="N90" s="49"/>
      <c r="O90" s="1"/>
      <c r="P90" s="25" t="str">
        <f>IF(INDEX(rngLoadCombinations,21,1)="","",INDEX(rngLoadCombinations,21,1))</f>
        <v/>
      </c>
      <c r="Q90" s="24">
        <v>0</v>
      </c>
      <c r="R90" s="36">
        <v>0</v>
      </c>
      <c r="S90" s="24">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108" t="s">
        <v>2079</v>
      </c>
      <c r="B91" s="109" t="s">
        <v>155</v>
      </c>
      <c r="C91" s="110" t="s">
        <v>1926</v>
      </c>
      <c r="D91" s="115" t="s">
        <v>2081</v>
      </c>
      <c r="E91" s="153" t="s">
        <v>3719</v>
      </c>
      <c r="F91" s="1"/>
      <c r="G91" s="1"/>
      <c r="H91" s="24"/>
      <c r="I91" s="24"/>
      <c r="J91" s="24"/>
      <c r="K91" s="24"/>
      <c r="L91" s="24"/>
      <c r="M91" s="36" t="s">
        <v>79</v>
      </c>
      <c r="N91" s="49"/>
      <c r="O91" s="1"/>
      <c r="P91" s="25" t="str">
        <f>IF(INDEX(rngLoadCombinations,22,1)="","",INDEX(rngLoadCombinations,22,1))</f>
        <v/>
      </c>
      <c r="Q91" s="24">
        <v>0</v>
      </c>
      <c r="R91" s="36">
        <v>0</v>
      </c>
      <c r="S91" s="24">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108" t="s">
        <v>2082</v>
      </c>
      <c r="B92" s="109">
        <v>1.4</v>
      </c>
      <c r="C92" s="110" t="s">
        <v>1926</v>
      </c>
      <c r="D92" s="115" t="s">
        <v>2083</v>
      </c>
      <c r="E92" s="153" t="s">
        <v>3719</v>
      </c>
      <c r="F92" s="1"/>
      <c r="G92" s="1"/>
      <c r="H92" s="24"/>
      <c r="I92" s="24"/>
      <c r="J92" s="24"/>
      <c r="K92" s="24"/>
      <c r="L92" s="24"/>
      <c r="M92" s="36" t="s">
        <v>79</v>
      </c>
      <c r="N92" s="49"/>
      <c r="O92" s="1"/>
      <c r="P92" s="25" t="str">
        <f>IF(INDEX(rngLoadCombinations,23,1)="","",INDEX(rngLoadCombinations,23,1))</f>
        <v/>
      </c>
      <c r="Q92" s="24">
        <v>0</v>
      </c>
      <c r="R92" s="36">
        <v>0</v>
      </c>
      <c r="S92" s="24">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108" t="s">
        <v>2084</v>
      </c>
      <c r="B93" s="109">
        <v>0.5</v>
      </c>
      <c r="C93" s="110" t="s">
        <v>1926</v>
      </c>
      <c r="D93" s="115" t="s">
        <v>2085</v>
      </c>
      <c r="E93" s="153" t="s">
        <v>3719</v>
      </c>
      <c r="F93" s="1"/>
      <c r="G93" s="1"/>
      <c r="H93" s="24"/>
      <c r="I93" s="24"/>
      <c r="J93" s="24"/>
      <c r="K93" s="24"/>
      <c r="L93" s="24"/>
      <c r="M93" s="36" t="s">
        <v>79</v>
      </c>
      <c r="N93" s="49"/>
      <c r="O93" s="1"/>
      <c r="P93" s="25" t="str">
        <f>IF(INDEX(rngLoadCombinations,24,1)="","",INDEX(rngLoadCombinations,24,1))</f>
        <v/>
      </c>
      <c r="Q93" s="24">
        <v>0</v>
      </c>
      <c r="R93" s="36">
        <v>0</v>
      </c>
      <c r="S93" s="24">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108" t="s">
        <v>2086</v>
      </c>
      <c r="B94" s="109" t="s">
        <v>79</v>
      </c>
      <c r="C94" s="110" t="s">
        <v>1926</v>
      </c>
      <c r="D94" s="115" t="s">
        <v>2087</v>
      </c>
      <c r="E94" s="153" t="s">
        <v>3719</v>
      </c>
      <c r="F94" s="1"/>
      <c r="G94" s="1"/>
      <c r="H94" s="24"/>
      <c r="I94" s="24"/>
      <c r="J94" s="24"/>
      <c r="K94" s="24"/>
      <c r="L94" s="24"/>
      <c r="M94" s="36" t="s">
        <v>79</v>
      </c>
      <c r="N94" s="49"/>
      <c r="O94" s="1"/>
      <c r="P94" s="25" t="str">
        <f>IF(INDEX(rngLoadCombinations,25,1)="","",INDEX(rngLoadCombinations,25,1))</f>
        <v/>
      </c>
      <c r="Q94" s="24">
        <v>0</v>
      </c>
      <c r="R94" s="36">
        <v>0</v>
      </c>
      <c r="S94" s="24">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108" t="s">
        <v>2088</v>
      </c>
      <c r="B95" s="109">
        <v>1</v>
      </c>
      <c r="C95" s="110" t="s">
        <v>1926</v>
      </c>
      <c r="D95" s="115" t="s">
        <v>2089</v>
      </c>
      <c r="E95" s="153" t="s">
        <v>3719</v>
      </c>
      <c r="F95" s="1"/>
      <c r="G95" s="1"/>
      <c r="H95" s="24"/>
      <c r="I95" s="24"/>
      <c r="J95" s="24"/>
      <c r="K95" s="24"/>
      <c r="L95" s="24"/>
      <c r="M95" s="36" t="s">
        <v>79</v>
      </c>
      <c r="N95" s="49"/>
      <c r="O95" s="1"/>
      <c r="P95" s="25" t="str">
        <f>IF(INDEX(rngLoadCombinations,26,1)="","",INDEX(rngLoadCombinations,26,1))</f>
        <v/>
      </c>
      <c r="Q95" s="24">
        <v>0</v>
      </c>
      <c r="R95" s="36">
        <v>0</v>
      </c>
      <c r="S95" s="24">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108" t="s">
        <v>2090</v>
      </c>
      <c r="B96" s="109" t="s">
        <v>166</v>
      </c>
      <c r="C96" s="110" t="s">
        <v>1926</v>
      </c>
      <c r="D96" s="115" t="s">
        <v>2092</v>
      </c>
      <c r="E96" s="153" t="s">
        <v>3719</v>
      </c>
      <c r="F96" s="1"/>
      <c r="G96" s="1"/>
      <c r="H96" s="24"/>
      <c r="I96" s="24"/>
      <c r="J96" s="24"/>
      <c r="K96" s="24"/>
      <c r="L96" s="24"/>
      <c r="M96" s="36" t="s">
        <v>79</v>
      </c>
      <c r="N96" s="49"/>
      <c r="O96" s="1"/>
      <c r="P96" s="25" t="str">
        <f>IF(INDEX(rngLoadCombinations,27,1)="","",INDEX(rngLoadCombinations,27,1))</f>
        <v/>
      </c>
      <c r="Q96" s="24">
        <v>0</v>
      </c>
      <c r="R96" s="36">
        <v>0</v>
      </c>
      <c r="S96" s="24">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108" t="s">
        <v>2093</v>
      </c>
      <c r="B97" s="109" t="s">
        <v>169</v>
      </c>
      <c r="C97" s="110" t="s">
        <v>1926</v>
      </c>
      <c r="D97" s="115" t="s">
        <v>2095</v>
      </c>
      <c r="E97" s="153" t="s">
        <v>3719</v>
      </c>
      <c r="F97" s="1"/>
      <c r="G97" s="1"/>
      <c r="H97" s="24"/>
      <c r="I97" s="24"/>
      <c r="J97" s="24"/>
      <c r="K97" s="24"/>
      <c r="L97" s="24"/>
      <c r="M97" s="36" t="s">
        <v>79</v>
      </c>
      <c r="N97" s="49"/>
      <c r="O97" s="1"/>
      <c r="P97" s="25" t="str">
        <f>IF(INDEX(rngLoadCombinations,28,1)="","",INDEX(rngLoadCombinations,28,1))</f>
        <v/>
      </c>
      <c r="Q97" s="24">
        <v>0</v>
      </c>
      <c r="R97" s="36">
        <v>0</v>
      </c>
      <c r="S97" s="24">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108" t="s">
        <v>2096</v>
      </c>
      <c r="B98" s="109">
        <v>1</v>
      </c>
      <c r="C98" s="110" t="s">
        <v>1926</v>
      </c>
      <c r="D98" s="115" t="s">
        <v>2097</v>
      </c>
      <c r="E98" s="153" t="s">
        <v>3719</v>
      </c>
      <c r="F98" s="1"/>
      <c r="G98" s="1"/>
      <c r="H98" s="24"/>
      <c r="I98" s="24"/>
      <c r="J98" s="24"/>
      <c r="K98" s="24"/>
      <c r="L98" s="24"/>
      <c r="M98" s="36" t="s">
        <v>79</v>
      </c>
      <c r="N98" s="49"/>
      <c r="O98" s="1"/>
      <c r="P98" s="25" t="str">
        <f>IF(INDEX(rngLoadCombinations,29,1)="","",INDEX(rngLoadCombinations,29,1))</f>
        <v/>
      </c>
      <c r="Q98" s="24">
        <v>0</v>
      </c>
      <c r="R98" s="36">
        <v>0</v>
      </c>
      <c r="S98" s="24">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111" t="s">
        <v>2098</v>
      </c>
      <c r="B99" s="112"/>
      <c r="C99" s="112" t="s">
        <v>1926</v>
      </c>
      <c r="D99" s="116"/>
      <c r="E99" s="112"/>
      <c r="F99" s="1"/>
      <c r="G99" s="1"/>
      <c r="H99" s="24"/>
      <c r="I99" s="24"/>
      <c r="J99" s="24"/>
      <c r="K99" s="24"/>
      <c r="L99" s="24"/>
      <c r="M99" s="36" t="s">
        <v>79</v>
      </c>
      <c r="N99" s="49"/>
      <c r="O99" s="1"/>
      <c r="P99" s="25" t="str">
        <f>IF(INDEX(rngLoadCombinations,30,1)="","",INDEX(rngLoadCombinations,30,1))</f>
        <v/>
      </c>
      <c r="Q99" s="24">
        <v>0</v>
      </c>
      <c r="R99" s="36">
        <v>0</v>
      </c>
      <c r="S99" s="24">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108" t="s">
        <v>2099</v>
      </c>
      <c r="B100" s="109">
        <v>10</v>
      </c>
      <c r="C100" s="110" t="str">
        <f>INDEX(rngUnitSettings,MATCH("Length",INDEX(rngUnitSettings,,1),0),2)</f>
        <v>mm</v>
      </c>
      <c r="D100" s="115" t="s">
        <v>2100</v>
      </c>
      <c r="E100" s="153" t="s">
        <v>3719</v>
      </c>
      <c r="F100" s="1"/>
      <c r="G100" s="1"/>
      <c r="H100" s="24"/>
      <c r="I100" s="24"/>
      <c r="J100" s="24"/>
      <c r="K100" s="24"/>
      <c r="L100" s="24"/>
      <c r="M100" s="36" t="s">
        <v>79</v>
      </c>
      <c r="N100" s="49"/>
      <c r="O100" s="1"/>
      <c r="P100" s="25" t="str">
        <f>IF(INDEX(rngLoadCombinations,31,1)="","",INDEX(rngLoadCombinations,31,1))</f>
        <v/>
      </c>
      <c r="Q100" s="24">
        <v>0</v>
      </c>
      <c r="R100" s="36">
        <v>0</v>
      </c>
      <c r="S100" s="24">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108" t="s">
        <v>2101</v>
      </c>
      <c r="B101" s="109">
        <v>50</v>
      </c>
      <c r="C101" s="110" t="str">
        <f>INDEX(rngUnitSettings,MATCH("Length",INDEX(rngUnitSettings,,1),0),2)</f>
        <v>mm</v>
      </c>
      <c r="D101" s="115" t="s">
        <v>2102</v>
      </c>
      <c r="E101" s="153" t="s">
        <v>3719</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108" t="s">
        <v>2103</v>
      </c>
      <c r="B102" s="109">
        <v>0.2</v>
      </c>
      <c r="C102" s="110" t="s">
        <v>1926</v>
      </c>
      <c r="D102" s="115" t="s">
        <v>2104</v>
      </c>
      <c r="E102" s="153" t="s">
        <v>3719</v>
      </c>
      <c r="F102" s="1"/>
      <c r="G102" s="1"/>
      <c r="H102" s="70" t="s">
        <v>1815</v>
      </c>
      <c r="I102" s="5"/>
      <c r="J102" s="5"/>
      <c r="K102" s="5"/>
      <c r="L102" s="5"/>
      <c r="M102" s="5"/>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108" t="s">
        <v>2105</v>
      </c>
      <c r="B103" s="109" t="s">
        <v>181</v>
      </c>
      <c r="C103" s="110" t="s">
        <v>1926</v>
      </c>
      <c r="D103" s="115" t="s">
        <v>2107</v>
      </c>
      <c r="E103" s="153" t="s">
        <v>3719</v>
      </c>
      <c r="F103" s="1"/>
      <c r="G103" s="1"/>
      <c r="H103" s="20" t="s">
        <v>1</v>
      </c>
      <c r="I103" s="20" t="s">
        <v>462</v>
      </c>
      <c r="J103" s="20" t="s">
        <v>463</v>
      </c>
      <c r="K103" s="21" t="s">
        <v>3</v>
      </c>
      <c r="L103" s="29" t="s">
        <v>4</v>
      </c>
      <c r="M103" s="21"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108" t="s">
        <v>2108</v>
      </c>
      <c r="B104" s="109" t="s">
        <v>184</v>
      </c>
      <c r="C104" s="110" t="s">
        <v>1926</v>
      </c>
      <c r="D104" s="115" t="s">
        <v>2110</v>
      </c>
      <c r="E104" s="153" t="s">
        <v>3719</v>
      </c>
      <c r="F104" s="1"/>
      <c r="G104" s="1"/>
      <c r="H104" s="23" t="s">
        <v>464</v>
      </c>
      <c r="I104" s="24" t="s">
        <v>8</v>
      </c>
      <c r="J104" s="24" t="s">
        <v>8</v>
      </c>
      <c r="K104" s="25" t="s">
        <v>465</v>
      </c>
      <c r="L104" s="30" t="s">
        <v>466</v>
      </c>
      <c r="M104" s="68" t="s">
        <v>1805</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108" t="s">
        <v>2111</v>
      </c>
      <c r="B105" s="109" t="s">
        <v>187</v>
      </c>
      <c r="C105" s="110" t="s">
        <v>1926</v>
      </c>
      <c r="D105" s="115" t="s">
        <v>2113</v>
      </c>
      <c r="E105" s="153" t="s">
        <v>3719</v>
      </c>
      <c r="F105" s="1"/>
      <c r="G105" s="1"/>
      <c r="H105" s="23" t="s">
        <v>467</v>
      </c>
      <c r="I105" s="24" t="s">
        <v>468</v>
      </c>
      <c r="J105" s="24" t="s">
        <v>468</v>
      </c>
      <c r="K105" s="25" t="s">
        <v>9</v>
      </c>
      <c r="L105" s="30" t="s">
        <v>469</v>
      </c>
      <c r="M105" s="68" t="s">
        <v>1805</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108"/>
      <c r="B106" s="110"/>
      <c r="C106" s="110"/>
      <c r="D106" s="115"/>
      <c r="E106" s="110"/>
      <c r="F106" s="1"/>
      <c r="G106" s="1"/>
      <c r="H106" s="23" t="s">
        <v>470</v>
      </c>
      <c r="I106" s="24">
        <v>30</v>
      </c>
      <c r="J106" s="24">
        <v>100</v>
      </c>
      <c r="K106" s="25" t="s">
        <v>23</v>
      </c>
      <c r="L106" s="30" t="s">
        <v>471</v>
      </c>
      <c r="M106" s="68" t="s">
        <v>1805</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105" t="s">
        <v>2114</v>
      </c>
      <c r="B107" s="106"/>
      <c r="C107" s="106"/>
      <c r="D107" s="114"/>
      <c r="E107" s="106"/>
      <c r="F107" s="1"/>
      <c r="G107" s="1"/>
      <c r="H107" s="23" t="s">
        <v>472</v>
      </c>
      <c r="I107" s="24" t="s">
        <v>8</v>
      </c>
      <c r="J107" s="25" t="s">
        <v>9</v>
      </c>
      <c r="K107" s="25" t="s">
        <v>465</v>
      </c>
      <c r="L107" s="30" t="s">
        <v>473</v>
      </c>
      <c r="M107" s="68" t="s">
        <v>1805</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111" t="s">
        <v>1985</v>
      </c>
      <c r="B108" s="112"/>
      <c r="C108" s="112"/>
      <c r="D108" s="116"/>
      <c r="E108" s="112"/>
      <c r="F108" s="1"/>
      <c r="G108" s="1"/>
      <c r="H108" s="23" t="s">
        <v>474</v>
      </c>
      <c r="I108" s="24">
        <v>1.35</v>
      </c>
      <c r="J108" s="24">
        <v>1.75</v>
      </c>
      <c r="K108" s="25" t="s">
        <v>273</v>
      </c>
      <c r="L108" s="30" t="s">
        <v>475</v>
      </c>
      <c r="M108" s="68" t="s">
        <v>1805</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108" t="s">
        <v>2115</v>
      </c>
      <c r="B109" s="109" t="s">
        <v>191</v>
      </c>
      <c r="C109" s="110" t="s">
        <v>1926</v>
      </c>
      <c r="D109" s="115" t="s">
        <v>2117</v>
      </c>
      <c r="E109" s="153" t="s">
        <v>3719</v>
      </c>
      <c r="F109" s="1"/>
      <c r="G109" s="1"/>
      <c r="H109" s="23" t="s">
        <v>476</v>
      </c>
      <c r="I109" s="25" t="s">
        <v>9</v>
      </c>
      <c r="J109" s="24">
        <v>0.85</v>
      </c>
      <c r="K109" s="25" t="s">
        <v>273</v>
      </c>
      <c r="L109" s="30" t="s">
        <v>477</v>
      </c>
      <c r="M109" s="68" t="s">
        <v>1805</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108" t="s">
        <v>2118</v>
      </c>
      <c r="B110" s="109" t="s">
        <v>194</v>
      </c>
      <c r="C110" s="110" t="s">
        <v>1926</v>
      </c>
      <c r="D110" s="115" t="s">
        <v>2120</v>
      </c>
      <c r="E110" s="153" t="s">
        <v>3719</v>
      </c>
      <c r="F110" s="1"/>
      <c r="G110" s="1"/>
      <c r="H110" s="23" t="s">
        <v>478</v>
      </c>
      <c r="I110" s="24" t="s">
        <v>273</v>
      </c>
      <c r="J110" s="24" t="s">
        <v>273</v>
      </c>
      <c r="K110" s="25" t="s">
        <v>9</v>
      </c>
      <c r="L110" s="30" t="s">
        <v>479</v>
      </c>
      <c r="M110" s="68" t="s">
        <v>1805</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108" t="s">
        <v>2121</v>
      </c>
      <c r="B111" s="109" t="s">
        <v>197</v>
      </c>
      <c r="C111" s="110" t="s">
        <v>1926</v>
      </c>
      <c r="D111" s="115" t="s">
        <v>2123</v>
      </c>
      <c r="E111" s="153" t="s">
        <v>3719</v>
      </c>
      <c r="F111" s="1"/>
      <c r="G111" s="1"/>
      <c r="H111" s="23" t="s">
        <v>480</v>
      </c>
      <c r="I111" s="24">
        <v>13</v>
      </c>
      <c r="J111" s="24">
        <v>13</v>
      </c>
      <c r="K111" s="25" t="str">
        <f>IF(I110=J110,IF(I110="pt","pt","мм"),"арм.="&amp;IF(I110="pt","pt","мм")&amp;"; разм.="&amp;IF(J110="pt","pt","мм"))</f>
        <v>pt</v>
      </c>
      <c r="L111" s="30" t="s">
        <v>481</v>
      </c>
      <c r="M111" s="68" t="s">
        <v>1805</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108" t="s">
        <v>2124</v>
      </c>
      <c r="B112" s="109" t="s">
        <v>200</v>
      </c>
      <c r="C112" s="110" t="s">
        <v>1926</v>
      </c>
      <c r="D112" s="115" t="s">
        <v>2126</v>
      </c>
      <c r="E112" s="153" t="s">
        <v>3719</v>
      </c>
      <c r="F112" s="1"/>
      <c r="G112" s="1"/>
      <c r="H112" s="23" t="s">
        <v>482</v>
      </c>
      <c r="I112" s="24">
        <v>9</v>
      </c>
      <c r="J112" s="24">
        <v>9</v>
      </c>
      <c r="K112" s="25" t="str">
        <f>IF(I110=J110,IF(I110="pt","pt","мм"),"арм.="&amp;IF(I110="pt","pt","мм")&amp;"; разм.="&amp;IF(J110="pt","pt","мм"))</f>
        <v>pt</v>
      </c>
      <c r="L112" s="30" t="s">
        <v>483</v>
      </c>
      <c r="M112" s="68" t="s">
        <v>1805</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111" t="s">
        <v>2127</v>
      </c>
      <c r="B113" s="112"/>
      <c r="C113" s="112"/>
      <c r="D113" s="116"/>
      <c r="E113" s="112"/>
      <c r="F113" s="1"/>
      <c r="G113" s="1"/>
      <c r="H113" s="23" t="s">
        <v>484</v>
      </c>
      <c r="I113" s="25" t="s">
        <v>9</v>
      </c>
      <c r="J113" s="24" t="s">
        <v>485</v>
      </c>
      <c r="K113" s="25" t="s">
        <v>9</v>
      </c>
      <c r="L113" s="30" t="s">
        <v>486</v>
      </c>
      <c r="M113" s="68" t="s">
        <v>1805</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108" t="s">
        <v>2128</v>
      </c>
      <c r="B114" s="109" t="s">
        <v>8</v>
      </c>
      <c r="C114" s="110" t="s">
        <v>1926</v>
      </c>
      <c r="D114" s="115" t="s">
        <v>2129</v>
      </c>
      <c r="E114" s="153" t="s">
        <v>3719</v>
      </c>
      <c r="F114" s="1"/>
      <c r="G114" s="1"/>
      <c r="H114" s="23" t="s">
        <v>487</v>
      </c>
      <c r="I114" s="25" t="s">
        <v>9</v>
      </c>
      <c r="J114" s="24" t="s">
        <v>488</v>
      </c>
      <c r="K114" s="25" t="s">
        <v>9</v>
      </c>
      <c r="L114" s="30" t="s">
        <v>489</v>
      </c>
      <c r="M114" s="68" t="s">
        <v>1805</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108" t="s">
        <v>2130</v>
      </c>
      <c r="B115" s="109" t="s">
        <v>210</v>
      </c>
      <c r="C115" s="110" t="s">
        <v>1926</v>
      </c>
      <c r="D115" s="115" t="s">
        <v>2132</v>
      </c>
      <c r="E115" s="153" t="s">
        <v>3719</v>
      </c>
      <c r="F115" s="1"/>
      <c r="G115" s="1"/>
      <c r="H115" s="23" t="s">
        <v>490</v>
      </c>
      <c r="I115" s="46" t="s">
        <v>491</v>
      </c>
      <c r="J115" s="46" t="s">
        <v>491</v>
      </c>
      <c r="K115" s="25" t="s">
        <v>284</v>
      </c>
      <c r="L115" s="30" t="s">
        <v>492</v>
      </c>
      <c r="M115" s="68" t="s">
        <v>1805</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108" t="s">
        <v>2133</v>
      </c>
      <c r="B116" s="109" t="s">
        <v>8</v>
      </c>
      <c r="C116" s="110" t="s">
        <v>1926</v>
      </c>
      <c r="D116" s="115" t="s">
        <v>2134</v>
      </c>
      <c r="E116" s="153" t="s">
        <v>3719</v>
      </c>
      <c r="F116" s="1"/>
      <c r="G116" s="1"/>
      <c r="H116" s="23" t="s">
        <v>493</v>
      </c>
      <c r="I116" s="47" t="s">
        <v>9</v>
      </c>
      <c r="J116" s="46" t="s">
        <v>494</v>
      </c>
      <c r="K116" s="25" t="s">
        <v>284</v>
      </c>
      <c r="L116" s="30" t="s">
        <v>495</v>
      </c>
      <c r="M116" s="68" t="s">
        <v>1805</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108" t="s">
        <v>2135</v>
      </c>
      <c r="B117" s="109" t="s">
        <v>8</v>
      </c>
      <c r="C117" s="110" t="s">
        <v>1926</v>
      </c>
      <c r="D117" s="115" t="s">
        <v>2136</v>
      </c>
      <c r="E117" s="153" t="s">
        <v>3719</v>
      </c>
      <c r="F117" s="1"/>
      <c r="G117" s="1"/>
      <c r="H117" s="23" t="s">
        <v>496</v>
      </c>
      <c r="I117" s="48">
        <v>2</v>
      </c>
      <c r="J117" s="48"/>
      <c r="K117" s="25" t="s">
        <v>273</v>
      </c>
      <c r="L117" s="30" t="s">
        <v>497</v>
      </c>
      <c r="M117" s="68" t="s">
        <v>1805</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108" t="s">
        <v>2137</v>
      </c>
      <c r="B118" s="109" t="s">
        <v>217</v>
      </c>
      <c r="C118" s="110" t="s">
        <v>1926</v>
      </c>
      <c r="D118" s="115" t="s">
        <v>2139</v>
      </c>
      <c r="E118" s="153" t="s">
        <v>3719</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108" t="s">
        <v>2140</v>
      </c>
      <c r="B119" s="109" t="s">
        <v>8</v>
      </c>
      <c r="C119" s="110" t="s">
        <v>1926</v>
      </c>
      <c r="D119" s="115" t="s">
        <v>2141</v>
      </c>
      <c r="E119" s="153" t="s">
        <v>3719</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108" t="s">
        <v>2142</v>
      </c>
      <c r="B120" s="109" t="s">
        <v>222</v>
      </c>
      <c r="C120" s="110" t="s">
        <v>1926</v>
      </c>
      <c r="D120" s="115" t="s">
        <v>2144</v>
      </c>
      <c r="E120" s="153" t="s">
        <v>3719</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108" t="s">
        <v>2145</v>
      </c>
      <c r="B121" s="109" t="s">
        <v>225</v>
      </c>
      <c r="C121" s="110" t="s">
        <v>1926</v>
      </c>
      <c r="D121" s="115" t="s">
        <v>2147</v>
      </c>
      <c r="E121" s="153" t="s">
        <v>3719</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108" t="s">
        <v>2148</v>
      </c>
      <c r="B122" s="109" t="s">
        <v>228</v>
      </c>
      <c r="C122" s="110" t="s">
        <v>1926</v>
      </c>
      <c r="D122" s="115" t="s">
        <v>2150</v>
      </c>
      <c r="E122" s="153" t="s">
        <v>3719</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108" t="s">
        <v>2151</v>
      </c>
      <c r="B123" s="109" t="s">
        <v>231</v>
      </c>
      <c r="C123" s="110" t="s">
        <v>1926</v>
      </c>
      <c r="D123" s="115" t="s">
        <v>2153</v>
      </c>
      <c r="E123" s="153" t="s">
        <v>3719</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108" t="s">
        <v>2154</v>
      </c>
      <c r="B124" s="109" t="s">
        <v>234</v>
      </c>
      <c r="C124" s="110" t="s">
        <v>1926</v>
      </c>
      <c r="D124" s="115" t="s">
        <v>2156</v>
      </c>
      <c r="E124" s="153" t="s">
        <v>3719</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108" t="s">
        <v>2157</v>
      </c>
      <c r="B125" s="109" t="s">
        <v>237</v>
      </c>
      <c r="C125" s="110" t="s">
        <v>1926</v>
      </c>
      <c r="D125" s="115" t="s">
        <v>2159</v>
      </c>
      <c r="E125" s="153" t="s">
        <v>3719</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108" t="s">
        <v>2160</v>
      </c>
      <c r="B126" s="109">
        <v>9</v>
      </c>
      <c r="C126" s="110" t="s">
        <v>2161</v>
      </c>
      <c r="D126" s="115" t="s">
        <v>2162</v>
      </c>
      <c r="E126" s="153" t="s">
        <v>3719</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108" t="s">
        <v>2163</v>
      </c>
      <c r="B127" s="109">
        <v>5</v>
      </c>
      <c r="C127" s="110" t="s">
        <v>2161</v>
      </c>
      <c r="D127" s="115" t="s">
        <v>2164</v>
      </c>
      <c r="E127" s="153" t="s">
        <v>3719</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108" t="s">
        <v>2165</v>
      </c>
      <c r="B128" s="109">
        <v>1</v>
      </c>
      <c r="C128" s="110" t="s">
        <v>2161</v>
      </c>
      <c r="D128" s="115" t="s">
        <v>2166</v>
      </c>
      <c r="E128" s="153" t="s">
        <v>3719</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108" t="s">
        <v>2167</v>
      </c>
      <c r="B129" s="109">
        <v>6</v>
      </c>
      <c r="C129" s="110" t="s">
        <v>2161</v>
      </c>
      <c r="D129" s="115" t="s">
        <v>2168</v>
      </c>
      <c r="E129" s="153" t="s">
        <v>3719</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108" t="s">
        <v>2169</v>
      </c>
      <c r="B130" s="109">
        <v>8</v>
      </c>
      <c r="C130" s="110" t="s">
        <v>2161</v>
      </c>
      <c r="D130" s="115" t="s">
        <v>2170</v>
      </c>
      <c r="E130" s="153" t="s">
        <v>3719</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108"/>
      <c r="B131" s="110"/>
      <c r="C131" s="110"/>
      <c r="D131" s="115"/>
      <c r="E131" s="110"/>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105" t="s">
        <v>2171</v>
      </c>
      <c r="B132" s="106"/>
      <c r="C132" s="106"/>
      <c r="D132" s="114"/>
      <c r="E132" s="106"/>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108" t="s">
        <v>2172</v>
      </c>
      <c r="B133" s="109" t="s">
        <v>8</v>
      </c>
      <c r="C133" s="110" t="s">
        <v>1926</v>
      </c>
      <c r="D133" s="115" t="s">
        <v>2173</v>
      </c>
      <c r="E133" s="153" t="s">
        <v>3719</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108" t="s">
        <v>2174</v>
      </c>
      <c r="B134" s="109" t="s">
        <v>8</v>
      </c>
      <c r="C134" s="110" t="s">
        <v>1926</v>
      </c>
      <c r="D134" s="115" t="s">
        <v>2175</v>
      </c>
      <c r="E134" s="153" t="s">
        <v>3719</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108" t="s">
        <v>2176</v>
      </c>
      <c r="B135" s="109" t="s">
        <v>8</v>
      </c>
      <c r="C135" s="110" t="s">
        <v>1926</v>
      </c>
      <c r="D135" s="115" t="s">
        <v>2177</v>
      </c>
      <c r="E135" s="153" t="s">
        <v>3719</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108" t="s">
        <v>2178</v>
      </c>
      <c r="B136" s="109" t="s">
        <v>260</v>
      </c>
      <c r="C136" s="110" t="s">
        <v>1926</v>
      </c>
      <c r="D136" s="115" t="s">
        <v>2180</v>
      </c>
      <c r="E136" s="153" t="s">
        <v>3719</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108" t="s">
        <v>2181</v>
      </c>
      <c r="B137" s="109">
        <v>100</v>
      </c>
      <c r="C137" s="110" t="str">
        <f>INDEX(rngUnitSettings,MATCH("Length",INDEX(rngUnitSettings,,1),0),2)</f>
        <v>mm</v>
      </c>
      <c r="D137" s="115" t="s">
        <v>2182</v>
      </c>
      <c r="E137" s="153" t="s">
        <v>3719</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108" t="s">
        <v>2183</v>
      </c>
      <c r="B138" s="109" t="s">
        <v>8</v>
      </c>
      <c r="C138" s="110" t="s">
        <v>1926</v>
      </c>
      <c r="D138" s="115" t="s">
        <v>2184</v>
      </c>
      <c r="E138" s="153" t="s">
        <v>3719</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108" t="s">
        <v>2185</v>
      </c>
      <c r="B139" s="109" t="s">
        <v>210</v>
      </c>
      <c r="C139" s="110" t="s">
        <v>1926</v>
      </c>
      <c r="D139" s="115" t="s">
        <v>2186</v>
      </c>
      <c r="E139" s="153" t="s">
        <v>3719</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108" t="s">
        <v>2187</v>
      </c>
      <c r="B140" s="109" t="s">
        <v>8</v>
      </c>
      <c r="C140" s="110" t="s">
        <v>1926</v>
      </c>
      <c r="D140" s="115" t="s">
        <v>2188</v>
      </c>
      <c r="E140" s="153" t="s">
        <v>3719</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108" t="s">
        <v>2189</v>
      </c>
      <c r="B141" s="109" t="s">
        <v>8</v>
      </c>
      <c r="C141" s="110" t="s">
        <v>1926</v>
      </c>
      <c r="D141" s="115" t="s">
        <v>2190</v>
      </c>
      <c r="E141" s="153" t="s">
        <v>3719</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108" t="s">
        <v>2191</v>
      </c>
      <c r="B142" s="109">
        <v>7.5</v>
      </c>
      <c r="C142" s="110" t="s">
        <v>2192</v>
      </c>
      <c r="D142" s="115" t="s">
        <v>2193</v>
      </c>
      <c r="E142" s="153" t="s">
        <v>3719</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08" t="s">
        <v>2194</v>
      </c>
      <c r="B143" s="109" t="s">
        <v>8</v>
      </c>
      <c r="C143" s="110" t="s">
        <v>1926</v>
      </c>
      <c r="D143" s="115" t="s">
        <v>2195</v>
      </c>
      <c r="E143" s="153" t="s">
        <v>3719</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08" t="s">
        <v>2196</v>
      </c>
      <c r="B144" s="109" t="s">
        <v>8</v>
      </c>
      <c r="C144" s="110" t="s">
        <v>1926</v>
      </c>
      <c r="D144" s="115" t="s">
        <v>2197</v>
      </c>
      <c r="E144" s="153" t="s">
        <v>3719</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08" t="s">
        <v>2198</v>
      </c>
      <c r="B145" s="109" t="s">
        <v>280</v>
      </c>
      <c r="C145" s="110" t="s">
        <v>1926</v>
      </c>
      <c r="D145" s="115" t="s">
        <v>2200</v>
      </c>
      <c r="E145" s="153" t="s">
        <v>3719</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08" t="s">
        <v>2201</v>
      </c>
      <c r="B146" s="109" t="s">
        <v>283</v>
      </c>
      <c r="C146" s="110" t="s">
        <v>2203</v>
      </c>
      <c r="D146" s="115" t="s">
        <v>2204</v>
      </c>
      <c r="E146" s="153" t="s">
        <v>3719</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08" t="s">
        <v>2205</v>
      </c>
      <c r="B147" s="109" t="s">
        <v>287</v>
      </c>
      <c r="C147" s="110" t="s">
        <v>2203</v>
      </c>
      <c r="D147" s="115" t="s">
        <v>2207</v>
      </c>
      <c r="E147" s="153" t="s">
        <v>3719</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08" t="s">
        <v>2208</v>
      </c>
      <c r="B148" s="109" t="s">
        <v>290</v>
      </c>
      <c r="C148" s="110" t="s">
        <v>2203</v>
      </c>
      <c r="D148" s="115" t="s">
        <v>2210</v>
      </c>
      <c r="E148" s="153" t="s">
        <v>3719</v>
      </c>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08" t="s">
        <v>2211</v>
      </c>
      <c r="B149" s="109" t="s">
        <v>293</v>
      </c>
      <c r="C149" s="110" t="s">
        <v>2203</v>
      </c>
      <c r="D149" s="115" t="s">
        <v>2213</v>
      </c>
      <c r="E149" s="153" t="s">
        <v>3719</v>
      </c>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53">
    <dataValidation type="list" showInputMessage="1" showErrorMessage="1" sqref="I4 K4" xr:uid="{3E416888-C37A-44E5-B590-168AA57F7DB2}">
      <formula1>"mm,cm,m"</formula1>
    </dataValidation>
    <dataValidation type="list" showInputMessage="1" showErrorMessage="1" sqref="I5 K5" xr:uid="{A99B79DE-DE4E-4F84-8C9D-FF8BB5857A6D}">
      <formula1>"mm2,cm2,m2"</formula1>
    </dataValidation>
    <dataValidation type="list" showInputMessage="1" showErrorMessage="1" sqref="I6 K6" xr:uid="{C3832A81-55E6-4981-89E8-8117C5257737}">
      <formula1>"N,kN,tf"</formula1>
    </dataValidation>
    <dataValidation type="list" showInputMessage="1" showErrorMessage="1" sqref="I7 K7" xr:uid="{91A62CFE-E1BB-474B-A710-CCCA584942D7}">
      <formula1>"N*mm,kN*m,tf*m"</formula1>
    </dataValidation>
    <dataValidation type="list" showInputMessage="1" showErrorMessage="1" sqref="I8 K8" xr:uid="{BF4BCAB7-D245-4242-8A0C-0D0EFFAF4E2B}">
      <formula1>"Pa,kPa,MPa,kgf/cm2,tf/m2"</formula1>
    </dataValidation>
    <dataValidation type="list" showInputMessage="1" showErrorMessage="1" sqref="I9 K9" xr:uid="{B0707BFE-2AC6-4CC9-8F52-D77033FA0C3A}">
      <formula1>"1/mm,1/m"</formula1>
    </dataValidation>
    <dataValidation type="list" showInputMessage="1" showErrorMessage="1" sqref="I13" xr:uid="{6F01C3AE-2BC9-4214-A017-D1ED00ECC72E}">
      <formula1>"Tension,Compression"</formula1>
    </dataValidation>
    <dataValidation type="list" showInputMessage="1" showErrorMessage="1" sqref="I14" xr:uid="{6E43E895-B329-439A-933B-C6DDAD55E9EB}">
      <formula1>"+Y tension,-Y tension"</formula1>
    </dataValidation>
    <dataValidation type="list" showInputMessage="1" showErrorMessage="1" sqref="I15" xr:uid="{FBFEF1C4-BC9D-4F33-938C-2F5A5B39173D}">
      <formula1>"+X tension,-X tension"</formula1>
    </dataValidation>
    <dataValidation type="list" allowBlank="1" showInputMessage="1" showErrorMessage="1" sqref="J47:M47 J49:M49 J54:M54 J59:M59" xr:uid="{F0183761-7A4E-4EBD-A638-BE74638E8B57}">
      <formula1>"ULS(I),SLS(II)"</formula1>
    </dataValidation>
    <dataValidation type="list" allowBlank="1" showInputMessage="1" showErrorMessage="1" sqref="J50:M50 J52:M52 J55:M55 J57:M57 J60:M60 J62:M62" xr:uid="{E3506A6E-4361-440C-AADB-E80526175641}">
      <formula1>"TwoLine,ThreeLine"</formula1>
    </dataValidation>
    <dataValidation type="list" allowBlank="1" showInputMessage="1" showErrorMessage="1" sqref="J51:M51" xr:uid="{B807CA23-1322-40A5-99B7-E936AD03F51B}">
      <formula1>"Ignore,UseDiagram"</formula1>
    </dataValidation>
    <dataValidation type="list" allowBlank="1" showInputMessage="1" showErrorMessage="1" sqref="J64:M64" xr:uid="{2E117F52-A437-4846-B5FC-582A176D187D}">
      <formula1>"StrengthState,CapacityState,PreCrackState,PostCrackState,CrackedState"</formula1>
    </dataValidation>
    <dataValidation type="list" allowBlank="1" showInputMessage="1" showErrorMessage="1" sqref="J65:M65" xr:uid="{4A0FA849-9A59-4CC5-9976-E8C904A6188A}">
      <formula1>"Stress,Strain"</formula1>
    </dataValidation>
    <dataValidation type="list" allowBlank="1" showInputMessage="1" showErrorMessage="1" sqref="M71:M100" xr:uid="{C2B7AD5F-F104-424C-A2B3-AD93454D930A}">
      <formula1>"Auto,λ*Mx,λ*My,λ*Mxy,λ*N,λ*NMxy"</formula1>
    </dataValidation>
    <dataValidation type="decimal" operator="greaterThan" showInputMessage="1" showErrorMessage="1" sqref="I117:J117" xr:uid="{114EE09A-C326-4871-97FF-CC557500F280}">
      <formula1>0</formula1>
    </dataValidation>
    <dataValidation type="list" showInputMessage="1" showErrorMessage="1" sqref="I104:J104 I107" xr:uid="{22E35485-DD93-4047-84DB-C344215879AE}">
      <formula1>"Yes,No"</formula1>
    </dataValidation>
    <dataValidation type="list" showInputMessage="1" showErrorMessage="1" sqref="I105:J105" xr:uid="{FA265C13-1068-46AA-8795-BBB93DA95350}">
      <formula1>"Outside,Inside"</formula1>
    </dataValidation>
    <dataValidation type="list" showInputMessage="1" showErrorMessage="1" sqref="I110:J110" xr:uid="{55E2EE82-E934-4826-AB5F-2F16B5484D04}">
      <formula1>"mm,pt"</formula1>
    </dataValidation>
    <dataValidation type="list" showInputMessage="1" showErrorMessage="1" sqref="J113" xr:uid="{AF2E8AAB-5CCD-47E9-B6BE-E4760B41BE60}">
      <formula1>"Triangle,Stealth,Diamond,Oval,Open"</formula1>
    </dataValidation>
    <dataValidation type="list" showInputMessage="1" showErrorMessage="1" sqref="J114" xr:uid="{0C75ACEA-0C66-45CA-ABEE-D3D7B0F8E19D}">
      <formula1>"Small,Medium,Wide"</formula1>
    </dataValidation>
    <dataValidation type="list" allowBlank="1" showInputMessage="1" showErrorMessage="1" sqref="B25" xr:uid="{17E8B7DD-CFDE-404A-B1D8-192BE78E8A8E}">
      <formula1>"Generated,AutoCAD"</formula1>
    </dataValidation>
    <dataValidation type="list" allowBlank="1" showInputMessage="1" showErrorMessage="1" sqref="B30" xr:uid="{D52E4DD5-5BA9-42CA-B625-419B47B15422}">
      <formula1>"Adaptive,Contour"</formula1>
    </dataValidation>
    <dataValidation type="list" allowBlank="1" showInputMessage="1" showErrorMessage="1" sqref="B31" xr:uid="{3C00751D-DB0A-44C8-B427-231C68437892}">
      <formula1>"Auto 0.05,Auto 0.1,Auto 0.2,User"</formula1>
    </dataValidation>
    <dataValidation type="list" allowBlank="1" showInputMessage="1" showErrorMessage="1" sqref="B5:B7 B22 B114 B116:B117 B119 B133:B136 B138 B140:B141 B143:B144 J42:M45" xr:uid="{9F331F48-0196-4F1A-A45E-FD6C98E5BEC6}">
      <formula1>"Yes,No"</formula1>
    </dataValidation>
    <dataValidation type="list" allowBlank="1" showInputMessage="1" showErrorMessage="1" sqref="B8" xr:uid="{8978B1FC-08AB-41F8-8725-07A05AD4706B}">
      <formula1>"Excel,File"</formula1>
    </dataValidation>
    <dataValidation type="list" allowBlank="1" showInputMessage="1" showErrorMessage="1" sqref="B17" xr:uid="{FF9F88E3-7EB5-4475-88F7-FA7DD8921AF9}">
      <formula1>"Worst,User"</formula1>
    </dataValidation>
    <dataValidation type="list" allowBlank="1" showInputMessage="1" showErrorMessage="1" sqref="B18" xr:uid="{8A9A677E-84A1-4069-BFFA-D663B4E8C235}">
      <formula1>"StrengthStrain,StrengthCapacity,Cracks,Stability"</formula1>
    </dataValidation>
    <dataValidation type="list" allowBlank="1" showInputMessage="1" showErrorMessage="1" sqref="B63 B85" xr:uid="{542F8EBC-F756-4FA0-AB78-942EB5B8627B}">
      <formula1>"SP63,SP35"</formula1>
    </dataValidation>
    <dataValidation type="list" allowBlank="1" showInputMessage="1" showErrorMessage="1" sqref="B67" xr:uid="{7FB4E0D9-47E5-416D-978A-189CB3366B40}">
      <formula1>"Determinate,Indeterminate"</formula1>
    </dataValidation>
    <dataValidation type="list" allowBlank="1" showInputMessage="1" showErrorMessage="1" sqref="B68:B69" xr:uid="{256D0438-8BE5-42BA-9AD3-9FBD5970E33C}">
      <formula1>"1,-1"</formula1>
    </dataValidation>
    <dataValidation type="list" allowBlank="1" showInputMessage="1" showErrorMessage="1" sqref="B70" xr:uid="{AB556860-22E0-48EA-8B66-60E80699D1F0}">
      <formula1>"AutoWithL,AutoWithμL,User"</formula1>
    </dataValidation>
    <dataValidation type="list" allowBlank="1" showInputMessage="1" showErrorMessage="1" sqref="B73" xr:uid="{9959AE85-31F2-4902-94DD-5A8CF28CD1E9}">
      <formula1>"OnlyMomentPlane,BothPlanes"</formula1>
    </dataValidation>
    <dataValidation type="list" allowBlank="1" showInputMessage="1" showErrorMessage="1" sqref="B74" xr:uid="{7720D16A-42EA-4D0E-BC32-83791A671E1F}">
      <formula1>"Auto,PhiL2"</formula1>
    </dataValidation>
    <dataValidation type="list" allowBlank="1" showInputMessage="1" showErrorMessage="1" sqref="B38" xr:uid="{36029A4F-E8E3-48C3-95C4-7E16F11E51E5}">
      <formula1>"Newton,Secant"</formula1>
    </dataValidation>
    <dataValidation type="list" allowBlank="1" showInputMessage="1" showErrorMessage="1" sqref="B49 B87" xr:uid="{219DFDBA-72A1-4E6C-AE05-754953E1868C}">
      <formula1>"Auto,UltimateStrain,LoadMultiplier"</formula1>
    </dataValidation>
    <dataValidation type="list" allowBlank="1" showInputMessage="1" showErrorMessage="1" sqref="B55" xr:uid="{0F1D0D12-5894-4CEC-8DB6-9B74D5804055}">
      <formula1>"Bisection,Brent,Secant"</formula1>
    </dataValidation>
    <dataValidation type="list" allowBlank="1" showInputMessage="1" showErrorMessage="1" sqref="B103" xr:uid="{41137DCC-2993-4B3F-A389-CF46AFE34C9B}">
      <formula1>"Max,Min,Average"</formula1>
    </dataValidation>
    <dataValidation type="list" allowBlank="1" showInputMessage="1" showErrorMessage="1" sqref="B104" xr:uid="{600E251A-60B8-4A9F-87E4-FCC2068861CD}">
      <formula1>"3d,5d,6d"</formula1>
    </dataValidation>
    <dataValidation type="list" allowBlank="1" showInputMessage="1" showErrorMessage="1" sqref="B105" xr:uid="{72DCDDD3-A8DE-4EC0-B3E5-6BC3A622C065}">
      <formula1>"Periodic,Smooth"</formula1>
    </dataValidation>
    <dataValidation type="list" allowBlank="1" showInputMessage="1" showErrorMessage="1" sqref="B94" xr:uid="{33F74D9F-8FD7-4D43-B36A-E4F3B6141B0D}">
      <formula1>"Auto,User"</formula1>
    </dataValidation>
    <dataValidation type="list" allowBlank="1" showInputMessage="1" showErrorMessage="1" sqref="B96" xr:uid="{F62CDC9A-B9DC-4BB7-8CAC-88235EF06ADD}">
      <formula1>"User,Auto,AlwaysCalc"</formula1>
    </dataValidation>
    <dataValidation type="list" allowBlank="1" showInputMessage="1" showErrorMessage="1" sqref="B97" xr:uid="{7EBA0706-88DA-4D8E-B115-BFF71D8CCFD9}">
      <formula1>"AllSelected,TensionOnly"</formula1>
    </dataValidation>
    <dataValidation type="list" allowBlank="1" showInputMessage="1" showErrorMessage="1" sqref="B90" xr:uid="{E6C30F04-13DD-477F-BF5F-D83092A1653F}">
      <formula1>"Effective,FullTension"</formula1>
    </dataValidation>
    <dataValidation type="list" allowBlank="1" showInputMessage="1" showErrorMessage="1" sqref="B91" xr:uid="{48653690-9635-46CE-9CEB-5EFE0733468C}">
      <formula1>"NearestContour,GlobalExtreme"</formula1>
    </dataValidation>
    <dataValidation type="list" allowBlank="1" showInputMessage="1" showErrorMessage="1" sqref="B120" xr:uid="{6513F6CF-383E-4A84-8C61-65AEEBD9BDF0}">
      <formula1>"ValuesOnly,NamesAndValues"</formula1>
    </dataValidation>
    <dataValidation type="list" allowBlank="1" showInputMessage="1" showErrorMessage="1" sqref="B115 B139" xr:uid="{1DEECB39-0E38-45E6-8738-661531FE149F}">
      <formula1>"Transformed,Concrete,None"</formula1>
    </dataValidation>
    <dataValidation type="list" allowBlank="1" showInputMessage="1" showErrorMessage="1" sqref="B118" xr:uid="{9EC9AFE2-8F47-4B6D-8DD1-95ED6FB61FC7}">
      <formula1>"Region,Polyline"</formula1>
    </dataValidation>
    <dataValidation type="list" allowBlank="1" showInputMessage="1" showErrorMessage="1" sqref="B145" xr:uid="{7C2C22FE-A59A-4129-AAEC-AE7495773348}">
      <formula1>"Separate,Common"</formula1>
    </dataValidation>
    <dataValidation type="decimal" operator="greaterThanOrEqual" showInputMessage="1" showErrorMessage="1" sqref="B21" xr:uid="{58D49CC8-FC18-41E3-BD65-E0DA8EDE6BCE}">
      <formula1>0</formula1>
    </dataValidation>
    <dataValidation type="list" showInputMessage="1" showErrorMessage="1" sqref="B26" xr:uid="{2328E678-BCD1-4843-B807-8D1B7518EDE9}">
      <formula1>"Circle;Rectangles;PointedSection;HollowRectangle"</formula1>
    </dataValidation>
    <dataValidation type="list" showInputMessage="1" showErrorMessage="1" sqref="L71:L100" xr:uid="{52AE4E93-D548-4CA0-ACB4-B38DC7C0719F}">
      <formula1>$J$39:$M$39</formula1>
    </dataValidation>
    <dataValidation type="list" allowBlank="1" showInputMessage="1" showErrorMessage="1" sqref="B19" xr:uid="{2B6FD8C7-25B8-40C4-AC1D-F99896AF09D1}">
      <formula1>$H$71:$H$100</formula1>
    </dataValidation>
  </dataValidations>
  <hyperlinks>
    <hyperlink ref="M19" location="'Справка'!A1499" display="Подробнее" xr:uid="{10E0AF2F-A1E4-4519-8BE7-FEECD4A797D3}"/>
    <hyperlink ref="M20" location="'Справка'!A1505" display="Подробнее" xr:uid="{76A632E4-6372-44C7-AC59-8F586DD3552E}"/>
    <hyperlink ref="M21" location="'Справка'!A1511" display="Подробнее" xr:uid="{145D2812-0919-43AA-A566-E33F7F7EA203}"/>
    <hyperlink ref="M22" location="'Справка'!A1517" display="Подробнее" xr:uid="{69CDB0A5-A513-42AE-B6E7-158FF177C3E7}"/>
    <hyperlink ref="M23" location="'Справка'!A1522" display="Подробнее" xr:uid="{95B64D4F-F102-45A9-B0B5-1FE7791B0C30}"/>
    <hyperlink ref="M27" location="'Справка'!A1460" display="Подробнее" xr:uid="{6A9081D2-543F-4F1D-A804-2B1A31DFF3BB}"/>
    <hyperlink ref="M28" location="'Справка'!A1466" display="Подробнее" xr:uid="{1A7CF7C3-045E-4329-B3C3-8B7C35DC3623}"/>
    <hyperlink ref="M29" location="'Справка'!A1472" display="Подробнее" xr:uid="{C76421D0-8F9A-4C87-BE2C-4649B58F6165}"/>
    <hyperlink ref="M30" location="'Справка'!A1479" display="Подробнее" xr:uid="{E6B5293F-B632-4C66-93A9-C53ACDD090E6}"/>
    <hyperlink ref="M31" location="'Справка'!A1485" display="Подробнее" xr:uid="{924F18F7-527D-4C64-B485-C68B6D5F249A}"/>
    <hyperlink ref="M32" location="'Справка'!A1491" display="Подробнее" xr:uid="{D156CE5C-F031-4BCF-A588-8A2E8D2A957A}"/>
    <hyperlink ref="M33" location="'Справка'!A1495" display="Подробнее" xr:uid="{42603439-982C-48BC-9689-9362BFE4BDCB}"/>
    <hyperlink ref="H2" location="'Справка'!A604" display="Единицы измерения (Подробнее)" xr:uid="{8A0AE613-4446-470F-AB23-03F69F819457}"/>
    <hyperlink ref="H11" location="'Справка'!A615" display="Система знаков (Подробнее)" xr:uid="{DD6FAA75-60B4-4AB3-936C-AD784C23A6DF}"/>
    <hyperlink ref="H17" location="'Справка'!A673" display="Материал арматуры (Подробнее)" xr:uid="{A6DF6081-9AB7-45FE-8890-B46579D37EC4}"/>
    <hyperlink ref="H25" location="'Справка'!A664" display="Материал бетона (Подробнее)" xr:uid="{D253780F-E39F-4DED-B675-04881C36CE3D}"/>
    <hyperlink ref="H35" location="'Справка'!A681" display="Настройка расчетных профилей (Подробнее)" xr:uid="{FAD9A164-844F-4A21-BBBC-CE5D3E50EB95}"/>
    <hyperlink ref="AI58" location="'Справка'!A656" display="СП 35.13330.2011, таблица 7.21 (Подробнее)" xr:uid="{AB12207B-62DA-449A-8B47-40C3564A49DA}"/>
    <hyperlink ref="H69" location="'Справка'!A623" display="Сочетания нагрузок (Подробнее)" xr:uid="{2874CE0A-95F0-4158-986A-265C711B83C3}"/>
    <hyperlink ref="M104" location="'Справка'!A1378" display="Подробнее" xr:uid="{5EE69EA3-6DEE-4B2C-BD9A-7AD69C9E6318}"/>
    <hyperlink ref="M105" location="'Справка'!A1383" display="Подробнее" xr:uid="{0E14B5D0-E98E-4A03-A67C-A3C2A3E1DDEE}"/>
    <hyperlink ref="M106" location="'Справка'!A1388" display="Подробнее" xr:uid="{EAFAD562-47A4-445A-B698-38F1B06CFF19}"/>
    <hyperlink ref="M107" location="'Справка'!A1397" display="Подробнее" xr:uid="{3AC44C2A-58EA-474D-9C28-FABB922AD7B7}"/>
    <hyperlink ref="M108" location="'Справка'!A1402" display="Подробнее" xr:uid="{10D83E33-7247-4B20-AE1A-BE4F80522225}"/>
    <hyperlink ref="M109" location="'Справка'!A1407" display="Подробнее" xr:uid="{89DF338F-D1A0-44AD-BBAA-5B29902159F5}"/>
    <hyperlink ref="M110" location="'Справка'!A1412" display="Подробнее" xr:uid="{5A50DBD5-9229-45C5-ACB9-3928BCB8DD7D}"/>
    <hyperlink ref="M111" location="'Справка'!A1421" display="Подробнее" xr:uid="{E959F2C0-88BE-4BBC-9271-B1BDAA53DF77}"/>
    <hyperlink ref="M112" location="'Справка'!A1429" display="Подробнее" xr:uid="{A71ED4EE-3877-424D-ADBE-F634A0290A62}"/>
    <hyperlink ref="M113" location="'Справка'!A1436" display="Подробнее" xr:uid="{F180843F-E01C-4D4B-87CB-FEC2F5DD6BCA}"/>
    <hyperlink ref="M114" location="'Справка'!A1441" display="Подробнее" xr:uid="{ED156479-07EA-45B2-B08F-E372C81D5658}"/>
    <hyperlink ref="M115" location="'Справка'!A1446" display="Подробнее" xr:uid="{EEE81D3F-8478-473F-8E19-FB8E7DFE16D6}"/>
    <hyperlink ref="M116" location="'Справка'!A1451" display="Подробнее" xr:uid="{398F9C0B-BCA7-48E0-B2D6-961C4A07A48F}"/>
    <hyperlink ref="M117" location="'Справка'!A1456" display="Подробнее" xr:uid="{0FF41CF7-57E9-4BBF-BEB2-98BBEAB29CC4}"/>
    <hyperlink ref="H102" location="'Справка'!A701" display="Настройки оформления схемы (Подробнее)" xr:uid="{29BED08A-5AED-4D99-AB36-ED9358447D4B}"/>
    <hyperlink ref="P69" location="'Справка'!A649" display="Нагрузки для устойчивости (Подробнее)" xr:uid="{124D05EB-DFAF-4BE2-BB83-EF985C79D2F6}"/>
    <hyperlink ref="X1" location="'Справка'!A695" display="Контрольные точки диаграмм (Подробнее)" xr:uid="{015E2137-CF61-4277-B4A0-D38F6B5233DB}"/>
    <hyperlink ref="E5" location="'Справка'!A750" display="Подробнее" xr:uid="{70A7C5B0-3E8B-49F7-A572-49519562B681}"/>
    <hyperlink ref="E6" location="'Справка'!A758" display="Подробнее" xr:uid="{72E27545-2A12-401F-A791-BD32798BCF2D}"/>
    <hyperlink ref="E7" location="'Справка'!A1521" display="Подробнее" xr:uid="{019A44FE-F594-4D91-9B69-50F3E4AFB3DE}"/>
    <hyperlink ref="E8" location="'Справка'!A764" display="Подробнее" xr:uid="{F3B74774-902F-463D-8079-F7363C8A4659}"/>
    <hyperlink ref="E9" location="'Справка'!A774" display="Подробнее" xr:uid="{EBEE2161-B320-4385-B081-F5773783E0DC}"/>
    <hyperlink ref="E13" location="'Справка'!A781" display="Подробнее" xr:uid="{F289A4FA-5970-42CC-8B25-DF87C8DD02A0}"/>
    <hyperlink ref="E14" location="'Справка'!A789" display="Подробнее" xr:uid="{6A8FDC74-9881-41BD-84F7-655946880643}"/>
    <hyperlink ref="E15" location="'Справка'!A792" display="Подробнее" xr:uid="{A137D4E2-1E1E-49AE-91CA-0A6C919F322D}"/>
    <hyperlink ref="E17" location="'Справка'!A801" display="Подробнее" xr:uid="{4889D008-3450-456A-B83D-5BAC5931E5F1}"/>
    <hyperlink ref="E18" location="'Справка'!A806" display="Подробнее" xr:uid="{30A46793-791D-4A9A-B237-27BC2F524B72}"/>
    <hyperlink ref="E19" location="'Справка'!A815" display="Подробнее" xr:uid="{D01B000E-D19A-4210-86D1-BEB56D656216}"/>
    <hyperlink ref="E21" location="'Справка'!A820" display="Подробнее" xr:uid="{0FAB6A3B-9CE1-4357-9DE9-6BCB2BDCF30D}"/>
    <hyperlink ref="E22" location="'Справка'!A827" display="Подробнее" xr:uid="{DDBBF693-9104-4307-BD3A-6E8E4B20AB06}"/>
    <hyperlink ref="E25" location="'Справка'!A833" display="Подробнее" xr:uid="{CCBB1D3A-2B35-475F-8EE0-42259A6A2E83}"/>
    <hyperlink ref="E26" location="'Справка'!A841" display="Подробнее" xr:uid="{B04FD32B-F7D4-419A-A927-4CE9BF0FAB1E}"/>
    <hyperlink ref="E29" location="'Справка'!A847" display="Подробнее" xr:uid="{314A3178-0B4D-4113-B635-D13F41BCAAC4}"/>
    <hyperlink ref="E30" location="'Справка'!A855" display="Подробнее" xr:uid="{6E745822-28DE-49D0-9A71-345E5A55038E}"/>
    <hyperlink ref="E31" location="'Справка'!A865" display="Подробнее" xr:uid="{B6AC170D-23DB-4F67-A1C2-8BBB1ABE4753}"/>
    <hyperlink ref="E32" location="'Справка'!A873" display="Подробнее" xr:uid="{BC6F8022-244F-42A9-AF8B-2B541C7FA9CB}"/>
    <hyperlink ref="E33" location="'Справка'!A879" display="Подробнее" xr:uid="{1E94BDA0-BD9E-487B-AFE8-63433DBE72CE}"/>
    <hyperlink ref="E34" location="'Справка'!A882" display="Подробнее" xr:uid="{49F2C82D-A813-4007-9813-7E998D2A584F}"/>
    <hyperlink ref="E38" location="'Справка'!A893" display="Подробнее" xr:uid="{1FF53EAC-769A-4C3A-B10F-418D1502FA75}"/>
    <hyperlink ref="E39" location="'Справка'!A899" display="Подробнее" xr:uid="{83B2E307-ABFE-4886-BAB1-F5830E2E1AD5}"/>
    <hyperlink ref="E40" location="'Справка'!A905" display="Подробнее" xr:uid="{9A6CF3C9-EDA6-4D16-94FE-18C99A11658D}"/>
    <hyperlink ref="E41" location="'Справка'!A910" display="Подробнее" xr:uid="{65029EC2-6A8D-42D1-A435-91AF3C1FF702}"/>
    <hyperlink ref="E42" location="'Справка'!A915" display="Подробнее" xr:uid="{3A8CBDC4-77AF-434E-B516-8D4265F4F526}"/>
    <hyperlink ref="E43" location="'Справка'!A920" display="Подробнее" xr:uid="{E81FE621-BF31-449B-9575-1CDF080752F9}"/>
    <hyperlink ref="E45" location="'Справка'!A925" display="Подробнее" xr:uid="{05063776-8EDB-4182-8DB1-B50EE587B47B}"/>
    <hyperlink ref="E49" location="'Справка'!A930" display="Подробнее" xr:uid="{15537683-A84C-4A27-AE46-48EED760257C}"/>
    <hyperlink ref="E50" location="'Справка'!A937" display="Подробнее" xr:uid="{7255ED84-0A5B-4AF5-9AF3-0A437CFE9F59}"/>
    <hyperlink ref="E52" location="'Справка'!A946" display="Подробнее" xr:uid="{4918D7C6-A4B6-44E5-BB87-7F02C4B3EC65}"/>
    <hyperlink ref="E54" location="'Справка'!A953" display="Подробнее" xr:uid="{311BB538-3095-4863-A195-B837C4B12DC2}"/>
    <hyperlink ref="E55" location="'Справка'!A960" display="Подробнее" xr:uid="{AF1586E6-93E4-4C5F-B705-CAB0A60D8509}"/>
    <hyperlink ref="E56" location="'Справка'!A966" display="Подробнее" xr:uid="{084C2E40-57F6-4AF1-B2E2-A0DFE8F1C619}"/>
    <hyperlink ref="E57" location="'Справка'!A973" display="Подробнее" xr:uid="{09A2F0B0-021E-472F-A46F-B2CC72B938C7}"/>
    <hyperlink ref="E58" location="'Справка'!A980" display="Подробнее" xr:uid="{B4B1E653-C017-4569-99F9-F0DD4504EE92}"/>
    <hyperlink ref="E59" location="'Справка'!A991" display="Подробнее" xr:uid="{0331D0EE-6EA0-4B42-A10A-FADFABB70E81}"/>
    <hyperlink ref="E63" location="'Справка'!A1002" display="Подробнее" xr:uid="{5D3747AE-D530-44DE-BE2A-9861F4267084}"/>
    <hyperlink ref="E64" location="'Справка'!A1009" display="Подробнее" xr:uid="{0D8CA309-00A9-4AEB-888D-4BF13F68169A}"/>
    <hyperlink ref="E65" location="'Справка'!A1017" display="Подробнее" xr:uid="{9CF131B1-8D36-4E85-9A1A-5BD194C0C9B8}"/>
    <hyperlink ref="E66" location="'Справка'!A1023" display="Подробнее" xr:uid="{09A6CDAF-1537-4407-9114-9C9BAF05C6BC}"/>
    <hyperlink ref="E67" location="'Справка'!A1026" display="Подробнее" xr:uid="{1882C211-5C08-43E0-9CDB-60A6229A5935}"/>
    <hyperlink ref="E68" location="'Справка'!A1033" display="Подробнее" xr:uid="{57EB9E46-08C3-4DD1-8DCE-B74B0EB859C4}"/>
    <hyperlink ref="E69" location="'Справка'!A1038" display="Подробнее" xr:uid="{BC5DCBED-9CB9-4817-9511-B157323B14EB}"/>
    <hyperlink ref="E70" location="'Справка'!A1041" display="Подробнее" xr:uid="{15115758-3E36-493D-8806-17092B1C3AA3}"/>
    <hyperlink ref="E71" location="'Справка'!A1048" display="Подробнее" xr:uid="{56E20F25-2BCA-4FC6-88C9-876B1CBE72FC}"/>
    <hyperlink ref="E72" location="'Справка'!A1053" display="Подробнее" xr:uid="{CA74FCA9-A776-4E35-80E2-3ECEE1059CC5}"/>
    <hyperlink ref="E73" location="'Справка'!A1056" display="Подробнее" xr:uid="{6D0AB126-8655-40AD-A4D0-D677C749C151}"/>
    <hyperlink ref="E74" location="'Справка'!A1062" display="Подробнее" xr:uid="{46250C54-E27F-405D-829F-6E3021B71FDC}"/>
    <hyperlink ref="E76" location="'Справка'!A1072" display="Подробнее" xr:uid="{621287D2-267E-4835-A142-74DC56E72E87}"/>
    <hyperlink ref="E77" location="'Справка'!A1076" display="Подробнее" xr:uid="{6D7AEF11-E732-4E7F-BF35-4372C688D4E3}"/>
    <hyperlink ref="E78" location="'Справка'!A1080" display="Подробнее" xr:uid="{EC56D84E-15D8-4D78-A816-BF77A8C73739}"/>
    <hyperlink ref="E80" location="'Справка'!A1084" display="Подробнее" xr:uid="{3CBCA805-CB40-4C3D-8190-72DB7EFFE51A}"/>
    <hyperlink ref="E81" location="'Справка'!A1088" display="Подробнее" xr:uid="{9ED6A712-3E18-42BF-B70D-02F79C3C7899}"/>
    <hyperlink ref="E85" location="'Справка'!A1092" display="Подробнее" xr:uid="{E60C1C47-07FB-4BFB-8874-DEACA8D53D69}"/>
    <hyperlink ref="E86" location="'Справка'!A1096" display="Подробнее" xr:uid="{9E92241B-900C-4539-A797-B71E2DE5B735}"/>
    <hyperlink ref="E87" location="'Справка'!A1104" display="Подробнее" xr:uid="{B1321A6E-2A09-4024-A671-F1F3D60EED11}"/>
    <hyperlink ref="E88" location="'Справка'!A1110" display="Подробнее" xr:uid="{E6319ACA-E8E1-40A4-A930-FE4AC88FDFBE}"/>
    <hyperlink ref="E90" location="'Справка'!A1115" display="Подробнее" xr:uid="{4643CABB-43AC-4E6A-A588-2D411584C51E}"/>
    <hyperlink ref="E91" location="'Справка'!A1122" display="Подробнее" xr:uid="{0F1DA0EE-CE60-4E23-B856-CBCA03568B44}"/>
    <hyperlink ref="E92" location="'Справка'!A1127" display="Подробнее" xr:uid="{353EE51F-A86A-4EB1-A365-371965A4E51B}"/>
    <hyperlink ref="E93" location="'Справка'!A1131" display="Подробнее" xr:uid="{9CC807A4-6741-422A-BFA7-54B9A0304275}"/>
    <hyperlink ref="E94" location="'Справка'!A1135" display="Подробнее" xr:uid="{90C542E2-2FEC-488B-9AE9-B82E9532E689}"/>
    <hyperlink ref="E95" location="'Справка'!A1140" display="Подробнее" xr:uid="{F35E3560-F407-42E8-BF20-4FDC984AB5D8}"/>
    <hyperlink ref="E96" location="'Справка'!A1144" display="Подробнее" xr:uid="{1CAAA8B2-FA47-43BF-91D2-324A6862F5F8}"/>
    <hyperlink ref="E97" location="'Справка'!A1151" display="Подробнее" xr:uid="{FDFE106C-ED36-4A8B-9BC9-6C49DC269BC8}"/>
    <hyperlink ref="E98" location="'Справка'!A1156" display="Подробнее" xr:uid="{CCAB3410-9040-450F-82A7-69D2A98E2B84}"/>
    <hyperlink ref="E100" location="'Справка'!A1161" display="Подробнее" xr:uid="{FECAA8FA-7E2F-4CB3-B90C-1A487B7DF452}"/>
    <hyperlink ref="E101" location="'Справка'!A1165" display="Подробнее" xr:uid="{5117FFBD-45B2-4C34-9401-0FF5011D9CDD}"/>
    <hyperlink ref="E102" location="'Справка'!A1169" display="Подробнее" xr:uid="{15FB6066-5161-4121-A549-07B9F12137CD}"/>
    <hyperlink ref="E103" location="'Справка'!A1173" display="Подробнее" xr:uid="{FB71AFBD-71EC-434A-B061-850BF2DBEF20}"/>
    <hyperlink ref="E104" location="'Справка'!A1177" display="Подробнее" xr:uid="{9D2340FC-B57C-4417-868A-7F7CC11E7C3A}"/>
    <hyperlink ref="E105" location="'Справка'!A1181" display="Подробнее" xr:uid="{6DFAE3D5-5F1D-4898-A1FE-353678656324}"/>
    <hyperlink ref="E109" location="'Справка'!A1185" display="Подробнее" xr:uid="{85E490B7-8207-44D4-A0BE-B5F989B70FBC}"/>
    <hyperlink ref="E110" location="'Справка'!A1194" display="Подробнее" xr:uid="{1A413403-A2DF-46B6-ACE6-ED1948CC4967}"/>
    <hyperlink ref="E111" location="'Справка'!A1199" display="Подробнее" xr:uid="{4464561D-CF46-4439-9D2D-27DB59A8D124}"/>
    <hyperlink ref="E112" location="'Справка'!A1204" display="Подробнее" xr:uid="{AEDA0D9C-A494-4184-BDAB-DB4FB05C7545}"/>
    <hyperlink ref="E114" location="'Справка'!A1209" display="Подробнее" xr:uid="{416A4773-1B12-4BA8-A270-E7F4A809C1EC}"/>
    <hyperlink ref="E115" location="'Справка'!A1213" display="Подробнее" xr:uid="{26066BC5-D911-415E-9A69-47F31F7382E7}"/>
    <hyperlink ref="E116" location="'Справка'!A1221" display="Подробнее" xr:uid="{E418275E-660F-495C-AAD4-D34080523EE5}"/>
    <hyperlink ref="E117" location="'Справка'!A1225" display="Подробнее" xr:uid="{23CC67ED-E137-4188-B11B-A8BE62DDC172}"/>
    <hyperlink ref="E118" location="'Справка'!A1232" display="Подробнее" xr:uid="{18D9EC97-A83B-47FA-829D-55BEC3453684}"/>
    <hyperlink ref="E119" location="'Справка'!A1238" display="Подробнее" xr:uid="{36C7FFD2-F34F-42E0-B4EB-B200AE93F24A}"/>
    <hyperlink ref="E120" location="'Справка'!A1244" display="Подробнее" xr:uid="{76D7F2B6-A1AC-4926-8A8E-45EB961E296D}"/>
    <hyperlink ref="E121" location="'Справка'!A1251" display="Подробнее" xr:uid="{4D1F7D4B-DE26-4BA8-813C-AC53573DC92F}"/>
    <hyperlink ref="E122" location="'Справка'!A1255" display="Подробнее" xr:uid="{D07BE4D6-FB24-47B3-8014-3E72E4C3DFA8}"/>
    <hyperlink ref="E123" location="'Справка'!A1260" display="Подробнее" xr:uid="{2858EAD0-2FC1-43EA-A2FC-27F119E7BE24}"/>
    <hyperlink ref="E124" location="'Справка'!A1263" display="Подробнее" xr:uid="{869C22A8-0306-442D-A054-A6488A32FB7A}"/>
    <hyperlink ref="E125" location="'Справка'!A1266" display="Подробнее" xr:uid="{1F31BE0E-0EBD-4135-9ACB-44D085D22835}"/>
    <hyperlink ref="E126" location="'Справка'!A1269" display="Подробнее" xr:uid="{E7F5A8D1-660D-4C20-9BC7-7527644295DD}"/>
    <hyperlink ref="E127" location="'Справка'!A1274" display="Подробнее" xr:uid="{7AC4BA07-E1E3-47C0-A48A-D6A27929F9FE}"/>
    <hyperlink ref="E128" location="'Справка'!A1277" display="Подробнее" xr:uid="{B44F4351-294C-46AA-AB15-9391935C897C}"/>
    <hyperlink ref="E129" location="'Справка'!A1280" display="Подробнее" xr:uid="{A65CF6D4-377C-4905-BD51-85B7A07F117C}"/>
    <hyperlink ref="E130" location="'Справка'!A1283" display="Подробнее" xr:uid="{30573152-CE16-487A-BAA7-5AAD1B8C8ECA}"/>
    <hyperlink ref="E133" location="'Справка'!A1286" display="Подробнее" xr:uid="{4B2419A3-CFC4-4F04-A433-A509DF6F622B}"/>
    <hyperlink ref="E134" location="'Справка'!A1291" display="Подробнее" xr:uid="{336CD964-0AF8-4E59-B600-E3C29B55FC5B}"/>
    <hyperlink ref="E135" location="'Справка'!A1298" display="Подробнее" xr:uid="{0862631F-0EE6-419E-B3E6-BFFF3847ADA3}"/>
    <hyperlink ref="E136" location="'Справка'!A1303" display="Подробнее" xr:uid="{4ED18862-B50B-4D71-A047-52EA2D6856C0}"/>
    <hyperlink ref="E137" location="'Справка'!A1309" display="Подробнее" xr:uid="{468CA105-1D3D-49C9-9CBE-0C10DCA7BF19}"/>
    <hyperlink ref="E138" location="'Справка'!A1315" display="Подробнее" xr:uid="{044F48BF-15E2-4E5E-B428-46E39B58F604}"/>
    <hyperlink ref="E139" location="'Справка'!A1320" display="Подробнее" xr:uid="{D64CA7AB-E4FE-4F86-BFFB-B001EC4FE5AE}"/>
    <hyperlink ref="E140" location="'Справка'!A1327" display="Подробнее" xr:uid="{B7B4C040-B8BC-442B-90E0-417E74CBBCC5}"/>
    <hyperlink ref="E141" location="'Справка'!A1332" display="Подробнее" xr:uid="{EFA6C835-7146-42AF-83EE-00AC3097DAF6}"/>
    <hyperlink ref="E142" location="'Справка'!A1337" display="Подробнее" xr:uid="{3207B1B5-A5C3-47D8-BF91-A84A290CC1E0}"/>
    <hyperlink ref="E143" location="'Справка'!A1342" display="Подробнее" xr:uid="{41FEAD43-F8BF-4E94-86E7-93B0F24D099A}"/>
    <hyperlink ref="E144" location="'Справка'!A1347" display="Подробнее" xr:uid="{234A5271-A554-499A-A6B9-B93CF7E45C77}"/>
    <hyperlink ref="E145" location="'Справка'!A1352" display="Подробнее" xr:uid="{3F52C52E-54A1-46B5-AAA1-A0C838F569F5}"/>
    <hyperlink ref="E146" location="'Справка'!A1357" display="Подробнее" xr:uid="{6ACB5DE0-5398-4E36-8C86-F09BDD103326}"/>
    <hyperlink ref="E147" location="'Справка'!A1364" display="Подробнее" xr:uid="{B7FD2743-C998-403B-A028-F52A67ECDE59}"/>
    <hyperlink ref="E148" location="'Справка'!A1367" display="Подробнее" xr:uid="{156E6843-964A-486A-A965-D5242A1FFE14}"/>
    <hyperlink ref="E149" location="'Справка'!A1370" display="Подробнее" xr:uid="{2EC19E70-9E0D-4FB2-AC87-8D8B6E420CD7}"/>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9235C-72B1-486C-BD0C-2DDB49AF405F}">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82" customFormat="1" ht="21" customHeight="1" x14ac:dyDescent="0.2">
      <c r="A2" s="83" t="s">
        <v>1865</v>
      </c>
      <c r="B2" s="84"/>
      <c r="C2" s="84"/>
      <c r="D2" s="84"/>
      <c r="E2" s="84"/>
      <c r="F2" s="84"/>
      <c r="G2" s="84"/>
      <c r="H2" s="84"/>
      <c r="I2" s="84"/>
      <c r="J2" s="84"/>
      <c r="K2" s="84"/>
    </row>
    <row r="3" spans="1:11" ht="15" customHeight="1" x14ac:dyDescent="0.2">
      <c r="A3" s="6" t="s">
        <v>498</v>
      </c>
      <c r="B3" s="7" t="s">
        <v>499</v>
      </c>
      <c r="C3" s="7"/>
      <c r="D3" s="7"/>
      <c r="E3" s="7"/>
      <c r="F3" s="8"/>
      <c r="G3" s="8"/>
      <c r="H3" s="8"/>
      <c r="I3" s="8"/>
      <c r="J3" s="8"/>
      <c r="K3" s="8"/>
    </row>
    <row r="4" spans="1:11" ht="15" customHeight="1" x14ac:dyDescent="0.2">
      <c r="A4" s="9" t="s">
        <v>500</v>
      </c>
      <c r="B4" s="9" t="s">
        <v>1</v>
      </c>
      <c r="C4" s="9" t="s">
        <v>2</v>
      </c>
      <c r="D4" s="9" t="s">
        <v>3</v>
      </c>
      <c r="E4" s="10" t="s">
        <v>4</v>
      </c>
      <c r="F4" s="8"/>
      <c r="G4" s="8"/>
      <c r="H4" s="8"/>
      <c r="I4" s="8"/>
      <c r="J4" s="8"/>
      <c r="K4" s="8"/>
    </row>
    <row r="5" spans="1:11" ht="15" customHeight="1" x14ac:dyDescent="0.2">
      <c r="A5" s="11" t="s">
        <v>501</v>
      </c>
      <c r="B5" s="11" t="s">
        <v>502</v>
      </c>
      <c r="C5" s="11" t="s">
        <v>503</v>
      </c>
      <c r="D5" s="11" t="s">
        <v>504</v>
      </c>
      <c r="E5" s="12" t="s">
        <v>505</v>
      </c>
      <c r="F5" s="8"/>
      <c r="G5" s="8"/>
      <c r="H5" s="8"/>
      <c r="I5" s="8"/>
      <c r="J5" s="8"/>
      <c r="K5" s="8"/>
    </row>
    <row r="6" spans="1:11" ht="15" customHeight="1" x14ac:dyDescent="0.2">
      <c r="A6" s="8" t="s">
        <v>506</v>
      </c>
      <c r="B6" s="8" t="s">
        <v>507</v>
      </c>
      <c r="C6" s="16">
        <v>300</v>
      </c>
      <c r="D6" s="8" t="str">
        <f>INDEX(rngUnitSettings,MATCH("Length",INDEX(rngUnitSettings,,1),0),2)</f>
        <v>mm</v>
      </c>
      <c r="E6" s="13" t="s">
        <v>508</v>
      </c>
      <c r="F6" s="8"/>
      <c r="G6" s="8"/>
      <c r="H6" s="8"/>
      <c r="I6" s="8"/>
      <c r="J6" s="8"/>
      <c r="K6" s="8"/>
    </row>
    <row r="7" spans="1:11" ht="15" customHeight="1" x14ac:dyDescent="0.2">
      <c r="A7" s="8"/>
      <c r="B7" s="8"/>
      <c r="C7" s="8"/>
      <c r="D7" s="8"/>
      <c r="E7" s="8"/>
      <c r="F7" s="8"/>
      <c r="G7" s="8"/>
      <c r="H7" s="8"/>
      <c r="I7" s="8"/>
      <c r="J7" s="8"/>
      <c r="K7" s="8"/>
    </row>
    <row r="8" spans="1:11" ht="15" customHeight="1" x14ac:dyDescent="0.2">
      <c r="A8" s="6" t="s">
        <v>509</v>
      </c>
      <c r="B8" s="7" t="s">
        <v>510</v>
      </c>
      <c r="C8" s="7"/>
      <c r="D8" s="7"/>
      <c r="E8" s="7"/>
      <c r="F8" s="7"/>
      <c r="G8" s="7"/>
      <c r="H8" s="7"/>
      <c r="I8" s="8"/>
      <c r="J8" s="8"/>
      <c r="K8" s="8"/>
    </row>
    <row r="9" spans="1:11" ht="15" customHeight="1" x14ac:dyDescent="0.2">
      <c r="A9" s="9" t="s">
        <v>500</v>
      </c>
      <c r="B9" s="9" t="s">
        <v>511</v>
      </c>
      <c r="C9" s="9" t="s">
        <v>512</v>
      </c>
      <c r="D9" s="9" t="s">
        <v>507</v>
      </c>
      <c r="E9" s="9" t="s">
        <v>513</v>
      </c>
      <c r="F9" s="9" t="s">
        <v>514</v>
      </c>
      <c r="G9" s="9" t="s">
        <v>515</v>
      </c>
      <c r="H9" s="10" t="s">
        <v>4</v>
      </c>
      <c r="I9" s="8"/>
      <c r="J9" s="8"/>
      <c r="K9" s="8"/>
    </row>
    <row r="10" spans="1:11" ht="15" customHeight="1" x14ac:dyDescent="0.2">
      <c r="A10" s="11" t="s">
        <v>501</v>
      </c>
      <c r="B10" s="11" t="s">
        <v>502</v>
      </c>
      <c r="C10" s="11" t="s">
        <v>516</v>
      </c>
      <c r="D10" s="11" t="s">
        <v>517</v>
      </c>
      <c r="E10" s="11" t="s">
        <v>518</v>
      </c>
      <c r="F10" s="11" t="s">
        <v>519</v>
      </c>
      <c r="G10" s="11" t="s">
        <v>520</v>
      </c>
      <c r="H10" s="12" t="s">
        <v>505</v>
      </c>
      <c r="I10" s="8"/>
      <c r="J10" s="8"/>
      <c r="K10" s="8"/>
    </row>
    <row r="11" spans="1:11" ht="15" customHeight="1" x14ac:dyDescent="0.2">
      <c r="A11" s="14" t="s">
        <v>521</v>
      </c>
      <c r="B11" s="14" t="s">
        <v>522</v>
      </c>
      <c r="C11" s="14" t="str">
        <f>INDEX(rngUnitSettings,MATCH("Length",INDEX(rngUnitSettings,,1),0),2)</f>
        <v>mm</v>
      </c>
      <c r="D11" s="14" t="str">
        <f>INDEX(rngUnitSettings,MATCH("Length",INDEX(rngUnitSettings,,1),0),2)</f>
        <v>mm</v>
      </c>
      <c r="E11" s="14" t="s">
        <v>57</v>
      </c>
      <c r="F11" s="14" t="str">
        <f>INDEX(rngUnitSettings,MATCH("Length",INDEX(rngUnitSettings,,1),0),2)</f>
        <v>mm</v>
      </c>
      <c r="G11" s="14" t="str">
        <f>INDEX(rngUnitSettings,MATCH("Length",INDEX(rngUnitSettings,,1),0),2)</f>
        <v>mm</v>
      </c>
      <c r="H11" s="15"/>
      <c r="I11" s="8"/>
      <c r="J11" s="8"/>
      <c r="K11" s="8"/>
    </row>
    <row r="12" spans="1:11" ht="15" customHeight="1" x14ac:dyDescent="0.2">
      <c r="A12" s="8" t="s">
        <v>523</v>
      </c>
      <c r="B12" s="8" t="s">
        <v>524</v>
      </c>
      <c r="C12" s="16">
        <v>40</v>
      </c>
      <c r="D12" s="16">
        <v>20</v>
      </c>
      <c r="E12" s="16">
        <v>8</v>
      </c>
      <c r="F12" s="16">
        <v>0</v>
      </c>
      <c r="G12" s="16">
        <v>0</v>
      </c>
      <c r="H12" s="13" t="s">
        <v>525</v>
      </c>
      <c r="I12" s="8"/>
      <c r="J12" s="8"/>
      <c r="K12" s="8"/>
    </row>
    <row r="13" spans="1:11" ht="15" customHeight="1" x14ac:dyDescent="0.2">
      <c r="A13" s="8"/>
      <c r="B13" s="8"/>
      <c r="C13" s="8"/>
      <c r="D13" s="8"/>
      <c r="E13" s="8"/>
      <c r="F13" s="8"/>
      <c r="G13" s="8"/>
      <c r="H13" s="8"/>
      <c r="I13" s="8"/>
      <c r="J13" s="8"/>
      <c r="K13" s="8"/>
    </row>
    <row r="14" spans="1:11" ht="15" customHeight="1" x14ac:dyDescent="0.2">
      <c r="A14" s="6" t="s">
        <v>526</v>
      </c>
      <c r="B14" s="7" t="s">
        <v>527</v>
      </c>
      <c r="C14" s="7"/>
      <c r="D14" s="7"/>
      <c r="E14" s="7"/>
      <c r="F14" s="7"/>
      <c r="G14" s="7"/>
      <c r="H14" s="7"/>
      <c r="I14" s="7"/>
      <c r="J14" s="7"/>
      <c r="K14" s="7"/>
    </row>
    <row r="15" spans="1:11" ht="15" customHeight="1" x14ac:dyDescent="0.2">
      <c r="A15" s="9" t="s">
        <v>500</v>
      </c>
      <c r="B15" s="9" t="s">
        <v>511</v>
      </c>
      <c r="C15" s="9" t="s">
        <v>528</v>
      </c>
      <c r="D15" s="9" t="s">
        <v>529</v>
      </c>
      <c r="E15" s="9" t="s">
        <v>530</v>
      </c>
      <c r="F15" s="9" t="s">
        <v>531</v>
      </c>
      <c r="G15" s="9" t="s">
        <v>532</v>
      </c>
      <c r="H15" s="9" t="s">
        <v>533</v>
      </c>
      <c r="I15" s="9" t="s">
        <v>534</v>
      </c>
      <c r="J15" s="9" t="s">
        <v>535</v>
      </c>
      <c r="K15" s="10" t="s">
        <v>4</v>
      </c>
    </row>
    <row r="16" spans="1:11" ht="15" customHeight="1" x14ac:dyDescent="0.2">
      <c r="A16" s="11" t="s">
        <v>501</v>
      </c>
      <c r="B16" s="11" t="s">
        <v>502</v>
      </c>
      <c r="C16" s="11" t="s">
        <v>536</v>
      </c>
      <c r="D16" s="11" t="s">
        <v>537</v>
      </c>
      <c r="E16" s="11" t="s">
        <v>538</v>
      </c>
      <c r="F16" s="11" t="s">
        <v>539</v>
      </c>
      <c r="G16" s="11" t="s">
        <v>540</v>
      </c>
      <c r="H16" s="11" t="s">
        <v>541</v>
      </c>
      <c r="I16" s="11" t="s">
        <v>542</v>
      </c>
      <c r="J16" s="11" t="s">
        <v>543</v>
      </c>
      <c r="K16" s="12" t="s">
        <v>505</v>
      </c>
    </row>
    <row r="17" spans="1:11" ht="15" customHeight="1" x14ac:dyDescent="0.2">
      <c r="A17" s="14" t="s">
        <v>521</v>
      </c>
      <c r="B17" s="14" t="s">
        <v>522</v>
      </c>
      <c r="C17" s="14" t="str">
        <f>INDEX(rngUnitSettings,MATCH("Length",INDEX(rngUnitSettings,,1),0),2)</f>
        <v>mm</v>
      </c>
      <c r="D17" s="14" t="str">
        <f>INDEX(rngUnitSettings,MATCH("Length",INDEX(rngUnitSettings,,1),0),2)</f>
        <v>mm</v>
      </c>
      <c r="E17" s="14" t="s">
        <v>544</v>
      </c>
      <c r="F17" s="14" t="s">
        <v>544</v>
      </c>
      <c r="G17" s="14" t="str">
        <f>INDEX(rngUnitSettings,MATCH("Length",INDEX(rngUnitSettings,,1),0),2)</f>
        <v>mm</v>
      </c>
      <c r="H17" s="14" t="str">
        <f>INDEX(rngUnitSettings,MATCH("Length",INDEX(rngUnitSettings,,1),0),2)</f>
        <v>mm</v>
      </c>
      <c r="I17" s="14" t="s">
        <v>544</v>
      </c>
      <c r="J17" s="14" t="s">
        <v>544</v>
      </c>
      <c r="K17" s="15"/>
    </row>
    <row r="18" spans="1:11" ht="15" customHeight="1" x14ac:dyDescent="0.2">
      <c r="A18" s="8" t="s">
        <v>523</v>
      </c>
      <c r="B18" s="8" t="s">
        <v>524</v>
      </c>
      <c r="C18" s="16"/>
      <c r="D18" s="16">
        <v>0</v>
      </c>
      <c r="E18" s="16" t="s">
        <v>545</v>
      </c>
      <c r="F18" s="16" t="s">
        <v>546</v>
      </c>
      <c r="G18" s="16"/>
      <c r="H18" s="16">
        <v>0</v>
      </c>
      <c r="I18" s="16" t="s">
        <v>545</v>
      </c>
      <c r="J18" s="16" t="s">
        <v>546</v>
      </c>
      <c r="K18" s="13" t="s">
        <v>547</v>
      </c>
    </row>
    <row r="21" spans="1:11" s="82" customFormat="1" ht="21" customHeight="1" x14ac:dyDescent="0.2">
      <c r="A21" s="83" t="s">
        <v>1866</v>
      </c>
      <c r="B21" s="84"/>
      <c r="C21" s="84"/>
      <c r="D21" s="84"/>
      <c r="E21" s="84"/>
      <c r="F21" s="84"/>
      <c r="G21" s="84"/>
      <c r="H21" s="84"/>
      <c r="I21" s="84"/>
      <c r="J21" s="84"/>
      <c r="K21" s="84"/>
    </row>
    <row r="22" spans="1:11" ht="15" customHeight="1" x14ac:dyDescent="0.2">
      <c r="A22" s="6" t="s">
        <v>498</v>
      </c>
      <c r="B22" s="7" t="s">
        <v>499</v>
      </c>
      <c r="C22" s="7"/>
      <c r="D22" s="7"/>
      <c r="E22" s="7"/>
      <c r="F22" s="8"/>
      <c r="G22" s="8"/>
      <c r="H22" s="8"/>
      <c r="I22" s="8"/>
      <c r="J22" s="8"/>
      <c r="K22" s="8"/>
    </row>
    <row r="23" spans="1:11" ht="15" customHeight="1" x14ac:dyDescent="0.2">
      <c r="A23" s="9" t="s">
        <v>500</v>
      </c>
      <c r="B23" s="9" t="s">
        <v>1</v>
      </c>
      <c r="C23" s="9" t="s">
        <v>2</v>
      </c>
      <c r="D23" s="9" t="s">
        <v>3</v>
      </c>
      <c r="E23" s="10" t="s">
        <v>4</v>
      </c>
      <c r="F23" s="8"/>
      <c r="G23" s="8"/>
      <c r="H23" s="8"/>
      <c r="I23" s="8"/>
      <c r="J23" s="8"/>
      <c r="K23" s="8"/>
    </row>
    <row r="24" spans="1:11" ht="15" customHeight="1" x14ac:dyDescent="0.2">
      <c r="A24" s="11" t="s">
        <v>501</v>
      </c>
      <c r="B24" s="11" t="s">
        <v>502</v>
      </c>
      <c r="C24" s="11" t="s">
        <v>503</v>
      </c>
      <c r="D24" s="11" t="s">
        <v>504</v>
      </c>
      <c r="E24" s="12" t="s">
        <v>505</v>
      </c>
      <c r="F24" s="8"/>
      <c r="G24" s="8"/>
      <c r="H24" s="8"/>
      <c r="I24" s="8"/>
      <c r="J24" s="8"/>
      <c r="K24" s="8"/>
    </row>
    <row r="25" spans="1:11" ht="15" customHeight="1" x14ac:dyDescent="0.2">
      <c r="A25" s="8" t="s">
        <v>549</v>
      </c>
      <c r="B25" s="8" t="s">
        <v>550</v>
      </c>
      <c r="C25" s="16" t="s">
        <v>551</v>
      </c>
      <c r="D25" s="8" t="s">
        <v>544</v>
      </c>
      <c r="E25" s="13" t="s">
        <v>552</v>
      </c>
      <c r="F25" s="8"/>
      <c r="G25" s="8"/>
      <c r="H25" s="8"/>
      <c r="I25" s="8"/>
      <c r="J25" s="8"/>
      <c r="K25" s="8"/>
    </row>
    <row r="26" spans="1:11" ht="15" customHeight="1" x14ac:dyDescent="0.2">
      <c r="A26" s="8" t="s">
        <v>553</v>
      </c>
      <c r="B26" s="8" t="s">
        <v>554</v>
      </c>
      <c r="C26" s="16">
        <v>550</v>
      </c>
      <c r="D26" s="8" t="str">
        <f>INDEX(rngUnitSettings,MATCH("Length",INDEX(rngUnitSettings,,1),0),2)</f>
        <v>mm</v>
      </c>
      <c r="E26" s="13" t="s">
        <v>555</v>
      </c>
      <c r="F26" s="8"/>
      <c r="G26" s="8"/>
      <c r="H26" s="8"/>
      <c r="I26" s="8"/>
      <c r="J26" s="8"/>
      <c r="K26" s="8"/>
    </row>
    <row r="27" spans="1:11" ht="15" customHeight="1" x14ac:dyDescent="0.2">
      <c r="A27" s="8" t="s">
        <v>556</v>
      </c>
      <c r="B27" s="8" t="s">
        <v>557</v>
      </c>
      <c r="C27" s="16">
        <v>250</v>
      </c>
      <c r="D27" s="8" t="str">
        <f>INDEX(rngUnitSettings,MATCH("Length",INDEX(rngUnitSettings,,1),0),2)</f>
        <v>mm</v>
      </c>
      <c r="E27" s="13" t="s">
        <v>558</v>
      </c>
      <c r="F27" s="8"/>
      <c r="G27" s="8"/>
      <c r="H27" s="8"/>
      <c r="I27" s="8"/>
      <c r="J27" s="8"/>
      <c r="K27" s="8"/>
    </row>
    <row r="28" spans="1:11" ht="15" customHeight="1" x14ac:dyDescent="0.2">
      <c r="A28" s="8" t="s">
        <v>559</v>
      </c>
      <c r="B28" s="8" t="s">
        <v>560</v>
      </c>
      <c r="C28" s="16">
        <v>250</v>
      </c>
      <c r="D28" s="8" t="str">
        <f>INDEX(rngUnitSettings,MATCH("Length",INDEX(rngUnitSettings,,1),0),2)</f>
        <v>mm</v>
      </c>
      <c r="E28" s="13" t="s">
        <v>561</v>
      </c>
      <c r="F28" s="8"/>
      <c r="G28" s="8"/>
      <c r="H28" s="8"/>
      <c r="I28" s="8"/>
      <c r="J28" s="8"/>
      <c r="K28" s="8"/>
    </row>
    <row r="29" spans="1:11" ht="15" customHeight="1" x14ac:dyDescent="0.2">
      <c r="A29" s="8" t="s">
        <v>562</v>
      </c>
      <c r="B29" s="8" t="s">
        <v>563</v>
      </c>
      <c r="C29" s="16">
        <v>600</v>
      </c>
      <c r="D29" s="8" t="str">
        <f>INDEX(rngUnitSettings,MATCH("Length",INDEX(rngUnitSettings,,1),0),2)</f>
        <v>mm</v>
      </c>
      <c r="E29" s="13" t="s">
        <v>564</v>
      </c>
      <c r="F29" s="8"/>
      <c r="G29" s="8"/>
      <c r="H29" s="8"/>
      <c r="I29" s="8"/>
      <c r="J29" s="8"/>
      <c r="K29" s="8"/>
    </row>
    <row r="30" spans="1:11" ht="15" customHeight="1" x14ac:dyDescent="0.2">
      <c r="A30" s="8" t="s">
        <v>565</v>
      </c>
      <c r="B30" s="8" t="s">
        <v>566</v>
      </c>
      <c r="C30" s="16">
        <v>0</v>
      </c>
      <c r="D30" s="8" t="str">
        <f>INDEX(rngUnitSettings,MATCH("Length",INDEX(rngUnitSettings,,1),0),2)</f>
        <v>mm</v>
      </c>
      <c r="E30" s="13" t="s">
        <v>567</v>
      </c>
      <c r="F30" s="8"/>
      <c r="G30" s="8"/>
      <c r="H30" s="8"/>
      <c r="I30" s="8"/>
      <c r="J30" s="8"/>
      <c r="K30" s="8"/>
    </row>
    <row r="31" spans="1:11" ht="15" customHeight="1" x14ac:dyDescent="0.2">
      <c r="A31" s="8"/>
      <c r="B31" s="8"/>
      <c r="C31" s="8"/>
      <c r="D31" s="8"/>
      <c r="E31" s="8"/>
      <c r="F31" s="8"/>
      <c r="G31" s="8"/>
      <c r="H31" s="8"/>
      <c r="I31" s="8"/>
      <c r="J31" s="8"/>
      <c r="K31" s="8"/>
    </row>
    <row r="32" spans="1:11" ht="15" customHeight="1" x14ac:dyDescent="0.2">
      <c r="A32" s="6" t="s">
        <v>509</v>
      </c>
      <c r="B32" s="7" t="s">
        <v>510</v>
      </c>
      <c r="C32" s="7"/>
      <c r="D32" s="7"/>
      <c r="E32" s="7"/>
      <c r="F32" s="7"/>
      <c r="G32" s="7"/>
      <c r="H32" s="7"/>
      <c r="I32" s="8"/>
      <c r="J32" s="8"/>
      <c r="K32" s="8"/>
    </row>
    <row r="33" spans="1:11" ht="15" customHeight="1" x14ac:dyDescent="0.2">
      <c r="A33" s="9" t="s">
        <v>500</v>
      </c>
      <c r="B33" s="9" t="s">
        <v>511</v>
      </c>
      <c r="C33" s="9" t="s">
        <v>512</v>
      </c>
      <c r="D33" s="9" t="s">
        <v>507</v>
      </c>
      <c r="E33" s="9" t="s">
        <v>513</v>
      </c>
      <c r="F33" s="9" t="s">
        <v>514</v>
      </c>
      <c r="G33" s="9" t="s">
        <v>515</v>
      </c>
      <c r="H33" s="10" t="s">
        <v>4</v>
      </c>
      <c r="I33" s="8"/>
      <c r="J33" s="8"/>
      <c r="K33" s="8"/>
    </row>
    <row r="34" spans="1:11" ht="15" customHeight="1" x14ac:dyDescent="0.2">
      <c r="A34" s="11" t="s">
        <v>501</v>
      </c>
      <c r="B34" s="11" t="s">
        <v>502</v>
      </c>
      <c r="C34" s="11" t="s">
        <v>516</v>
      </c>
      <c r="D34" s="11" t="s">
        <v>517</v>
      </c>
      <c r="E34" s="11" t="s">
        <v>518</v>
      </c>
      <c r="F34" s="11" t="s">
        <v>519</v>
      </c>
      <c r="G34" s="11" t="s">
        <v>520</v>
      </c>
      <c r="H34" s="12" t="s">
        <v>505</v>
      </c>
      <c r="I34" s="8"/>
      <c r="J34" s="8"/>
      <c r="K34" s="8"/>
    </row>
    <row r="35" spans="1:11" ht="15" customHeight="1" x14ac:dyDescent="0.2">
      <c r="A35" s="14" t="s">
        <v>521</v>
      </c>
      <c r="B35" s="14" t="s">
        <v>522</v>
      </c>
      <c r="C35" s="14" t="str">
        <f>INDEX(rngUnitSettings,MATCH("Length",INDEX(rngUnitSettings,,1),0),2)</f>
        <v>mm</v>
      </c>
      <c r="D35" s="14" t="str">
        <f>INDEX(rngUnitSettings,MATCH("Length",INDEX(rngUnitSettings,,1),0),2)</f>
        <v>mm</v>
      </c>
      <c r="E35" s="14" t="s">
        <v>57</v>
      </c>
      <c r="F35" s="14" t="str">
        <f>INDEX(rngUnitSettings,MATCH("Length",INDEX(rngUnitSettings,,1),0),2)</f>
        <v>mm</v>
      </c>
      <c r="G35" s="14" t="str">
        <f>INDEX(rngUnitSettings,MATCH("Length",INDEX(rngUnitSettings,,1),0),2)</f>
        <v>mm</v>
      </c>
      <c r="H35" s="15"/>
      <c r="I35" s="8"/>
      <c r="J35" s="8"/>
      <c r="K35" s="8"/>
    </row>
    <row r="36" spans="1:11" ht="15" customHeight="1" x14ac:dyDescent="0.2">
      <c r="A36" s="8" t="s">
        <v>568</v>
      </c>
      <c r="B36" s="8" t="s">
        <v>569</v>
      </c>
      <c r="C36" s="16">
        <v>40</v>
      </c>
      <c r="D36" s="16">
        <v>32</v>
      </c>
      <c r="E36" s="16">
        <v>2</v>
      </c>
      <c r="F36" s="16">
        <v>80</v>
      </c>
      <c r="G36" s="16">
        <v>80</v>
      </c>
      <c r="H36" s="13" t="s">
        <v>570</v>
      </c>
      <c r="I36" s="8"/>
      <c r="J36" s="8"/>
      <c r="K36" s="8"/>
    </row>
    <row r="37" spans="1:11" ht="15" customHeight="1" x14ac:dyDescent="0.2">
      <c r="A37" s="8" t="s">
        <v>571</v>
      </c>
      <c r="B37" s="8" t="s">
        <v>572</v>
      </c>
      <c r="C37" s="16">
        <v>40</v>
      </c>
      <c r="D37" s="16">
        <v>32</v>
      </c>
      <c r="E37" s="16">
        <v>2</v>
      </c>
      <c r="F37" s="16">
        <v>80</v>
      </c>
      <c r="G37" s="16">
        <v>80</v>
      </c>
      <c r="H37" s="13" t="s">
        <v>573</v>
      </c>
      <c r="I37" s="8"/>
      <c r="J37" s="8"/>
      <c r="K37" s="8"/>
    </row>
    <row r="38" spans="1:11" ht="15" customHeight="1" x14ac:dyDescent="0.2">
      <c r="A38" s="8" t="s">
        <v>574</v>
      </c>
      <c r="B38" s="8" t="s">
        <v>575</v>
      </c>
      <c r="C38" s="16">
        <v>40</v>
      </c>
      <c r="D38" s="16">
        <v>32</v>
      </c>
      <c r="E38" s="16">
        <v>5</v>
      </c>
      <c r="F38" s="16">
        <v>80</v>
      </c>
      <c r="G38" s="16">
        <v>80</v>
      </c>
      <c r="H38" s="13" t="s">
        <v>576</v>
      </c>
      <c r="I38" s="8"/>
      <c r="J38" s="8"/>
      <c r="K38" s="8"/>
    </row>
    <row r="39" spans="1:11" ht="15" customHeight="1" x14ac:dyDescent="0.2">
      <c r="A39" s="8" t="s">
        <v>577</v>
      </c>
      <c r="B39" s="8" t="s">
        <v>578</v>
      </c>
      <c r="C39" s="16">
        <v>40</v>
      </c>
      <c r="D39" s="16">
        <v>32</v>
      </c>
      <c r="E39" s="16">
        <v>5</v>
      </c>
      <c r="F39" s="16">
        <v>80</v>
      </c>
      <c r="G39" s="16">
        <v>80</v>
      </c>
      <c r="H39" s="13" t="s">
        <v>579</v>
      </c>
      <c r="I39" s="8"/>
      <c r="J39" s="8"/>
      <c r="K39" s="8"/>
    </row>
    <row r="40" spans="1:11" ht="15" customHeight="1" x14ac:dyDescent="0.2">
      <c r="A40" s="8" t="s">
        <v>580</v>
      </c>
      <c r="B40" s="8" t="s">
        <v>581</v>
      </c>
      <c r="C40" s="16">
        <v>40</v>
      </c>
      <c r="D40" s="16">
        <v>32</v>
      </c>
      <c r="E40" s="16">
        <v>5</v>
      </c>
      <c r="F40" s="16">
        <v>80</v>
      </c>
      <c r="G40" s="16">
        <v>80</v>
      </c>
      <c r="H40" s="13" t="s">
        <v>582</v>
      </c>
      <c r="I40" s="8"/>
      <c r="J40" s="8"/>
      <c r="K40" s="8"/>
    </row>
    <row r="41" spans="1:11" ht="15" customHeight="1" x14ac:dyDescent="0.2">
      <c r="A41" s="8" t="s">
        <v>583</v>
      </c>
      <c r="B41" s="8" t="s">
        <v>584</v>
      </c>
      <c r="C41" s="16">
        <v>40</v>
      </c>
      <c r="D41" s="16">
        <v>32</v>
      </c>
      <c r="E41" s="16">
        <v>5</v>
      </c>
      <c r="F41" s="16">
        <v>80</v>
      </c>
      <c r="G41" s="16">
        <v>80</v>
      </c>
      <c r="H41" s="13" t="s">
        <v>585</v>
      </c>
      <c r="I41" s="8"/>
      <c r="J41" s="8"/>
      <c r="K41" s="8"/>
    </row>
    <row r="42" spans="1:11" ht="15" customHeight="1" x14ac:dyDescent="0.2">
      <c r="A42" s="8" t="s">
        <v>586</v>
      </c>
      <c r="B42" s="8" t="s">
        <v>587</v>
      </c>
      <c r="C42" s="16">
        <v>40</v>
      </c>
      <c r="D42" s="16">
        <v>32</v>
      </c>
      <c r="E42" s="16">
        <v>2</v>
      </c>
      <c r="F42" s="16">
        <v>80</v>
      </c>
      <c r="G42" s="16">
        <v>80</v>
      </c>
      <c r="H42" s="13" t="s">
        <v>588</v>
      </c>
      <c r="I42" s="8"/>
      <c r="J42" s="8"/>
      <c r="K42" s="8"/>
    </row>
    <row r="43" spans="1:11" ht="15" customHeight="1" x14ac:dyDescent="0.2">
      <c r="A43" s="8" t="s">
        <v>589</v>
      </c>
      <c r="B43" s="8" t="s">
        <v>590</v>
      </c>
      <c r="C43" s="16">
        <v>40</v>
      </c>
      <c r="D43" s="16">
        <v>32</v>
      </c>
      <c r="E43" s="16">
        <v>2</v>
      </c>
      <c r="F43" s="16">
        <v>80</v>
      </c>
      <c r="G43" s="16">
        <v>80</v>
      </c>
      <c r="H43" s="13" t="s">
        <v>591</v>
      </c>
      <c r="I43" s="8"/>
      <c r="J43" s="8"/>
      <c r="K43" s="8"/>
    </row>
    <row r="44" spans="1:11" ht="15" customHeight="1" x14ac:dyDescent="0.2">
      <c r="A44" s="8"/>
      <c r="B44" s="8"/>
      <c r="C44" s="8"/>
      <c r="D44" s="8"/>
      <c r="E44" s="8"/>
      <c r="F44" s="8"/>
      <c r="G44" s="8"/>
      <c r="H44" s="8"/>
      <c r="I44" s="8"/>
      <c r="J44" s="8"/>
      <c r="K44" s="8"/>
    </row>
    <row r="45" spans="1:11" ht="15" customHeight="1" x14ac:dyDescent="0.2">
      <c r="A45" s="6" t="s">
        <v>526</v>
      </c>
      <c r="B45" s="7" t="s">
        <v>527</v>
      </c>
      <c r="C45" s="7"/>
      <c r="D45" s="7"/>
      <c r="E45" s="7"/>
      <c r="F45" s="7"/>
      <c r="G45" s="7"/>
      <c r="H45" s="7"/>
      <c r="I45" s="7"/>
      <c r="J45" s="7"/>
      <c r="K45" s="7"/>
    </row>
    <row r="46" spans="1:11" ht="15" customHeight="1" x14ac:dyDescent="0.2">
      <c r="A46" s="9" t="s">
        <v>500</v>
      </c>
      <c r="B46" s="9" t="s">
        <v>511</v>
      </c>
      <c r="C46" s="9" t="s">
        <v>528</v>
      </c>
      <c r="D46" s="9" t="s">
        <v>529</v>
      </c>
      <c r="E46" s="9" t="s">
        <v>530</v>
      </c>
      <c r="F46" s="9" t="s">
        <v>531</v>
      </c>
      <c r="G46" s="9" t="s">
        <v>532</v>
      </c>
      <c r="H46" s="9" t="s">
        <v>533</v>
      </c>
      <c r="I46" s="9" t="s">
        <v>534</v>
      </c>
      <c r="J46" s="9" t="s">
        <v>535</v>
      </c>
      <c r="K46" s="10" t="s">
        <v>4</v>
      </c>
    </row>
    <row r="47" spans="1:11" ht="15" customHeight="1" x14ac:dyDescent="0.2">
      <c r="A47" s="11" t="s">
        <v>501</v>
      </c>
      <c r="B47" s="11" t="s">
        <v>502</v>
      </c>
      <c r="C47" s="11" t="s">
        <v>536</v>
      </c>
      <c r="D47" s="11" t="s">
        <v>537</v>
      </c>
      <c r="E47" s="11" t="s">
        <v>538</v>
      </c>
      <c r="F47" s="11" t="s">
        <v>539</v>
      </c>
      <c r="G47" s="11" t="s">
        <v>540</v>
      </c>
      <c r="H47" s="11" t="s">
        <v>541</v>
      </c>
      <c r="I47" s="11" t="s">
        <v>542</v>
      </c>
      <c r="J47" s="11" t="s">
        <v>543</v>
      </c>
      <c r="K47" s="12" t="s">
        <v>505</v>
      </c>
    </row>
    <row r="48" spans="1:11" ht="15" customHeight="1" x14ac:dyDescent="0.2">
      <c r="A48" s="14" t="s">
        <v>521</v>
      </c>
      <c r="B48" s="14" t="s">
        <v>522</v>
      </c>
      <c r="C48" s="14" t="str">
        <f>INDEX(rngUnitSettings,MATCH("Length",INDEX(rngUnitSettings,,1),0),2)</f>
        <v>mm</v>
      </c>
      <c r="D48" s="14" t="str">
        <f>INDEX(rngUnitSettings,MATCH("Length",INDEX(rngUnitSettings,,1),0),2)</f>
        <v>mm</v>
      </c>
      <c r="E48" s="14" t="s">
        <v>544</v>
      </c>
      <c r="F48" s="14" t="s">
        <v>544</v>
      </c>
      <c r="G48" s="14" t="str">
        <f>INDEX(rngUnitSettings,MATCH("Length",INDEX(rngUnitSettings,,1),0),2)</f>
        <v>mm</v>
      </c>
      <c r="H48" s="14" t="str">
        <f>INDEX(rngUnitSettings,MATCH("Length",INDEX(rngUnitSettings,,1),0),2)</f>
        <v>mm</v>
      </c>
      <c r="I48" s="14" t="s">
        <v>544</v>
      </c>
      <c r="J48" s="14" t="s">
        <v>544</v>
      </c>
      <c r="K48" s="15"/>
    </row>
    <row r="49" spans="1:11" ht="15" customHeight="1" x14ac:dyDescent="0.2">
      <c r="A49" s="8" t="s">
        <v>568</v>
      </c>
      <c r="B49" s="8" t="s">
        <v>569</v>
      </c>
      <c r="C49" s="16"/>
      <c r="D49" s="16">
        <v>0</v>
      </c>
      <c r="E49" s="16" t="s">
        <v>545</v>
      </c>
      <c r="F49" s="16" t="s">
        <v>546</v>
      </c>
      <c r="G49" s="16"/>
      <c r="H49" s="16">
        <v>0</v>
      </c>
      <c r="I49" s="16" t="s">
        <v>545</v>
      </c>
      <c r="J49" s="16" t="s">
        <v>546</v>
      </c>
      <c r="K49" s="13" t="s">
        <v>547</v>
      </c>
    </row>
    <row r="50" spans="1:11" ht="15" customHeight="1" x14ac:dyDescent="0.2">
      <c r="A50" s="8" t="s">
        <v>571</v>
      </c>
      <c r="B50" s="8" t="s">
        <v>572</v>
      </c>
      <c r="C50" s="16"/>
      <c r="D50" s="16">
        <v>0</v>
      </c>
      <c r="E50" s="16" t="s">
        <v>545</v>
      </c>
      <c r="F50" s="16" t="s">
        <v>546</v>
      </c>
      <c r="G50" s="16"/>
      <c r="H50" s="16">
        <v>0</v>
      </c>
      <c r="I50" s="16" t="s">
        <v>545</v>
      </c>
      <c r="J50" s="16" t="s">
        <v>546</v>
      </c>
      <c r="K50" s="13" t="s">
        <v>592</v>
      </c>
    </row>
    <row r="51" spans="1:11" ht="15" customHeight="1" x14ac:dyDescent="0.2">
      <c r="A51" s="8" t="s">
        <v>574</v>
      </c>
      <c r="B51" s="8" t="s">
        <v>575</v>
      </c>
      <c r="C51" s="16"/>
      <c r="D51" s="16">
        <v>0</v>
      </c>
      <c r="E51" s="16" t="s">
        <v>545</v>
      </c>
      <c r="F51" s="16" t="s">
        <v>546</v>
      </c>
      <c r="G51" s="16"/>
      <c r="H51" s="16">
        <v>0</v>
      </c>
      <c r="I51" s="16" t="s">
        <v>545</v>
      </c>
      <c r="J51" s="16" t="s">
        <v>546</v>
      </c>
      <c r="K51" s="13" t="s">
        <v>593</v>
      </c>
    </row>
    <row r="52" spans="1:11" ht="15" customHeight="1" x14ac:dyDescent="0.2">
      <c r="A52" s="8" t="s">
        <v>577</v>
      </c>
      <c r="B52" s="8" t="s">
        <v>578</v>
      </c>
      <c r="C52" s="16"/>
      <c r="D52" s="16">
        <v>0</v>
      </c>
      <c r="E52" s="16" t="s">
        <v>545</v>
      </c>
      <c r="F52" s="16" t="s">
        <v>546</v>
      </c>
      <c r="G52" s="16"/>
      <c r="H52" s="16">
        <v>0</v>
      </c>
      <c r="I52" s="16" t="s">
        <v>545</v>
      </c>
      <c r="J52" s="16" t="s">
        <v>546</v>
      </c>
      <c r="K52" s="13" t="s">
        <v>594</v>
      </c>
    </row>
    <row r="53" spans="1:11" ht="15" customHeight="1" x14ac:dyDescent="0.2">
      <c r="A53" s="8" t="s">
        <v>580</v>
      </c>
      <c r="B53" s="8" t="s">
        <v>581</v>
      </c>
      <c r="C53" s="16"/>
      <c r="D53" s="16">
        <v>0</v>
      </c>
      <c r="E53" s="16" t="s">
        <v>545</v>
      </c>
      <c r="F53" s="16" t="s">
        <v>546</v>
      </c>
      <c r="G53" s="16"/>
      <c r="H53" s="16">
        <v>0</v>
      </c>
      <c r="I53" s="16" t="s">
        <v>545</v>
      </c>
      <c r="J53" s="16" t="s">
        <v>546</v>
      </c>
      <c r="K53" s="13" t="s">
        <v>547</v>
      </c>
    </row>
    <row r="54" spans="1:11" ht="15" customHeight="1" x14ac:dyDescent="0.2">
      <c r="A54" s="8" t="s">
        <v>583</v>
      </c>
      <c r="B54" s="8" t="s">
        <v>584</v>
      </c>
      <c r="C54" s="16"/>
      <c r="D54" s="16">
        <v>0</v>
      </c>
      <c r="E54" s="16" t="s">
        <v>545</v>
      </c>
      <c r="F54" s="16" t="s">
        <v>546</v>
      </c>
      <c r="G54" s="16"/>
      <c r="H54" s="16">
        <v>0</v>
      </c>
      <c r="I54" s="16" t="s">
        <v>545</v>
      </c>
      <c r="J54" s="16" t="s">
        <v>546</v>
      </c>
      <c r="K54" s="13" t="s">
        <v>592</v>
      </c>
    </row>
    <row r="55" spans="1:11" ht="15" customHeight="1" x14ac:dyDescent="0.2">
      <c r="A55" s="8" t="s">
        <v>586</v>
      </c>
      <c r="B55" s="8" t="s">
        <v>587</v>
      </c>
      <c r="C55" s="16"/>
      <c r="D55" s="16">
        <v>0</v>
      </c>
      <c r="E55" s="16" t="s">
        <v>545</v>
      </c>
      <c r="F55" s="16" t="s">
        <v>546</v>
      </c>
      <c r="G55" s="16"/>
      <c r="H55" s="16">
        <v>0</v>
      </c>
      <c r="I55" s="16" t="s">
        <v>545</v>
      </c>
      <c r="J55" s="16" t="s">
        <v>546</v>
      </c>
      <c r="K55" s="13" t="s">
        <v>593</v>
      </c>
    </row>
    <row r="56" spans="1:11" ht="15" customHeight="1" x14ac:dyDescent="0.2">
      <c r="A56" s="8" t="s">
        <v>589</v>
      </c>
      <c r="B56" s="8" t="s">
        <v>590</v>
      </c>
      <c r="C56" s="16"/>
      <c r="D56" s="16">
        <v>0</v>
      </c>
      <c r="E56" s="16" t="s">
        <v>545</v>
      </c>
      <c r="F56" s="16" t="s">
        <v>546</v>
      </c>
      <c r="G56" s="16"/>
      <c r="H56" s="16">
        <v>0</v>
      </c>
      <c r="I56" s="16" t="s">
        <v>545</v>
      </c>
      <c r="J56" s="16" t="s">
        <v>546</v>
      </c>
      <c r="K56" s="13" t="s">
        <v>594</v>
      </c>
    </row>
    <row r="59" spans="1:11" s="82" customFormat="1" ht="21" customHeight="1" x14ac:dyDescent="0.2">
      <c r="A59" s="83" t="s">
        <v>1867</v>
      </c>
      <c r="B59" s="84"/>
      <c r="C59" s="84"/>
      <c r="D59" s="84"/>
      <c r="E59" s="84"/>
      <c r="F59" s="84"/>
      <c r="G59" s="84"/>
      <c r="H59" s="84"/>
      <c r="I59" s="84"/>
      <c r="J59" s="84"/>
      <c r="K59" s="84"/>
    </row>
    <row r="60" spans="1:11" ht="15" customHeight="1" x14ac:dyDescent="0.2">
      <c r="A60" s="6" t="s">
        <v>498</v>
      </c>
      <c r="B60" s="7" t="s">
        <v>499</v>
      </c>
      <c r="C60" s="7"/>
      <c r="D60" s="7"/>
      <c r="E60" s="7"/>
      <c r="F60" s="8"/>
      <c r="G60" s="8"/>
      <c r="H60" s="8"/>
      <c r="I60" s="8"/>
      <c r="J60" s="8"/>
      <c r="K60" s="8"/>
    </row>
    <row r="61" spans="1:11" ht="15" customHeight="1" x14ac:dyDescent="0.2">
      <c r="A61" s="9" t="s">
        <v>500</v>
      </c>
      <c r="B61" s="9" t="s">
        <v>1</v>
      </c>
      <c r="C61" s="9" t="s">
        <v>2</v>
      </c>
      <c r="D61" s="9" t="s">
        <v>3</v>
      </c>
      <c r="E61" s="10" t="s">
        <v>4</v>
      </c>
      <c r="F61" s="8"/>
      <c r="G61" s="8"/>
      <c r="H61" s="8"/>
      <c r="I61" s="8"/>
      <c r="J61" s="8"/>
      <c r="K61" s="8"/>
    </row>
    <row r="62" spans="1:11" ht="15" customHeight="1" x14ac:dyDescent="0.2">
      <c r="A62" s="11" t="s">
        <v>501</v>
      </c>
      <c r="B62" s="11" t="s">
        <v>502</v>
      </c>
      <c r="C62" s="11" t="s">
        <v>503</v>
      </c>
      <c r="D62" s="11" t="s">
        <v>504</v>
      </c>
      <c r="E62" s="12" t="s">
        <v>505</v>
      </c>
      <c r="F62" s="8"/>
      <c r="G62" s="8"/>
      <c r="H62" s="8"/>
      <c r="I62" s="8"/>
      <c r="J62" s="8"/>
      <c r="K62" s="8"/>
    </row>
    <row r="63" spans="1:11" ht="15" customHeight="1" x14ac:dyDescent="0.2">
      <c r="A63" s="8" t="s">
        <v>596</v>
      </c>
      <c r="B63" s="8" t="s">
        <v>597</v>
      </c>
      <c r="C63" s="16">
        <v>800</v>
      </c>
      <c r="D63" s="8" t="str">
        <f>INDEX(rngUnitSettings,MATCH("Length",INDEX(rngUnitSettings,,1),0),2)</f>
        <v>mm</v>
      </c>
      <c r="E63" s="13" t="s">
        <v>598</v>
      </c>
      <c r="F63" s="8"/>
      <c r="G63" s="8"/>
      <c r="H63" s="8"/>
      <c r="I63" s="8"/>
      <c r="J63" s="8"/>
      <c r="K63" s="8"/>
    </row>
    <row r="64" spans="1:11" ht="15" customHeight="1" x14ac:dyDescent="0.2">
      <c r="A64" s="8" t="s">
        <v>599</v>
      </c>
      <c r="B64" s="8" t="s">
        <v>600</v>
      </c>
      <c r="C64" s="16">
        <v>250</v>
      </c>
      <c r="D64" s="8" t="str">
        <f>INDEX(rngUnitSettings,MATCH("Length",INDEX(rngUnitSettings,,1),0),2)</f>
        <v>mm</v>
      </c>
      <c r="E64" s="13" t="s">
        <v>601</v>
      </c>
      <c r="F64" s="8"/>
      <c r="G64" s="8"/>
      <c r="H64" s="8"/>
      <c r="I64" s="8"/>
      <c r="J64" s="8"/>
      <c r="K64" s="8"/>
    </row>
    <row r="65" spans="1:11" ht="15" customHeight="1" x14ac:dyDescent="0.2">
      <c r="A65" s="8" t="s">
        <v>602</v>
      </c>
      <c r="B65" s="8" t="s">
        <v>603</v>
      </c>
      <c r="C65" s="16">
        <v>0</v>
      </c>
      <c r="D65" s="8" t="str">
        <f>INDEX(rngUnitSettings,MATCH("Length",INDEX(rngUnitSettings,,1),0),2)</f>
        <v>mm</v>
      </c>
      <c r="E65" s="13" t="s">
        <v>604</v>
      </c>
      <c r="F65" s="8"/>
      <c r="G65" s="8"/>
      <c r="H65" s="8"/>
      <c r="I65" s="8"/>
      <c r="J65" s="8"/>
      <c r="K65" s="8"/>
    </row>
    <row r="66" spans="1:11" ht="15" customHeight="1" x14ac:dyDescent="0.2">
      <c r="A66" s="8" t="s">
        <v>605</v>
      </c>
      <c r="B66" s="8" t="s">
        <v>606</v>
      </c>
      <c r="C66" s="16">
        <v>40</v>
      </c>
      <c r="D66" s="8" t="str">
        <f>INDEX(rngUnitSettings,MATCH("Length",INDEX(rngUnitSettings,,1),0),2)</f>
        <v>mm</v>
      </c>
      <c r="E66" s="13" t="s">
        <v>607</v>
      </c>
      <c r="F66" s="8"/>
      <c r="G66" s="8"/>
      <c r="H66" s="8"/>
      <c r="I66" s="8"/>
      <c r="J66" s="8"/>
      <c r="K66" s="8"/>
    </row>
    <row r="67" spans="1:11" ht="15" customHeight="1" x14ac:dyDescent="0.2">
      <c r="A67" s="8" t="s">
        <v>608</v>
      </c>
      <c r="B67" s="8" t="s">
        <v>609</v>
      </c>
      <c r="C67" s="16">
        <v>0</v>
      </c>
      <c r="D67" s="8" t="str">
        <f>INDEX(rngUnitSettings,MATCH("Length",INDEX(rngUnitSettings,,1),0),2)</f>
        <v>mm</v>
      </c>
      <c r="E67" s="13" t="s">
        <v>610</v>
      </c>
      <c r="F67" s="8"/>
      <c r="G67" s="8"/>
      <c r="H67" s="8"/>
      <c r="I67" s="8"/>
      <c r="J67" s="8"/>
      <c r="K67" s="8"/>
    </row>
    <row r="68" spans="1:11" ht="15" customHeight="1" x14ac:dyDescent="0.2">
      <c r="A68" s="8" t="s">
        <v>611</v>
      </c>
      <c r="B68" s="8" t="s">
        <v>612</v>
      </c>
      <c r="C68" s="16">
        <v>150</v>
      </c>
      <c r="D68" s="8" t="str">
        <f>INDEX(rngUnitSettings,MATCH("Length",INDEX(rngUnitSettings,,1),0),2)</f>
        <v>mm</v>
      </c>
      <c r="E68" s="13" t="s">
        <v>604</v>
      </c>
      <c r="F68" s="8"/>
      <c r="G68" s="8"/>
      <c r="H68" s="8"/>
      <c r="I68" s="8"/>
      <c r="J68" s="8"/>
      <c r="K68" s="8"/>
    </row>
    <row r="69" spans="1:11" ht="15" customHeight="1" x14ac:dyDescent="0.2">
      <c r="A69" s="8" t="s">
        <v>613</v>
      </c>
      <c r="B69" s="8" t="s">
        <v>614</v>
      </c>
      <c r="C69" s="16">
        <v>40</v>
      </c>
      <c r="D69" s="8" t="str">
        <f>INDEX(rngUnitSettings,MATCH("Length",INDEX(rngUnitSettings,,1),0),2)</f>
        <v>mm</v>
      </c>
      <c r="E69" s="13" t="s">
        <v>607</v>
      </c>
      <c r="F69" s="8"/>
      <c r="G69" s="8"/>
      <c r="H69" s="8"/>
      <c r="I69" s="8"/>
      <c r="J69" s="8"/>
      <c r="K69" s="8"/>
    </row>
    <row r="70" spans="1:11" ht="15" customHeight="1" x14ac:dyDescent="0.2">
      <c r="A70" s="8" t="s">
        <v>615</v>
      </c>
      <c r="B70" s="8" t="s">
        <v>616</v>
      </c>
      <c r="C70" s="16">
        <v>80</v>
      </c>
      <c r="D70" s="8" t="str">
        <f>INDEX(rngUnitSettings,MATCH("Length",INDEX(rngUnitSettings,,1),0),2)</f>
        <v>mm</v>
      </c>
      <c r="E70" s="13" t="s">
        <v>610</v>
      </c>
      <c r="F70" s="8"/>
      <c r="G70" s="8"/>
      <c r="H70" s="8"/>
      <c r="I70" s="8"/>
      <c r="J70" s="8"/>
      <c r="K70" s="8"/>
    </row>
    <row r="71" spans="1:11" ht="15" customHeight="1" x14ac:dyDescent="0.2">
      <c r="A71" s="8"/>
      <c r="B71" s="8"/>
      <c r="C71" s="8"/>
      <c r="D71" s="8"/>
      <c r="E71" s="8"/>
      <c r="F71" s="8"/>
      <c r="G71" s="8"/>
      <c r="H71" s="8"/>
      <c r="I71" s="8"/>
      <c r="J71" s="8"/>
      <c r="K71" s="8"/>
    </row>
    <row r="72" spans="1:11" ht="15" customHeight="1" x14ac:dyDescent="0.2">
      <c r="A72" s="6" t="s">
        <v>509</v>
      </c>
      <c r="B72" s="7" t="s">
        <v>510</v>
      </c>
      <c r="C72" s="7"/>
      <c r="D72" s="7"/>
      <c r="E72" s="7"/>
      <c r="F72" s="7"/>
      <c r="G72" s="7"/>
      <c r="H72" s="7"/>
      <c r="I72" s="8"/>
      <c r="J72" s="8"/>
      <c r="K72" s="8"/>
    </row>
    <row r="73" spans="1:11" ht="15" customHeight="1" x14ac:dyDescent="0.2">
      <c r="A73" s="9" t="s">
        <v>500</v>
      </c>
      <c r="B73" s="9" t="s">
        <v>511</v>
      </c>
      <c r="C73" s="9" t="s">
        <v>512</v>
      </c>
      <c r="D73" s="9" t="s">
        <v>507</v>
      </c>
      <c r="E73" s="9" t="s">
        <v>513</v>
      </c>
      <c r="F73" s="9" t="s">
        <v>514</v>
      </c>
      <c r="G73" s="9" t="s">
        <v>515</v>
      </c>
      <c r="H73" s="10" t="s">
        <v>4</v>
      </c>
      <c r="I73" s="8"/>
      <c r="J73" s="8"/>
      <c r="K73" s="8"/>
    </row>
    <row r="74" spans="1:11" ht="15" customHeight="1" x14ac:dyDescent="0.2">
      <c r="A74" s="11" t="s">
        <v>501</v>
      </c>
      <c r="B74" s="11" t="s">
        <v>502</v>
      </c>
      <c r="C74" s="11" t="s">
        <v>516</v>
      </c>
      <c r="D74" s="11" t="s">
        <v>517</v>
      </c>
      <c r="E74" s="11" t="s">
        <v>518</v>
      </c>
      <c r="F74" s="11" t="s">
        <v>519</v>
      </c>
      <c r="G74" s="11" t="s">
        <v>520</v>
      </c>
      <c r="H74" s="12" t="s">
        <v>505</v>
      </c>
      <c r="I74" s="8"/>
      <c r="J74" s="8"/>
      <c r="K74" s="8"/>
    </row>
    <row r="75" spans="1:11" ht="15" customHeight="1" x14ac:dyDescent="0.2">
      <c r="A75" s="14" t="s">
        <v>521</v>
      </c>
      <c r="B75" s="14" t="s">
        <v>522</v>
      </c>
      <c r="C75" s="14" t="str">
        <f>INDEX(rngUnitSettings,MATCH("Length",INDEX(rngUnitSettings,,1),0),2)</f>
        <v>mm</v>
      </c>
      <c r="D75" s="14" t="str">
        <f>INDEX(rngUnitSettings,MATCH("Length",INDEX(rngUnitSettings,,1),0),2)</f>
        <v>mm</v>
      </c>
      <c r="E75" s="14" t="s">
        <v>57</v>
      </c>
      <c r="F75" s="14" t="str">
        <f>INDEX(rngUnitSettings,MATCH("Length",INDEX(rngUnitSettings,,1),0),2)</f>
        <v>mm</v>
      </c>
      <c r="G75" s="14" t="str">
        <f>INDEX(rngUnitSettings,MATCH("Length",INDEX(rngUnitSettings,,1),0),2)</f>
        <v>mm</v>
      </c>
      <c r="H75" s="15"/>
      <c r="I75" s="8"/>
      <c r="J75" s="8"/>
      <c r="K75" s="8"/>
    </row>
    <row r="76" spans="1:11" ht="15" customHeight="1" x14ac:dyDescent="0.2">
      <c r="A76" s="8" t="s">
        <v>617</v>
      </c>
      <c r="B76" s="8" t="s">
        <v>618</v>
      </c>
      <c r="C76" s="16">
        <v>40</v>
      </c>
      <c r="D76" s="16">
        <v>32</v>
      </c>
      <c r="E76" s="16">
        <v>8</v>
      </c>
      <c r="F76" s="16">
        <v>0</v>
      </c>
      <c r="G76" s="16">
        <v>0</v>
      </c>
      <c r="H76" s="13" t="s">
        <v>619</v>
      </c>
      <c r="I76" s="8"/>
      <c r="J76" s="8"/>
      <c r="K76" s="8"/>
    </row>
    <row r="77" spans="1:11" ht="15" customHeight="1" x14ac:dyDescent="0.2">
      <c r="A77" s="8" t="s">
        <v>620</v>
      </c>
      <c r="B77" s="8" t="s">
        <v>621</v>
      </c>
      <c r="C77" s="16">
        <v>40</v>
      </c>
      <c r="D77" s="16">
        <v>32</v>
      </c>
      <c r="E77" s="16">
        <v>8</v>
      </c>
      <c r="F77" s="16">
        <v>0</v>
      </c>
      <c r="G77" s="16">
        <v>0</v>
      </c>
      <c r="H77" s="13" t="s">
        <v>622</v>
      </c>
      <c r="I77" s="8"/>
      <c r="J77" s="8"/>
      <c r="K77" s="8"/>
    </row>
    <row r="78" spans="1:11" ht="15" customHeight="1" x14ac:dyDescent="0.2">
      <c r="A78" s="8" t="s">
        <v>623</v>
      </c>
      <c r="B78" s="8" t="s">
        <v>624</v>
      </c>
      <c r="C78" s="16">
        <v>40</v>
      </c>
      <c r="D78" s="16">
        <v>32</v>
      </c>
      <c r="E78" s="16">
        <v>5</v>
      </c>
      <c r="F78" s="16">
        <v>0</v>
      </c>
      <c r="G78" s="16">
        <v>0</v>
      </c>
      <c r="H78" s="13" t="s">
        <v>625</v>
      </c>
      <c r="I78" s="8"/>
      <c r="J78" s="8"/>
      <c r="K78" s="8"/>
    </row>
    <row r="79" spans="1:11" ht="15" customHeight="1" x14ac:dyDescent="0.2">
      <c r="A79" s="8" t="s">
        <v>626</v>
      </c>
      <c r="B79" s="8" t="s">
        <v>627</v>
      </c>
      <c r="C79" s="16">
        <v>40</v>
      </c>
      <c r="D79" s="16">
        <v>32</v>
      </c>
      <c r="E79" s="16">
        <v>5</v>
      </c>
      <c r="F79" s="16">
        <v>0</v>
      </c>
      <c r="G79" s="16">
        <v>0</v>
      </c>
      <c r="H79" s="13" t="s">
        <v>628</v>
      </c>
      <c r="I79" s="8"/>
      <c r="J79" s="8"/>
      <c r="K79" s="8"/>
    </row>
    <row r="80" spans="1:11" ht="15" customHeight="1" x14ac:dyDescent="0.2">
      <c r="A80" s="8"/>
      <c r="B80" s="8"/>
      <c r="C80" s="8"/>
      <c r="D80" s="8"/>
      <c r="E80" s="8"/>
      <c r="F80" s="8"/>
      <c r="G80" s="8"/>
      <c r="H80" s="8"/>
      <c r="I80" s="8"/>
      <c r="J80" s="8"/>
      <c r="K80" s="8"/>
    </row>
    <row r="81" spans="1:11" ht="15" customHeight="1" x14ac:dyDescent="0.2">
      <c r="A81" s="6" t="s">
        <v>526</v>
      </c>
      <c r="B81" s="7" t="s">
        <v>527</v>
      </c>
      <c r="C81" s="7"/>
      <c r="D81" s="7"/>
      <c r="E81" s="7"/>
      <c r="F81" s="7"/>
      <c r="G81" s="7"/>
      <c r="H81" s="7"/>
      <c r="I81" s="7"/>
      <c r="J81" s="7"/>
      <c r="K81" s="7"/>
    </row>
    <row r="82" spans="1:11" ht="15" customHeight="1" x14ac:dyDescent="0.2">
      <c r="A82" s="9" t="s">
        <v>500</v>
      </c>
      <c r="B82" s="9" t="s">
        <v>511</v>
      </c>
      <c r="C82" s="9" t="s">
        <v>528</v>
      </c>
      <c r="D82" s="9" t="s">
        <v>529</v>
      </c>
      <c r="E82" s="9" t="s">
        <v>530</v>
      </c>
      <c r="F82" s="9" t="s">
        <v>531</v>
      </c>
      <c r="G82" s="9" t="s">
        <v>532</v>
      </c>
      <c r="H82" s="9" t="s">
        <v>533</v>
      </c>
      <c r="I82" s="9" t="s">
        <v>534</v>
      </c>
      <c r="J82" s="9" t="s">
        <v>535</v>
      </c>
      <c r="K82" s="10" t="s">
        <v>4</v>
      </c>
    </row>
    <row r="83" spans="1:11" ht="15" customHeight="1" x14ac:dyDescent="0.2">
      <c r="A83" s="11" t="s">
        <v>501</v>
      </c>
      <c r="B83" s="11" t="s">
        <v>502</v>
      </c>
      <c r="C83" s="11" t="s">
        <v>536</v>
      </c>
      <c r="D83" s="11" t="s">
        <v>537</v>
      </c>
      <c r="E83" s="11" t="s">
        <v>538</v>
      </c>
      <c r="F83" s="11" t="s">
        <v>539</v>
      </c>
      <c r="G83" s="11" t="s">
        <v>540</v>
      </c>
      <c r="H83" s="11" t="s">
        <v>541</v>
      </c>
      <c r="I83" s="11" t="s">
        <v>542</v>
      </c>
      <c r="J83" s="11" t="s">
        <v>543</v>
      </c>
      <c r="K83" s="12" t="s">
        <v>505</v>
      </c>
    </row>
    <row r="84" spans="1:11" ht="15" customHeight="1" x14ac:dyDescent="0.2">
      <c r="A84" s="14" t="s">
        <v>521</v>
      </c>
      <c r="B84" s="14" t="s">
        <v>522</v>
      </c>
      <c r="C84" s="14" t="str">
        <f>INDEX(rngUnitSettings,MATCH("Length",INDEX(rngUnitSettings,,1),0),2)</f>
        <v>mm</v>
      </c>
      <c r="D84" s="14" t="str">
        <f>INDEX(rngUnitSettings,MATCH("Length",INDEX(rngUnitSettings,,1),0),2)</f>
        <v>mm</v>
      </c>
      <c r="E84" s="14" t="s">
        <v>544</v>
      </c>
      <c r="F84" s="14" t="s">
        <v>544</v>
      </c>
      <c r="G84" s="14" t="str">
        <f>INDEX(rngUnitSettings,MATCH("Length",INDEX(rngUnitSettings,,1),0),2)</f>
        <v>mm</v>
      </c>
      <c r="H84" s="14" t="str">
        <f>INDEX(rngUnitSettings,MATCH("Length",INDEX(rngUnitSettings,,1),0),2)</f>
        <v>mm</v>
      </c>
      <c r="I84" s="14" t="s">
        <v>544</v>
      </c>
      <c r="J84" s="14" t="s">
        <v>544</v>
      </c>
      <c r="K84" s="15"/>
    </row>
    <row r="85" spans="1:11" ht="15" customHeight="1" x14ac:dyDescent="0.2">
      <c r="A85" s="8" t="s">
        <v>617</v>
      </c>
      <c r="B85" s="8" t="s">
        <v>618</v>
      </c>
      <c r="C85" s="16"/>
      <c r="D85" s="16">
        <v>0</v>
      </c>
      <c r="E85" s="16" t="s">
        <v>545</v>
      </c>
      <c r="F85" s="16" t="s">
        <v>546</v>
      </c>
      <c r="G85" s="16"/>
      <c r="H85" s="16">
        <v>0</v>
      </c>
      <c r="I85" s="16" t="s">
        <v>545</v>
      </c>
      <c r="J85" s="16" t="s">
        <v>546</v>
      </c>
      <c r="K85" s="13" t="s">
        <v>547</v>
      </c>
    </row>
    <row r="86" spans="1:11" ht="15" customHeight="1" x14ac:dyDescent="0.2">
      <c r="A86" s="8" t="s">
        <v>620</v>
      </c>
      <c r="B86" s="8" t="s">
        <v>621</v>
      </c>
      <c r="C86" s="16"/>
      <c r="D86" s="16">
        <v>0</v>
      </c>
      <c r="E86" s="16" t="s">
        <v>545</v>
      </c>
      <c r="F86" s="16" t="s">
        <v>546</v>
      </c>
      <c r="G86" s="16"/>
      <c r="H86" s="16">
        <v>0</v>
      </c>
      <c r="I86" s="16" t="s">
        <v>545</v>
      </c>
      <c r="J86" s="16" t="s">
        <v>546</v>
      </c>
      <c r="K86" s="13" t="s">
        <v>592</v>
      </c>
    </row>
    <row r="87" spans="1:11" ht="15" customHeight="1" x14ac:dyDescent="0.2">
      <c r="A87" s="8" t="s">
        <v>623</v>
      </c>
      <c r="B87" s="8" t="s">
        <v>624</v>
      </c>
      <c r="C87" s="16"/>
      <c r="D87" s="16">
        <v>0</v>
      </c>
      <c r="E87" s="16" t="s">
        <v>545</v>
      </c>
      <c r="F87" s="16" t="s">
        <v>546</v>
      </c>
      <c r="G87" s="16"/>
      <c r="H87" s="16">
        <v>0</v>
      </c>
      <c r="I87" s="16" t="s">
        <v>545</v>
      </c>
      <c r="J87" s="16" t="s">
        <v>546</v>
      </c>
      <c r="K87" s="13" t="s">
        <v>593</v>
      </c>
    </row>
    <row r="88" spans="1:11" ht="15" customHeight="1" x14ac:dyDescent="0.2">
      <c r="A88" s="8" t="s">
        <v>626</v>
      </c>
      <c r="B88" s="8" t="s">
        <v>627</v>
      </c>
      <c r="C88" s="16"/>
      <c r="D88" s="16">
        <v>0</v>
      </c>
      <c r="E88" s="16" t="s">
        <v>545</v>
      </c>
      <c r="F88" s="16" t="s">
        <v>546</v>
      </c>
      <c r="G88" s="16"/>
      <c r="H88" s="16">
        <v>0</v>
      </c>
      <c r="I88" s="16" t="s">
        <v>545</v>
      </c>
      <c r="J88" s="16" t="s">
        <v>546</v>
      </c>
      <c r="K88" s="13" t="s">
        <v>594</v>
      </c>
    </row>
    <row r="91" spans="1:11" s="82" customFormat="1" ht="21" customHeight="1" x14ac:dyDescent="0.2">
      <c r="A91" s="83" t="s">
        <v>1868</v>
      </c>
      <c r="B91" s="84"/>
      <c r="C91" s="84"/>
      <c r="D91" s="84"/>
      <c r="E91" s="84"/>
      <c r="F91" s="84"/>
      <c r="G91" s="84"/>
      <c r="H91" s="84"/>
      <c r="I91" s="84"/>
      <c r="J91" s="84"/>
      <c r="K91" s="84"/>
    </row>
    <row r="92" spans="1:11" ht="15" customHeight="1" x14ac:dyDescent="0.2">
      <c r="A92" s="6" t="s">
        <v>498</v>
      </c>
      <c r="B92" s="7" t="s">
        <v>499</v>
      </c>
      <c r="C92" s="7"/>
      <c r="D92" s="7"/>
      <c r="E92" s="7"/>
      <c r="F92" s="8"/>
      <c r="G92" s="8"/>
      <c r="H92" s="8"/>
      <c r="I92" s="8"/>
      <c r="J92" s="8"/>
      <c r="K92" s="8"/>
    </row>
    <row r="93" spans="1:11" ht="15" customHeight="1" x14ac:dyDescent="0.2">
      <c r="A93" s="9" t="s">
        <v>500</v>
      </c>
      <c r="B93" s="9" t="s">
        <v>1</v>
      </c>
      <c r="C93" s="9" t="s">
        <v>2</v>
      </c>
      <c r="D93" s="9" t="s">
        <v>3</v>
      </c>
      <c r="E93" s="10" t="s">
        <v>4</v>
      </c>
      <c r="F93" s="8"/>
      <c r="G93" s="8"/>
      <c r="H93" s="8"/>
      <c r="I93" s="8"/>
      <c r="J93" s="8"/>
      <c r="K93" s="8"/>
    </row>
    <row r="94" spans="1:11" ht="15" customHeight="1" x14ac:dyDescent="0.2">
      <c r="A94" s="11" t="s">
        <v>501</v>
      </c>
      <c r="B94" s="11" t="s">
        <v>502</v>
      </c>
      <c r="C94" s="11" t="s">
        <v>503</v>
      </c>
      <c r="D94" s="11" t="s">
        <v>504</v>
      </c>
      <c r="E94" s="12" t="s">
        <v>505</v>
      </c>
      <c r="F94" s="8"/>
      <c r="G94" s="8"/>
      <c r="H94" s="8"/>
      <c r="I94" s="8"/>
      <c r="J94" s="8"/>
      <c r="K94" s="8"/>
    </row>
    <row r="95" spans="1:11" ht="15" customHeight="1" x14ac:dyDescent="0.2">
      <c r="A95" s="8" t="s">
        <v>596</v>
      </c>
      <c r="B95" s="8" t="s">
        <v>630</v>
      </c>
      <c r="C95" s="16">
        <v>500</v>
      </c>
      <c r="D95" s="8" t="str">
        <f>INDEX(rngUnitSettings,MATCH("Length",INDEX(rngUnitSettings,,1),0),2)</f>
        <v>mm</v>
      </c>
      <c r="E95" s="13" t="s">
        <v>631</v>
      </c>
      <c r="F95" s="8"/>
      <c r="G95" s="8"/>
      <c r="H95" s="8"/>
      <c r="I95" s="8"/>
      <c r="J95" s="8"/>
      <c r="K95" s="8"/>
    </row>
    <row r="96" spans="1:11" ht="15" customHeight="1" x14ac:dyDescent="0.2">
      <c r="A96" s="8" t="s">
        <v>599</v>
      </c>
      <c r="B96" s="8" t="s">
        <v>632</v>
      </c>
      <c r="C96" s="16">
        <v>800</v>
      </c>
      <c r="D96" s="8" t="str">
        <f>INDEX(rngUnitSettings,MATCH("Length",INDEX(rngUnitSettings,,1),0),2)</f>
        <v>mm</v>
      </c>
      <c r="E96" s="13" t="s">
        <v>633</v>
      </c>
      <c r="F96" s="8"/>
      <c r="G96" s="8"/>
      <c r="H96" s="8"/>
      <c r="I96" s="8"/>
      <c r="J96" s="8"/>
      <c r="K96" s="8"/>
    </row>
    <row r="97" spans="1:11" ht="15" customHeight="1" x14ac:dyDescent="0.2">
      <c r="A97" s="8" t="s">
        <v>634</v>
      </c>
      <c r="B97" s="8" t="s">
        <v>635</v>
      </c>
      <c r="C97" s="16">
        <v>180</v>
      </c>
      <c r="D97" s="8" t="str">
        <f>INDEX(rngUnitSettings,MATCH("Length",INDEX(rngUnitSettings,,1),0),2)</f>
        <v>mm</v>
      </c>
      <c r="E97" s="13" t="s">
        <v>636</v>
      </c>
      <c r="F97" s="8"/>
      <c r="G97" s="8"/>
      <c r="H97" s="8"/>
      <c r="I97" s="8"/>
      <c r="J97" s="8"/>
      <c r="K97" s="8"/>
    </row>
    <row r="98" spans="1:11" ht="15" customHeight="1" x14ac:dyDescent="0.2">
      <c r="A98" s="8" t="s">
        <v>637</v>
      </c>
      <c r="B98" s="8" t="s">
        <v>638</v>
      </c>
      <c r="C98" s="16">
        <v>200</v>
      </c>
      <c r="D98" s="8" t="str">
        <f>INDEX(rngUnitSettings,MATCH("Length",INDEX(rngUnitSettings,,1),0),2)</f>
        <v>mm</v>
      </c>
      <c r="E98" s="13" t="s">
        <v>639</v>
      </c>
      <c r="F98" s="8"/>
      <c r="G98" s="8"/>
      <c r="H98" s="8"/>
      <c r="I98" s="8"/>
      <c r="J98" s="8"/>
      <c r="K98" s="8"/>
    </row>
    <row r="99" spans="1:11" ht="15" customHeight="1" x14ac:dyDescent="0.2">
      <c r="A99" s="8" t="s">
        <v>640</v>
      </c>
      <c r="B99" s="8" t="s">
        <v>641</v>
      </c>
      <c r="C99" s="16">
        <v>500</v>
      </c>
      <c r="D99" s="8" t="str">
        <f>INDEX(rngUnitSettings,MATCH("Length",INDEX(rngUnitSettings,,1),0),2)</f>
        <v>mm</v>
      </c>
      <c r="E99" s="13" t="s">
        <v>642</v>
      </c>
      <c r="F99" s="8"/>
      <c r="G99" s="8"/>
      <c r="H99" s="8"/>
      <c r="I99" s="8"/>
      <c r="J99" s="8"/>
      <c r="K99" s="8"/>
    </row>
    <row r="100" spans="1:11" ht="15" customHeight="1" x14ac:dyDescent="0.2">
      <c r="A100" s="8" t="s">
        <v>643</v>
      </c>
      <c r="B100" s="8" t="s">
        <v>635</v>
      </c>
      <c r="C100" s="16">
        <v>30</v>
      </c>
      <c r="D100" s="8" t="str">
        <f>INDEX(rngUnitSettings,MATCH("Length",INDEX(rngUnitSettings,,1),0),2)</f>
        <v>mm</v>
      </c>
      <c r="E100" s="13" t="s">
        <v>644</v>
      </c>
      <c r="F100" s="8"/>
      <c r="G100" s="8"/>
      <c r="H100" s="8"/>
      <c r="I100" s="8"/>
      <c r="J100" s="8"/>
      <c r="K100" s="8"/>
    </row>
    <row r="101" spans="1:11" ht="15" customHeight="1" x14ac:dyDescent="0.2">
      <c r="A101" s="8" t="s">
        <v>645</v>
      </c>
      <c r="B101" s="8" t="s">
        <v>646</v>
      </c>
      <c r="C101" s="16">
        <v>0</v>
      </c>
      <c r="D101" s="8" t="str">
        <f>INDEX(rngUnitSettings,MATCH("Length",INDEX(rngUnitSettings,,1),0),2)</f>
        <v>mm</v>
      </c>
      <c r="E101" s="13" t="s">
        <v>647</v>
      </c>
      <c r="F101" s="8"/>
      <c r="G101" s="8"/>
      <c r="H101" s="8"/>
      <c r="I101" s="8"/>
      <c r="J101" s="8"/>
      <c r="K101" s="8"/>
    </row>
    <row r="102" spans="1:11" ht="15" customHeight="1" x14ac:dyDescent="0.2">
      <c r="A102" s="8" t="s">
        <v>648</v>
      </c>
      <c r="B102" s="8" t="s">
        <v>649</v>
      </c>
      <c r="C102" s="16">
        <v>0</v>
      </c>
      <c r="D102" s="8" t="str">
        <f>INDEX(rngUnitSettings,MATCH("Length",INDEX(rngUnitSettings,,1),0),2)</f>
        <v>mm</v>
      </c>
      <c r="E102" s="13" t="s">
        <v>650</v>
      </c>
      <c r="F102" s="8"/>
      <c r="G102" s="8"/>
      <c r="H102" s="8"/>
      <c r="I102" s="8"/>
      <c r="J102" s="8"/>
      <c r="K102" s="8"/>
    </row>
    <row r="103" spans="1:11" ht="15" customHeight="1" x14ac:dyDescent="0.2">
      <c r="A103" s="8"/>
      <c r="B103" s="8"/>
      <c r="C103" s="8"/>
      <c r="D103" s="8"/>
      <c r="E103" s="8"/>
      <c r="F103" s="8"/>
      <c r="G103" s="8"/>
      <c r="H103" s="8"/>
      <c r="I103" s="8"/>
      <c r="J103" s="8"/>
      <c r="K103" s="8"/>
    </row>
    <row r="104" spans="1:11" ht="15" customHeight="1" x14ac:dyDescent="0.2">
      <c r="A104" s="6" t="s">
        <v>509</v>
      </c>
      <c r="B104" s="7" t="s">
        <v>510</v>
      </c>
      <c r="C104" s="7"/>
      <c r="D104" s="7"/>
      <c r="E104" s="7"/>
      <c r="F104" s="7"/>
      <c r="G104" s="7"/>
      <c r="H104" s="7"/>
      <c r="I104" s="8"/>
      <c r="J104" s="8"/>
      <c r="K104" s="8"/>
    </row>
    <row r="105" spans="1:11" ht="15" customHeight="1" x14ac:dyDescent="0.2">
      <c r="A105" s="9" t="s">
        <v>500</v>
      </c>
      <c r="B105" s="9" t="s">
        <v>511</v>
      </c>
      <c r="C105" s="9" t="s">
        <v>512</v>
      </c>
      <c r="D105" s="9" t="s">
        <v>507</v>
      </c>
      <c r="E105" s="9" t="s">
        <v>513</v>
      </c>
      <c r="F105" s="9" t="s">
        <v>514</v>
      </c>
      <c r="G105" s="9" t="s">
        <v>515</v>
      </c>
      <c r="H105" s="10" t="s">
        <v>4</v>
      </c>
      <c r="I105" s="8"/>
      <c r="J105" s="8"/>
      <c r="K105" s="8"/>
    </row>
    <row r="106" spans="1:11" ht="15" customHeight="1" x14ac:dyDescent="0.2">
      <c r="A106" s="11" t="s">
        <v>501</v>
      </c>
      <c r="B106" s="11" t="s">
        <v>502</v>
      </c>
      <c r="C106" s="11" t="s">
        <v>516</v>
      </c>
      <c r="D106" s="11" t="s">
        <v>517</v>
      </c>
      <c r="E106" s="11" t="s">
        <v>518</v>
      </c>
      <c r="F106" s="11" t="s">
        <v>519</v>
      </c>
      <c r="G106" s="11" t="s">
        <v>520</v>
      </c>
      <c r="H106" s="12" t="s">
        <v>505</v>
      </c>
      <c r="I106" s="8"/>
      <c r="J106" s="8"/>
      <c r="K106" s="8"/>
    </row>
    <row r="107" spans="1:11" ht="15" customHeight="1" x14ac:dyDescent="0.2">
      <c r="A107" s="14" t="s">
        <v>521</v>
      </c>
      <c r="B107" s="14" t="s">
        <v>522</v>
      </c>
      <c r="C107" s="14" t="str">
        <f>INDEX(rngUnitSettings,MATCH("Length",INDEX(rngUnitSettings,,1),0),2)</f>
        <v>mm</v>
      </c>
      <c r="D107" s="14" t="str">
        <f>INDEX(rngUnitSettings,MATCH("Length",INDEX(rngUnitSettings,,1),0),2)</f>
        <v>mm</v>
      </c>
      <c r="E107" s="14" t="s">
        <v>57</v>
      </c>
      <c r="F107" s="14" t="str">
        <f>INDEX(rngUnitSettings,MATCH("Length",INDEX(rngUnitSettings,,1),0),2)</f>
        <v>mm</v>
      </c>
      <c r="G107" s="14" t="str">
        <f>INDEX(rngUnitSettings,MATCH("Length",INDEX(rngUnitSettings,,1),0),2)</f>
        <v>mm</v>
      </c>
      <c r="H107" s="15"/>
      <c r="I107" s="8"/>
      <c r="J107" s="8"/>
      <c r="K107" s="8"/>
    </row>
    <row r="108" spans="1:11" ht="15" customHeight="1" x14ac:dyDescent="0.2">
      <c r="A108" s="8" t="s">
        <v>617</v>
      </c>
      <c r="B108" s="8" t="s">
        <v>651</v>
      </c>
      <c r="C108" s="16">
        <v>40</v>
      </c>
      <c r="D108" s="16">
        <v>20</v>
      </c>
      <c r="E108" s="16">
        <v>8</v>
      </c>
      <c r="F108" s="16">
        <v>0</v>
      </c>
      <c r="G108" s="16">
        <v>0</v>
      </c>
      <c r="H108" s="13" t="s">
        <v>652</v>
      </c>
      <c r="I108" s="8"/>
      <c r="J108" s="8"/>
      <c r="K108" s="8"/>
    </row>
    <row r="109" spans="1:11" ht="15" customHeight="1" x14ac:dyDescent="0.2">
      <c r="A109" s="8" t="s">
        <v>620</v>
      </c>
      <c r="B109" s="8" t="s">
        <v>653</v>
      </c>
      <c r="C109" s="16">
        <v>40</v>
      </c>
      <c r="D109" s="16">
        <v>20</v>
      </c>
      <c r="E109" s="16">
        <v>8</v>
      </c>
      <c r="F109" s="16">
        <v>0</v>
      </c>
      <c r="G109" s="16">
        <v>0</v>
      </c>
      <c r="H109" s="13" t="s">
        <v>654</v>
      </c>
      <c r="I109" s="8"/>
      <c r="J109" s="8"/>
      <c r="K109" s="8"/>
    </row>
    <row r="110" spans="1:11" ht="15" customHeight="1" x14ac:dyDescent="0.2">
      <c r="A110" s="8" t="s">
        <v>623</v>
      </c>
      <c r="B110" s="8" t="s">
        <v>655</v>
      </c>
      <c r="C110" s="16">
        <v>40</v>
      </c>
      <c r="D110" s="16">
        <v>20</v>
      </c>
      <c r="E110" s="16">
        <v>6</v>
      </c>
      <c r="F110" s="16">
        <v>0</v>
      </c>
      <c r="G110" s="16">
        <v>0</v>
      </c>
      <c r="H110" s="13" t="s">
        <v>656</v>
      </c>
      <c r="I110" s="8"/>
      <c r="J110" s="8"/>
      <c r="K110" s="8"/>
    </row>
    <row r="111" spans="1:11" ht="15" customHeight="1" x14ac:dyDescent="0.2">
      <c r="A111" s="8" t="s">
        <v>626</v>
      </c>
      <c r="B111" s="8" t="s">
        <v>657</v>
      </c>
      <c r="C111" s="16">
        <v>40</v>
      </c>
      <c r="D111" s="16">
        <v>20</v>
      </c>
      <c r="E111" s="16">
        <v>6</v>
      </c>
      <c r="F111" s="16">
        <v>0</v>
      </c>
      <c r="G111" s="16">
        <v>0</v>
      </c>
      <c r="H111" s="13" t="s">
        <v>658</v>
      </c>
      <c r="I111" s="8"/>
      <c r="J111" s="8"/>
      <c r="K111" s="8"/>
    </row>
    <row r="112" spans="1:11" ht="15" customHeight="1" x14ac:dyDescent="0.2">
      <c r="A112" s="8" t="s">
        <v>659</v>
      </c>
      <c r="B112" s="8" t="s">
        <v>660</v>
      </c>
      <c r="C112" s="16">
        <v>40</v>
      </c>
      <c r="D112" s="16">
        <v>20</v>
      </c>
      <c r="E112" s="8" t="s">
        <v>544</v>
      </c>
      <c r="F112" s="16">
        <v>0</v>
      </c>
      <c r="G112" s="16">
        <v>0</v>
      </c>
      <c r="H112" s="13" t="s">
        <v>661</v>
      </c>
      <c r="I112" s="8"/>
      <c r="J112" s="8"/>
      <c r="K112" s="8"/>
    </row>
    <row r="113" spans="1:11" ht="15" customHeight="1" x14ac:dyDescent="0.2">
      <c r="A113" s="8" t="s">
        <v>662</v>
      </c>
      <c r="B113" s="8" t="s">
        <v>663</v>
      </c>
      <c r="C113" s="16">
        <v>40</v>
      </c>
      <c r="D113" s="16">
        <v>20</v>
      </c>
      <c r="E113" s="8" t="s">
        <v>544</v>
      </c>
      <c r="F113" s="16">
        <v>0</v>
      </c>
      <c r="G113" s="16">
        <v>0</v>
      </c>
      <c r="H113" s="13" t="s">
        <v>661</v>
      </c>
      <c r="I113" s="8"/>
      <c r="J113" s="8"/>
      <c r="K113" s="8"/>
    </row>
    <row r="114" spans="1:11" ht="15" customHeight="1" x14ac:dyDescent="0.2">
      <c r="A114" s="8" t="s">
        <v>664</v>
      </c>
      <c r="B114" s="8" t="s">
        <v>665</v>
      </c>
      <c r="C114" s="16">
        <v>40</v>
      </c>
      <c r="D114" s="16">
        <v>20</v>
      </c>
      <c r="E114" s="8" t="s">
        <v>544</v>
      </c>
      <c r="F114" s="16">
        <v>0</v>
      </c>
      <c r="G114" s="16">
        <v>0</v>
      </c>
      <c r="H114" s="13" t="s">
        <v>661</v>
      </c>
      <c r="I114" s="8"/>
      <c r="J114" s="8"/>
      <c r="K114" s="8"/>
    </row>
    <row r="115" spans="1:11" ht="15" customHeight="1" x14ac:dyDescent="0.2">
      <c r="A115" s="8" t="s">
        <v>666</v>
      </c>
      <c r="B115" s="8" t="s">
        <v>667</v>
      </c>
      <c r="C115" s="16">
        <v>40</v>
      </c>
      <c r="D115" s="16">
        <v>20</v>
      </c>
      <c r="E115" s="8" t="s">
        <v>544</v>
      </c>
      <c r="F115" s="16">
        <v>0</v>
      </c>
      <c r="G115" s="16">
        <v>0</v>
      </c>
      <c r="H115" s="13" t="s">
        <v>661</v>
      </c>
      <c r="I115" s="8"/>
      <c r="J115" s="8"/>
      <c r="K115" s="8"/>
    </row>
    <row r="116" spans="1:11" ht="15" customHeight="1" x14ac:dyDescent="0.2">
      <c r="A116" s="8"/>
      <c r="B116" s="8"/>
      <c r="C116" s="8"/>
      <c r="D116" s="8"/>
      <c r="E116" s="8"/>
      <c r="F116" s="8"/>
      <c r="G116" s="8"/>
      <c r="H116" s="8"/>
      <c r="I116" s="8"/>
      <c r="J116" s="8"/>
      <c r="K116" s="8"/>
    </row>
    <row r="117" spans="1:11" ht="15" customHeight="1" x14ac:dyDescent="0.2">
      <c r="A117" s="6" t="s">
        <v>526</v>
      </c>
      <c r="B117" s="7" t="s">
        <v>527</v>
      </c>
      <c r="C117" s="7"/>
      <c r="D117" s="7"/>
      <c r="E117" s="7"/>
      <c r="F117" s="7"/>
      <c r="G117" s="7"/>
      <c r="H117" s="7"/>
      <c r="I117" s="7"/>
      <c r="J117" s="7"/>
      <c r="K117" s="7"/>
    </row>
    <row r="118" spans="1:11" ht="15" customHeight="1" x14ac:dyDescent="0.2">
      <c r="A118" s="9" t="s">
        <v>500</v>
      </c>
      <c r="B118" s="9" t="s">
        <v>511</v>
      </c>
      <c r="C118" s="9" t="s">
        <v>528</v>
      </c>
      <c r="D118" s="9" t="s">
        <v>529</v>
      </c>
      <c r="E118" s="9" t="s">
        <v>530</v>
      </c>
      <c r="F118" s="9" t="s">
        <v>531</v>
      </c>
      <c r="G118" s="9" t="s">
        <v>532</v>
      </c>
      <c r="H118" s="9" t="s">
        <v>533</v>
      </c>
      <c r="I118" s="9" t="s">
        <v>534</v>
      </c>
      <c r="J118" s="9" t="s">
        <v>535</v>
      </c>
      <c r="K118" s="10" t="s">
        <v>4</v>
      </c>
    </row>
    <row r="119" spans="1:11" ht="15" customHeight="1" x14ac:dyDescent="0.2">
      <c r="A119" s="11" t="s">
        <v>501</v>
      </c>
      <c r="B119" s="11" t="s">
        <v>502</v>
      </c>
      <c r="C119" s="11" t="s">
        <v>536</v>
      </c>
      <c r="D119" s="11" t="s">
        <v>537</v>
      </c>
      <c r="E119" s="11" t="s">
        <v>538</v>
      </c>
      <c r="F119" s="11" t="s">
        <v>539</v>
      </c>
      <c r="G119" s="11" t="s">
        <v>540</v>
      </c>
      <c r="H119" s="11" t="s">
        <v>541</v>
      </c>
      <c r="I119" s="11" t="s">
        <v>542</v>
      </c>
      <c r="J119" s="11" t="s">
        <v>543</v>
      </c>
      <c r="K119" s="12" t="s">
        <v>505</v>
      </c>
    </row>
    <row r="120" spans="1:11" ht="15" customHeight="1" x14ac:dyDescent="0.2">
      <c r="A120" s="14" t="s">
        <v>521</v>
      </c>
      <c r="B120" s="14" t="s">
        <v>522</v>
      </c>
      <c r="C120" s="14" t="str">
        <f>INDEX(rngUnitSettings,MATCH("Length",INDEX(rngUnitSettings,,1),0),2)</f>
        <v>mm</v>
      </c>
      <c r="D120" s="14" t="str">
        <f>INDEX(rngUnitSettings,MATCH("Length",INDEX(rngUnitSettings,,1),0),2)</f>
        <v>mm</v>
      </c>
      <c r="E120" s="14" t="s">
        <v>544</v>
      </c>
      <c r="F120" s="14" t="s">
        <v>544</v>
      </c>
      <c r="G120" s="14" t="str">
        <f>INDEX(rngUnitSettings,MATCH("Length",INDEX(rngUnitSettings,,1),0),2)</f>
        <v>mm</v>
      </c>
      <c r="H120" s="14" t="str">
        <f>INDEX(rngUnitSettings,MATCH("Length",INDEX(rngUnitSettings,,1),0),2)</f>
        <v>mm</v>
      </c>
      <c r="I120" s="14" t="s">
        <v>544</v>
      </c>
      <c r="J120" s="14" t="s">
        <v>544</v>
      </c>
      <c r="K120" s="15"/>
    </row>
    <row r="121" spans="1:11" ht="15" customHeight="1" x14ac:dyDescent="0.2">
      <c r="A121" s="8" t="s">
        <v>617</v>
      </c>
      <c r="B121" s="8" t="s">
        <v>651</v>
      </c>
      <c r="C121" s="16"/>
      <c r="D121" s="16">
        <v>0</v>
      </c>
      <c r="E121" s="16" t="s">
        <v>545</v>
      </c>
      <c r="F121" s="16" t="s">
        <v>546</v>
      </c>
      <c r="G121" s="16"/>
      <c r="H121" s="16">
        <v>0</v>
      </c>
      <c r="I121" s="16" t="s">
        <v>545</v>
      </c>
      <c r="J121" s="16" t="s">
        <v>546</v>
      </c>
      <c r="K121" s="13" t="s">
        <v>547</v>
      </c>
    </row>
    <row r="122" spans="1:11" ht="15" customHeight="1" x14ac:dyDescent="0.2">
      <c r="A122" s="8" t="s">
        <v>620</v>
      </c>
      <c r="B122" s="8" t="s">
        <v>653</v>
      </c>
      <c r="C122" s="16"/>
      <c r="D122" s="16">
        <v>0</v>
      </c>
      <c r="E122" s="16" t="s">
        <v>545</v>
      </c>
      <c r="F122" s="16" t="s">
        <v>546</v>
      </c>
      <c r="G122" s="16"/>
      <c r="H122" s="16">
        <v>0</v>
      </c>
      <c r="I122" s="16" t="s">
        <v>545</v>
      </c>
      <c r="J122" s="16" t="s">
        <v>546</v>
      </c>
      <c r="K122" s="13" t="s">
        <v>592</v>
      </c>
    </row>
    <row r="123" spans="1:11" ht="15" customHeight="1" x14ac:dyDescent="0.2">
      <c r="A123" s="8" t="s">
        <v>623</v>
      </c>
      <c r="B123" s="8" t="s">
        <v>655</v>
      </c>
      <c r="C123" s="16"/>
      <c r="D123" s="16">
        <v>0</v>
      </c>
      <c r="E123" s="16" t="s">
        <v>545</v>
      </c>
      <c r="F123" s="16" t="s">
        <v>546</v>
      </c>
      <c r="G123" s="16"/>
      <c r="H123" s="16">
        <v>0</v>
      </c>
      <c r="I123" s="16" t="s">
        <v>545</v>
      </c>
      <c r="J123" s="16" t="s">
        <v>546</v>
      </c>
      <c r="K123" s="13" t="s">
        <v>593</v>
      </c>
    </row>
    <row r="124" spans="1:11" ht="15" customHeight="1" x14ac:dyDescent="0.2">
      <c r="A124" s="8" t="s">
        <v>626</v>
      </c>
      <c r="B124" s="8" t="s">
        <v>657</v>
      </c>
      <c r="C124" s="16"/>
      <c r="D124" s="16">
        <v>0</v>
      </c>
      <c r="E124" s="16" t="s">
        <v>545</v>
      </c>
      <c r="F124" s="16" t="s">
        <v>546</v>
      </c>
      <c r="G124" s="16"/>
      <c r="H124" s="16">
        <v>0</v>
      </c>
      <c r="I124" s="16" t="s">
        <v>545</v>
      </c>
      <c r="J124" s="16" t="s">
        <v>546</v>
      </c>
      <c r="K124" s="13" t="s">
        <v>594</v>
      </c>
    </row>
    <row r="125" spans="1:11" ht="15" customHeight="1" x14ac:dyDescent="0.2">
      <c r="A125" s="8" t="s">
        <v>659</v>
      </c>
      <c r="B125" s="8" t="s">
        <v>660</v>
      </c>
      <c r="C125" s="16"/>
      <c r="D125" s="16">
        <v>0</v>
      </c>
      <c r="E125" s="16" t="s">
        <v>545</v>
      </c>
      <c r="F125" s="16" t="s">
        <v>546</v>
      </c>
      <c r="G125" s="16"/>
      <c r="H125" s="16">
        <v>0</v>
      </c>
      <c r="I125" s="16" t="s">
        <v>545</v>
      </c>
      <c r="J125" s="16" t="s">
        <v>546</v>
      </c>
      <c r="K125" s="13" t="s">
        <v>547</v>
      </c>
    </row>
    <row r="126" spans="1:11" ht="15" customHeight="1" x14ac:dyDescent="0.2">
      <c r="A126" s="8" t="s">
        <v>662</v>
      </c>
      <c r="B126" s="8" t="s">
        <v>663</v>
      </c>
      <c r="C126" s="16"/>
      <c r="D126" s="16">
        <v>0</v>
      </c>
      <c r="E126" s="16" t="s">
        <v>545</v>
      </c>
      <c r="F126" s="16" t="s">
        <v>546</v>
      </c>
      <c r="G126" s="16"/>
      <c r="H126" s="16">
        <v>0</v>
      </c>
      <c r="I126" s="16" t="s">
        <v>545</v>
      </c>
      <c r="J126" s="16" t="s">
        <v>546</v>
      </c>
      <c r="K126" s="13" t="s">
        <v>592</v>
      </c>
    </row>
    <row r="127" spans="1:11" ht="15" customHeight="1" x14ac:dyDescent="0.2">
      <c r="A127" s="8" t="s">
        <v>664</v>
      </c>
      <c r="B127" s="8" t="s">
        <v>665</v>
      </c>
      <c r="C127" s="16"/>
      <c r="D127" s="16">
        <v>0</v>
      </c>
      <c r="E127" s="16" t="s">
        <v>545</v>
      </c>
      <c r="F127" s="16" t="s">
        <v>546</v>
      </c>
      <c r="G127" s="16"/>
      <c r="H127" s="16">
        <v>0</v>
      </c>
      <c r="I127" s="16" t="s">
        <v>545</v>
      </c>
      <c r="J127" s="16" t="s">
        <v>546</v>
      </c>
      <c r="K127" s="13" t="s">
        <v>593</v>
      </c>
    </row>
    <row r="128" spans="1:11" ht="15" customHeight="1" x14ac:dyDescent="0.2">
      <c r="A128" s="8" t="s">
        <v>666</v>
      </c>
      <c r="B128" s="8" t="s">
        <v>667</v>
      </c>
      <c r="C128" s="16"/>
      <c r="D128" s="16">
        <v>0</v>
      </c>
      <c r="E128" s="16" t="s">
        <v>545</v>
      </c>
      <c r="F128" s="16" t="s">
        <v>546</v>
      </c>
      <c r="G128" s="16"/>
      <c r="H128" s="16">
        <v>0</v>
      </c>
      <c r="I128" s="16" t="s">
        <v>545</v>
      </c>
      <c r="J128" s="16" t="s">
        <v>546</v>
      </c>
      <c r="K128" s="13" t="s">
        <v>594</v>
      </c>
    </row>
  </sheetData>
  <mergeCells count="16">
    <mergeCell ref="A91:K91"/>
    <mergeCell ref="B92:E92"/>
    <mergeCell ref="B104:H104"/>
    <mergeCell ref="B117:K117"/>
    <mergeCell ref="B32:H32"/>
    <mergeCell ref="B45:K45"/>
    <mergeCell ref="A59:K59"/>
    <mergeCell ref="B60:E60"/>
    <mergeCell ref="B72:H72"/>
    <mergeCell ref="B81:K81"/>
    <mergeCell ref="A2:K2"/>
    <mergeCell ref="B3:E3"/>
    <mergeCell ref="B8:H8"/>
    <mergeCell ref="B14:K14"/>
    <mergeCell ref="A21:K21"/>
    <mergeCell ref="B22:E22"/>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9D93CD58-B997-4756-A2AB-B96500FD50E0}">
      <formula1>0</formula1>
    </dataValidation>
    <dataValidation type="whole" operator="greaterThanOrEqual" allowBlank="1" showInputMessage="1" showErrorMessage="1" sqref="E12 E36 E37 E38 E39 E40 E41 E42 E43 E76 E77 E78 E79 E108 E109 E110 E111" xr:uid="{7B66D70E-0BF9-4F39-ADC1-D2A5F18A44DA}">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F6874000-51BC-4FC9-AE72-49BF6772663E}">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52914986-BAA5-4F87-B759-77154D08A36C}">
      <formula1>"Stacked,SideBySide"</formula1>
    </dataValidation>
    <dataValidation type="list" allowBlank="1" showInputMessage="1" showErrorMessage="1" sqref="C25" xr:uid="{EEC5D551-97BA-4C89-97A1-878A1E70B788}">
      <formula1>"TwoRect,OneRect"</formula1>
    </dataValidation>
  </dataValidations>
  <hyperlinks>
    <hyperlink ref="A2" location="'Справка'!A720" display="Круглое сечение (Подробнее)" xr:uid="{F6745126-C702-4150-88F3-CD7BB85B9EC0}"/>
    <hyperlink ref="A21" location="'Справка'!A742" display="Набор прямоугольников (Г-сечение) (Подробнее)" xr:uid="{043E0819-08E1-4F9C-B99B-5BF8AF39E7B5}"/>
    <hyperlink ref="A59" location="'Справка'!A728" display="Клиновидное сечение (Подробнее)" xr:uid="{3EC86D97-77D3-4C99-A3E4-20F47B80E349}"/>
    <hyperlink ref="A91" location="'Справка'!A735" display="Пустотелый прямоугольник (Подробнее)" xr:uid="{EE58C0AF-E2E4-4FAD-B39E-C1B47DE1685B}"/>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34CA4-F587-4A3C-9976-D37B030CCDA0}">
  <sheetPr codeName="Лист3">
    <outlinePr summaryBelow="0"/>
  </sheetPr>
  <dimension ref="A1:F1527"/>
  <sheetViews>
    <sheetView workbookViewId="0">
      <selection sqref="A1:F1"/>
    </sheetView>
  </sheetViews>
  <sheetFormatPr defaultRowHeight="12.75" outlineLevelRow="1" x14ac:dyDescent="0.2"/>
  <cols>
    <col min="1" max="1" width="34.7109375" style="136" customWidth="1"/>
    <col min="2" max="2" width="118.7109375" style="136" customWidth="1"/>
    <col min="3" max="4" width="18.7109375" style="136" customWidth="1"/>
    <col min="5" max="6" width="26.7109375" style="136" customWidth="1"/>
    <col min="7" max="16384" width="9.140625" style="135"/>
  </cols>
  <sheetData>
    <row r="1" spans="1:6" ht="26.1" customHeight="1" x14ac:dyDescent="0.2">
      <c r="A1" s="158" t="s">
        <v>2588</v>
      </c>
      <c r="B1" s="159"/>
      <c r="C1" s="159"/>
      <c r="D1" s="159"/>
      <c r="E1" s="159"/>
      <c r="F1" s="160"/>
    </row>
    <row r="2" spans="1:6" outlineLevel="1" x14ac:dyDescent="0.2">
      <c r="A2" s="141" t="s">
        <v>2589</v>
      </c>
      <c r="B2" s="141"/>
      <c r="C2" s="141"/>
      <c r="D2" s="141"/>
      <c r="E2" s="141"/>
      <c r="F2" s="141"/>
    </row>
    <row r="3" spans="1:6" outlineLevel="1" x14ac:dyDescent="0.2">
      <c r="A3" s="141" t="s">
        <v>2590</v>
      </c>
      <c r="B3" s="141"/>
      <c r="C3" s="141"/>
      <c r="D3" s="141"/>
      <c r="E3" s="141"/>
      <c r="F3" s="141"/>
    </row>
    <row r="4" spans="1:6" ht="16.5" outlineLevel="1" x14ac:dyDescent="0.2">
      <c r="A4" s="142" t="s">
        <v>2591</v>
      </c>
      <c r="B4" s="142"/>
      <c r="C4" s="142"/>
      <c r="D4" s="142"/>
      <c r="E4" s="142"/>
      <c r="F4" s="142"/>
    </row>
    <row r="5" spans="1:6" outlineLevel="1" x14ac:dyDescent="0.2">
      <c r="A5" s="143" t="s">
        <v>2592</v>
      </c>
      <c r="B5" s="143"/>
      <c r="C5" s="143"/>
      <c r="D5" s="143"/>
      <c r="E5" s="143"/>
      <c r="F5" s="143"/>
    </row>
    <row r="6" spans="1:6" outlineLevel="1" x14ac:dyDescent="0.2">
      <c r="A6" s="141" t="s">
        <v>2593</v>
      </c>
      <c r="B6" s="141"/>
      <c r="C6" s="141"/>
      <c r="D6" s="141"/>
      <c r="E6" s="141"/>
      <c r="F6" s="141"/>
    </row>
    <row r="7" spans="1:6" outlineLevel="1" x14ac:dyDescent="0.2">
      <c r="A7" s="141" t="s">
        <v>2594</v>
      </c>
      <c r="B7" s="141"/>
      <c r="C7" s="141"/>
      <c r="D7" s="141"/>
      <c r="E7" s="141"/>
      <c r="F7" s="141"/>
    </row>
    <row r="8" spans="1:6" ht="16.5" outlineLevel="1" x14ac:dyDescent="0.2">
      <c r="A8" s="142" t="s">
        <v>2595</v>
      </c>
      <c r="B8" s="142"/>
      <c r="C8" s="142"/>
      <c r="D8" s="142"/>
      <c r="E8" s="142"/>
      <c r="F8" s="142"/>
    </row>
    <row r="9" spans="1:6" outlineLevel="1" x14ac:dyDescent="0.2">
      <c r="A9" s="143" t="s">
        <v>2596</v>
      </c>
      <c r="B9" s="143"/>
      <c r="C9" s="143"/>
      <c r="D9" s="143"/>
      <c r="E9" s="143"/>
      <c r="F9" s="143"/>
    </row>
    <row r="10" spans="1:6" outlineLevel="1" x14ac:dyDescent="0.2">
      <c r="A10" s="141" t="s">
        <v>2597</v>
      </c>
      <c r="B10" s="141"/>
      <c r="C10" s="141"/>
      <c r="D10" s="141"/>
      <c r="E10" s="141"/>
      <c r="F10" s="141"/>
    </row>
    <row r="11" spans="1:6" outlineLevel="1" x14ac:dyDescent="0.2">
      <c r="A11" s="141" t="s">
        <v>2598</v>
      </c>
      <c r="B11" s="141"/>
      <c r="C11" s="141"/>
      <c r="D11" s="141"/>
      <c r="E11" s="141"/>
      <c r="F11" s="141"/>
    </row>
    <row r="12" spans="1:6" outlineLevel="1" x14ac:dyDescent="0.2">
      <c r="A12" s="141" t="s">
        <v>2599</v>
      </c>
      <c r="B12" s="141"/>
      <c r="C12" s="141"/>
      <c r="D12" s="141"/>
      <c r="E12" s="141"/>
      <c r="F12" s="141"/>
    </row>
    <row r="13" spans="1:6" outlineLevel="1" x14ac:dyDescent="0.2">
      <c r="A13" s="141" t="s">
        <v>2600</v>
      </c>
      <c r="B13" s="141"/>
      <c r="C13" s="141"/>
      <c r="D13" s="141"/>
      <c r="E13" s="141"/>
      <c r="F13" s="141"/>
    </row>
    <row r="14" spans="1:6" outlineLevel="1" x14ac:dyDescent="0.2">
      <c r="A14" s="141" t="s">
        <v>2601</v>
      </c>
      <c r="B14" s="141"/>
      <c r="C14" s="141"/>
      <c r="D14" s="141"/>
      <c r="E14" s="141"/>
      <c r="F14" s="141"/>
    </row>
    <row r="15" spans="1:6" outlineLevel="1" x14ac:dyDescent="0.2">
      <c r="A15" s="141" t="s">
        <v>2602</v>
      </c>
      <c r="B15" s="141"/>
      <c r="C15" s="141"/>
      <c r="D15" s="141"/>
      <c r="E15" s="141"/>
      <c r="F15" s="141"/>
    </row>
    <row r="16" spans="1:6" outlineLevel="1" x14ac:dyDescent="0.2">
      <c r="A16" s="141" t="s">
        <v>2603</v>
      </c>
      <c r="B16" s="141"/>
      <c r="C16" s="141"/>
      <c r="D16" s="141"/>
      <c r="E16" s="141"/>
      <c r="F16" s="141"/>
    </row>
    <row r="17" spans="1:6" outlineLevel="1" x14ac:dyDescent="0.2">
      <c r="A17" s="141" t="s">
        <v>2604</v>
      </c>
      <c r="B17" s="141"/>
      <c r="C17" s="141"/>
      <c r="D17" s="141"/>
      <c r="E17" s="141"/>
      <c r="F17" s="141"/>
    </row>
    <row r="18" spans="1:6" outlineLevel="1" x14ac:dyDescent="0.2">
      <c r="A18" s="141" t="s">
        <v>2605</v>
      </c>
      <c r="B18" s="141"/>
      <c r="C18" s="141"/>
      <c r="D18" s="141"/>
      <c r="E18" s="141"/>
      <c r="F18" s="141"/>
    </row>
    <row r="19" spans="1:6" outlineLevel="1" x14ac:dyDescent="0.2">
      <c r="A19" s="141" t="s">
        <v>2606</v>
      </c>
      <c r="B19" s="141"/>
      <c r="C19" s="141"/>
      <c r="D19" s="141"/>
      <c r="E19" s="141"/>
      <c r="F19" s="141"/>
    </row>
    <row r="20" spans="1:6" outlineLevel="1" x14ac:dyDescent="0.2">
      <c r="A20" s="141" t="s">
        <v>2607</v>
      </c>
      <c r="B20" s="141"/>
      <c r="C20" s="141"/>
      <c r="D20" s="141"/>
      <c r="E20" s="141"/>
      <c r="F20" s="141"/>
    </row>
    <row r="21" spans="1:6" outlineLevel="1" x14ac:dyDescent="0.2">
      <c r="A21" s="141" t="s">
        <v>2608</v>
      </c>
      <c r="B21" s="141"/>
      <c r="C21" s="141"/>
      <c r="D21" s="141"/>
      <c r="E21" s="141"/>
      <c r="F21" s="141"/>
    </row>
    <row r="22" spans="1:6" outlineLevel="1" x14ac:dyDescent="0.2">
      <c r="A22" s="141" t="s">
        <v>2609</v>
      </c>
      <c r="B22" s="141"/>
      <c r="C22" s="141"/>
      <c r="D22" s="141"/>
      <c r="E22" s="141"/>
      <c r="F22" s="141"/>
    </row>
    <row r="23" spans="1:6" outlineLevel="1" x14ac:dyDescent="0.2">
      <c r="A23" s="141" t="s">
        <v>2610</v>
      </c>
      <c r="B23" s="141"/>
      <c r="C23" s="141"/>
      <c r="D23" s="141"/>
      <c r="E23" s="141"/>
      <c r="F23" s="141"/>
    </row>
    <row r="24" spans="1:6" outlineLevel="1" x14ac:dyDescent="0.2">
      <c r="A24" s="141" t="s">
        <v>2611</v>
      </c>
      <c r="B24" s="141"/>
      <c r="C24" s="141"/>
      <c r="D24" s="141"/>
      <c r="E24" s="141"/>
      <c r="F24" s="141"/>
    </row>
    <row r="25" spans="1:6" outlineLevel="1" x14ac:dyDescent="0.2">
      <c r="A25" s="141" t="s">
        <v>2612</v>
      </c>
      <c r="B25" s="141"/>
      <c r="C25" s="141"/>
      <c r="D25" s="141"/>
      <c r="E25" s="141"/>
      <c r="F25" s="141"/>
    </row>
    <row r="26" spans="1:6" outlineLevel="1" x14ac:dyDescent="0.2">
      <c r="A26" s="141" t="s">
        <v>2613</v>
      </c>
      <c r="B26" s="141"/>
      <c r="C26" s="141"/>
      <c r="D26" s="141"/>
      <c r="E26" s="141"/>
      <c r="F26" s="141"/>
    </row>
    <row r="27" spans="1:6" outlineLevel="1" x14ac:dyDescent="0.2">
      <c r="A27" s="141" t="s">
        <v>2614</v>
      </c>
      <c r="B27" s="141"/>
      <c r="C27" s="141"/>
      <c r="D27" s="141"/>
      <c r="E27" s="141"/>
      <c r="F27" s="141"/>
    </row>
    <row r="28" spans="1:6" outlineLevel="1" x14ac:dyDescent="0.2">
      <c r="A28" s="143" t="s">
        <v>2615</v>
      </c>
      <c r="B28" s="143"/>
      <c r="C28" s="143"/>
      <c r="D28" s="143"/>
      <c r="E28" s="143"/>
      <c r="F28" s="143"/>
    </row>
    <row r="29" spans="1:6" outlineLevel="1" x14ac:dyDescent="0.2">
      <c r="A29" s="143" t="s">
        <v>2616</v>
      </c>
      <c r="B29" s="143"/>
      <c r="C29" s="143"/>
      <c r="D29" s="143"/>
      <c r="E29" s="143"/>
      <c r="F29" s="143"/>
    </row>
    <row r="30" spans="1:6" ht="16.5" outlineLevel="1" x14ac:dyDescent="0.2">
      <c r="A30" s="142" t="s">
        <v>2617</v>
      </c>
      <c r="B30" s="142"/>
      <c r="C30" s="142"/>
      <c r="D30" s="142"/>
      <c r="E30" s="142"/>
      <c r="F30" s="142"/>
    </row>
    <row r="31" spans="1:6" outlineLevel="1" x14ac:dyDescent="0.2">
      <c r="A31" s="141" t="s">
        <v>2618</v>
      </c>
      <c r="B31" s="141"/>
      <c r="C31" s="141"/>
      <c r="D31" s="141"/>
      <c r="E31" s="141"/>
      <c r="F31" s="141"/>
    </row>
    <row r="32" spans="1:6" outlineLevel="1" x14ac:dyDescent="0.2">
      <c r="A32" s="141" t="s">
        <v>2619</v>
      </c>
      <c r="B32" s="141"/>
      <c r="C32" s="141"/>
      <c r="D32" s="141"/>
      <c r="E32" s="141"/>
      <c r="F32" s="141"/>
    </row>
    <row r="33" spans="1:6" outlineLevel="1" x14ac:dyDescent="0.2">
      <c r="A33" s="143" t="s">
        <v>2620</v>
      </c>
      <c r="B33" s="143"/>
      <c r="C33" s="143"/>
      <c r="D33" s="143"/>
      <c r="E33" s="143"/>
      <c r="F33" s="143"/>
    </row>
    <row r="34" spans="1:6" outlineLevel="1" x14ac:dyDescent="0.2">
      <c r="A34" s="143" t="s">
        <v>2621</v>
      </c>
      <c r="B34" s="143"/>
      <c r="C34" s="143"/>
      <c r="D34" s="143"/>
      <c r="E34" s="143"/>
      <c r="F34" s="143"/>
    </row>
    <row r="35" spans="1:6" outlineLevel="1" x14ac:dyDescent="0.2">
      <c r="A35" s="141" t="s">
        <v>2622</v>
      </c>
      <c r="B35" s="141"/>
      <c r="C35" s="141"/>
      <c r="D35" s="141"/>
      <c r="E35" s="141"/>
      <c r="F35" s="141"/>
    </row>
    <row r="36" spans="1:6" outlineLevel="1" x14ac:dyDescent="0.2">
      <c r="A36" s="141" t="s">
        <v>2623</v>
      </c>
      <c r="B36" s="141"/>
      <c r="C36" s="141"/>
      <c r="D36" s="141"/>
      <c r="E36" s="141"/>
      <c r="F36" s="141"/>
    </row>
    <row r="37" spans="1:6" outlineLevel="1" x14ac:dyDescent="0.2">
      <c r="A37" s="144" t="s">
        <v>2624</v>
      </c>
      <c r="B37" s="144"/>
      <c r="C37" s="144"/>
      <c r="D37" s="144"/>
      <c r="E37" s="144"/>
      <c r="F37" s="144"/>
    </row>
    <row r="38" spans="1:6" outlineLevel="1" x14ac:dyDescent="0.2">
      <c r="A38" s="144" t="s">
        <v>2625</v>
      </c>
      <c r="B38" s="144"/>
      <c r="C38" s="144"/>
      <c r="D38" s="144"/>
      <c r="E38" s="144"/>
      <c r="F38" s="144"/>
    </row>
    <row r="39" spans="1:6" outlineLevel="1" x14ac:dyDescent="0.2">
      <c r="A39" s="141" t="s">
        <v>2626</v>
      </c>
      <c r="B39" s="141"/>
      <c r="C39" s="141"/>
      <c r="D39" s="141"/>
      <c r="E39" s="141"/>
      <c r="F39" s="141"/>
    </row>
    <row r="40" spans="1:6" outlineLevel="1" x14ac:dyDescent="0.2">
      <c r="A40" s="141" t="s">
        <v>2627</v>
      </c>
      <c r="B40" s="141"/>
      <c r="C40" s="141"/>
      <c r="D40" s="141"/>
      <c r="E40" s="141"/>
      <c r="F40" s="141"/>
    </row>
    <row r="41" spans="1:6" outlineLevel="1" x14ac:dyDescent="0.2">
      <c r="A41" s="141" t="s">
        <v>2628</v>
      </c>
      <c r="B41" s="141"/>
      <c r="C41" s="141"/>
      <c r="D41" s="141"/>
      <c r="E41" s="141"/>
      <c r="F41" s="141"/>
    </row>
    <row r="42" spans="1:6" outlineLevel="1" x14ac:dyDescent="0.2">
      <c r="A42" s="141" t="s">
        <v>2629</v>
      </c>
      <c r="B42" s="141"/>
      <c r="C42" s="141"/>
      <c r="D42" s="141"/>
      <c r="E42" s="141"/>
      <c r="F42" s="141"/>
    </row>
    <row r="43" spans="1:6" ht="16.5" outlineLevel="1" x14ac:dyDescent="0.2">
      <c r="A43" s="142" t="s">
        <v>2630</v>
      </c>
      <c r="B43" s="142"/>
      <c r="C43" s="142"/>
      <c r="D43" s="142"/>
      <c r="E43" s="142"/>
      <c r="F43" s="142"/>
    </row>
    <row r="44" spans="1:6" outlineLevel="1" x14ac:dyDescent="0.2">
      <c r="A44" s="141" t="s">
        <v>2631</v>
      </c>
      <c r="B44" s="141"/>
      <c r="C44" s="141"/>
      <c r="D44" s="141"/>
      <c r="E44" s="141"/>
      <c r="F44" s="141"/>
    </row>
    <row r="45" spans="1:6" outlineLevel="1" x14ac:dyDescent="0.2">
      <c r="A45" s="141" t="s">
        <v>2632</v>
      </c>
      <c r="B45" s="141"/>
      <c r="C45" s="141"/>
      <c r="D45" s="141"/>
      <c r="E45" s="141"/>
      <c r="F45" s="141"/>
    </row>
    <row r="46" spans="1:6" outlineLevel="1" x14ac:dyDescent="0.2">
      <c r="A46" s="141" t="s">
        <v>2633</v>
      </c>
      <c r="B46" s="141"/>
      <c r="C46" s="141"/>
      <c r="D46" s="141"/>
      <c r="E46" s="141"/>
      <c r="F46" s="141"/>
    </row>
    <row r="47" spans="1:6" outlineLevel="1" x14ac:dyDescent="0.2">
      <c r="A47" s="141" t="s">
        <v>2634</v>
      </c>
      <c r="B47" s="141"/>
      <c r="C47" s="141"/>
      <c r="D47" s="141"/>
      <c r="E47" s="141"/>
      <c r="F47" s="141"/>
    </row>
    <row r="48" spans="1:6" outlineLevel="1" x14ac:dyDescent="0.2">
      <c r="A48" s="141" t="s">
        <v>2635</v>
      </c>
      <c r="B48" s="141"/>
      <c r="C48" s="141"/>
      <c r="D48" s="141"/>
      <c r="E48" s="141"/>
      <c r="F48" s="141"/>
    </row>
    <row r="49" spans="1:6" outlineLevel="1" x14ac:dyDescent="0.2">
      <c r="A49" s="141" t="s">
        <v>2636</v>
      </c>
      <c r="B49" s="141"/>
      <c r="C49" s="141"/>
      <c r="D49" s="141"/>
      <c r="E49" s="141"/>
      <c r="F49" s="141"/>
    </row>
    <row r="50" spans="1:6" outlineLevel="1" x14ac:dyDescent="0.2">
      <c r="A50" s="141" t="s">
        <v>2637</v>
      </c>
      <c r="B50" s="141"/>
      <c r="C50" s="141"/>
      <c r="D50" s="141"/>
      <c r="E50" s="141"/>
      <c r="F50" s="141"/>
    </row>
    <row r="51" spans="1:6" ht="16.5" outlineLevel="1" x14ac:dyDescent="0.2">
      <c r="A51" s="142" t="s">
        <v>2638</v>
      </c>
      <c r="B51" s="142"/>
      <c r="C51" s="142"/>
      <c r="D51" s="142"/>
      <c r="E51" s="142"/>
      <c r="F51" s="142"/>
    </row>
    <row r="52" spans="1:6" outlineLevel="1" x14ac:dyDescent="0.2">
      <c r="A52" s="143" t="s">
        <v>2639</v>
      </c>
      <c r="B52" s="143"/>
      <c r="C52" s="143"/>
      <c r="D52" s="143"/>
      <c r="E52" s="143"/>
      <c r="F52" s="143"/>
    </row>
    <row r="53" spans="1:6" outlineLevel="1" x14ac:dyDescent="0.2">
      <c r="A53" s="143" t="s">
        <v>2640</v>
      </c>
      <c r="B53" s="143"/>
      <c r="C53" s="143"/>
      <c r="D53" s="143"/>
      <c r="E53" s="143"/>
      <c r="F53" s="143"/>
    </row>
    <row r="54" spans="1:6" outlineLevel="1" x14ac:dyDescent="0.2">
      <c r="A54" s="141" t="s">
        <v>2641</v>
      </c>
      <c r="B54" s="141"/>
      <c r="C54" s="141"/>
      <c r="D54" s="141"/>
      <c r="E54" s="141"/>
      <c r="F54" s="141"/>
    </row>
    <row r="55" spans="1:6" outlineLevel="1" x14ac:dyDescent="0.2">
      <c r="A55" s="141" t="s">
        <v>2642</v>
      </c>
      <c r="B55" s="141"/>
      <c r="C55" s="141"/>
      <c r="D55" s="141"/>
      <c r="E55" s="141"/>
      <c r="F55" s="141"/>
    </row>
    <row r="56" spans="1:6" outlineLevel="1" x14ac:dyDescent="0.2">
      <c r="A56" s="141" t="s">
        <v>2643</v>
      </c>
      <c r="B56" s="141"/>
      <c r="C56" s="141"/>
      <c r="D56" s="141"/>
      <c r="E56" s="141"/>
      <c r="F56" s="141"/>
    </row>
    <row r="57" spans="1:6" outlineLevel="1" x14ac:dyDescent="0.2">
      <c r="A57" s="141" t="s">
        <v>2644</v>
      </c>
      <c r="B57" s="141"/>
      <c r="C57" s="141"/>
      <c r="D57" s="141"/>
      <c r="E57" s="141"/>
      <c r="F57" s="141"/>
    </row>
    <row r="58" spans="1:6" outlineLevel="1" x14ac:dyDescent="0.2">
      <c r="A58" s="141" t="s">
        <v>2645</v>
      </c>
      <c r="B58" s="141"/>
      <c r="C58" s="141"/>
      <c r="D58" s="141"/>
      <c r="E58" s="141"/>
      <c r="F58" s="141"/>
    </row>
    <row r="59" spans="1:6" outlineLevel="1" x14ac:dyDescent="0.2">
      <c r="A59" s="141" t="s">
        <v>2646</v>
      </c>
      <c r="B59" s="141"/>
      <c r="C59" s="141"/>
      <c r="D59" s="141"/>
      <c r="E59" s="141"/>
      <c r="F59" s="141"/>
    </row>
    <row r="60" spans="1:6" outlineLevel="1" x14ac:dyDescent="0.2">
      <c r="A60" s="141" t="s">
        <v>2647</v>
      </c>
      <c r="B60" s="141"/>
      <c r="C60" s="141"/>
      <c r="D60" s="141"/>
      <c r="E60" s="141"/>
      <c r="F60" s="141"/>
    </row>
    <row r="61" spans="1:6" outlineLevel="1" x14ac:dyDescent="0.2">
      <c r="A61" s="141" t="s">
        <v>2648</v>
      </c>
      <c r="B61" s="141"/>
      <c r="C61" s="141"/>
      <c r="D61" s="141"/>
      <c r="E61" s="141"/>
      <c r="F61" s="141"/>
    </row>
    <row r="62" spans="1:6" outlineLevel="1" x14ac:dyDescent="0.2">
      <c r="A62" s="141" t="s">
        <v>2649</v>
      </c>
      <c r="B62" s="141"/>
      <c r="C62" s="141"/>
      <c r="D62" s="141"/>
      <c r="E62" s="141"/>
      <c r="F62" s="141"/>
    </row>
    <row r="63" spans="1:6" outlineLevel="1" x14ac:dyDescent="0.2">
      <c r="A63" s="141" t="s">
        <v>2650</v>
      </c>
      <c r="B63" s="141"/>
      <c r="C63" s="141"/>
      <c r="D63" s="141"/>
      <c r="E63" s="141"/>
      <c r="F63" s="141"/>
    </row>
    <row r="64" spans="1:6" outlineLevel="1" x14ac:dyDescent="0.2">
      <c r="A64" s="141" t="s">
        <v>2651</v>
      </c>
      <c r="B64" s="141"/>
      <c r="C64" s="141"/>
      <c r="D64" s="141"/>
      <c r="E64" s="141"/>
      <c r="F64" s="141"/>
    </row>
    <row r="65" spans="1:6" outlineLevel="1" x14ac:dyDescent="0.2">
      <c r="A65" s="141" t="s">
        <v>2652</v>
      </c>
      <c r="B65" s="141"/>
      <c r="C65" s="141"/>
      <c r="D65" s="141"/>
      <c r="E65" s="141"/>
      <c r="F65" s="141"/>
    </row>
    <row r="66" spans="1:6" outlineLevel="1" x14ac:dyDescent="0.2">
      <c r="A66" s="141" t="s">
        <v>2653</v>
      </c>
      <c r="B66" s="141"/>
      <c r="C66" s="141"/>
      <c r="D66" s="141"/>
      <c r="E66" s="141"/>
      <c r="F66" s="141"/>
    </row>
    <row r="67" spans="1:6" outlineLevel="1" x14ac:dyDescent="0.2">
      <c r="A67" s="141" t="s">
        <v>2654</v>
      </c>
      <c r="B67" s="141"/>
      <c r="C67" s="141"/>
      <c r="D67" s="141"/>
      <c r="E67" s="141"/>
      <c r="F67" s="141"/>
    </row>
    <row r="68" spans="1:6" outlineLevel="1" x14ac:dyDescent="0.2">
      <c r="A68" s="141" t="s">
        <v>2655</v>
      </c>
      <c r="B68" s="141"/>
      <c r="C68" s="141"/>
      <c r="D68" s="141"/>
      <c r="E68" s="141"/>
      <c r="F68" s="141"/>
    </row>
    <row r="69" spans="1:6" outlineLevel="1" x14ac:dyDescent="0.2">
      <c r="A69" s="143" t="s">
        <v>2656</v>
      </c>
      <c r="B69" s="143"/>
      <c r="C69" s="143"/>
      <c r="D69" s="143"/>
      <c r="E69" s="143"/>
      <c r="F69" s="143"/>
    </row>
    <row r="70" spans="1:6" outlineLevel="1" x14ac:dyDescent="0.2">
      <c r="A70" s="143" t="s">
        <v>2657</v>
      </c>
      <c r="B70" s="143"/>
      <c r="C70" s="143"/>
      <c r="D70" s="143"/>
      <c r="E70" s="143"/>
      <c r="F70" s="143"/>
    </row>
    <row r="71" spans="1:6" ht="16.5" outlineLevel="1" x14ac:dyDescent="0.2">
      <c r="A71" s="142" t="s">
        <v>2658</v>
      </c>
      <c r="B71" s="142"/>
      <c r="C71" s="142"/>
      <c r="D71" s="142"/>
      <c r="E71" s="142"/>
      <c r="F71" s="142"/>
    </row>
    <row r="72" spans="1:6" outlineLevel="1" x14ac:dyDescent="0.2">
      <c r="A72" s="141" t="s">
        <v>2659</v>
      </c>
      <c r="B72" s="141"/>
      <c r="C72" s="141"/>
      <c r="D72" s="141"/>
      <c r="E72" s="141"/>
      <c r="F72" s="141"/>
    </row>
    <row r="73" spans="1:6" outlineLevel="1" x14ac:dyDescent="0.2">
      <c r="A73" s="141" t="s">
        <v>2660</v>
      </c>
      <c r="B73" s="141"/>
      <c r="C73" s="141"/>
      <c r="D73" s="141"/>
      <c r="E73" s="141"/>
      <c r="F73" s="141"/>
    </row>
    <row r="74" spans="1:6" outlineLevel="1" x14ac:dyDescent="0.2">
      <c r="A74" s="141" t="s">
        <v>2661</v>
      </c>
      <c r="B74" s="141"/>
      <c r="C74" s="141"/>
      <c r="D74" s="141"/>
      <c r="E74" s="141"/>
      <c r="F74" s="141"/>
    </row>
    <row r="75" spans="1:6" outlineLevel="1" x14ac:dyDescent="0.2">
      <c r="A75" s="141" t="s">
        <v>2662</v>
      </c>
      <c r="B75" s="141"/>
      <c r="C75" s="141"/>
      <c r="D75" s="141"/>
      <c r="E75" s="141"/>
      <c r="F75" s="141"/>
    </row>
    <row r="76" spans="1:6" outlineLevel="1" x14ac:dyDescent="0.2">
      <c r="A76" s="141" t="s">
        <v>2663</v>
      </c>
      <c r="B76" s="141"/>
      <c r="C76" s="141"/>
      <c r="D76" s="141"/>
      <c r="E76" s="141"/>
      <c r="F76" s="141"/>
    </row>
    <row r="77" spans="1:6" outlineLevel="1" x14ac:dyDescent="0.2">
      <c r="A77" s="141" t="s">
        <v>2664</v>
      </c>
      <c r="B77" s="141"/>
      <c r="C77" s="141"/>
      <c r="D77" s="141"/>
      <c r="E77" s="141"/>
      <c r="F77" s="141"/>
    </row>
    <row r="78" spans="1:6" outlineLevel="1" x14ac:dyDescent="0.2">
      <c r="A78" s="143" t="s">
        <v>2666</v>
      </c>
      <c r="B78" s="141"/>
      <c r="C78" s="141"/>
      <c r="D78" s="141"/>
      <c r="E78" s="141"/>
      <c r="F78" s="141"/>
    </row>
    <row r="79" spans="1:6" outlineLevel="1" x14ac:dyDescent="0.2">
      <c r="A79" s="141" t="s">
        <v>2665</v>
      </c>
      <c r="B79" s="141"/>
      <c r="C79" s="141"/>
      <c r="D79" s="141"/>
      <c r="E79" s="141"/>
      <c r="F79" s="141"/>
    </row>
    <row r="80" spans="1:6" outlineLevel="1" x14ac:dyDescent="0.2">
      <c r="A80" s="141" t="s">
        <v>2667</v>
      </c>
      <c r="B80" s="141"/>
      <c r="C80" s="141"/>
      <c r="D80" s="141"/>
      <c r="E80" s="141"/>
      <c r="F80" s="141"/>
    </row>
    <row r="81" spans="1:6" outlineLevel="1" x14ac:dyDescent="0.2">
      <c r="A81" s="141" t="s">
        <v>2668</v>
      </c>
      <c r="B81" s="141"/>
      <c r="C81" s="141"/>
      <c r="D81" s="141"/>
      <c r="E81" s="141"/>
      <c r="F81" s="141"/>
    </row>
    <row r="82" spans="1:6" outlineLevel="1" x14ac:dyDescent="0.2">
      <c r="A82" s="143" t="s">
        <v>2671</v>
      </c>
      <c r="B82" s="141"/>
      <c r="C82" s="141"/>
      <c r="D82" s="141"/>
      <c r="E82" s="141"/>
      <c r="F82" s="141"/>
    </row>
    <row r="83" spans="1:6" outlineLevel="1" x14ac:dyDescent="0.2">
      <c r="A83" s="141" t="s">
        <v>2669</v>
      </c>
      <c r="B83" s="141"/>
      <c r="C83" s="141"/>
      <c r="D83" s="141"/>
      <c r="E83" s="141"/>
      <c r="F83" s="141"/>
    </row>
    <row r="84" spans="1:6" outlineLevel="1" x14ac:dyDescent="0.2">
      <c r="A84" s="141" t="s">
        <v>2670</v>
      </c>
      <c r="B84" s="141"/>
      <c r="C84" s="141"/>
      <c r="D84" s="141"/>
      <c r="E84" s="141"/>
      <c r="F84" s="141"/>
    </row>
    <row r="85" spans="1:6" outlineLevel="1" x14ac:dyDescent="0.2">
      <c r="A85" s="141" t="s">
        <v>2672</v>
      </c>
      <c r="B85" s="141"/>
      <c r="C85" s="141"/>
      <c r="D85" s="141"/>
      <c r="E85" s="141"/>
      <c r="F85" s="141"/>
    </row>
    <row r="86" spans="1:6" outlineLevel="1" x14ac:dyDescent="0.2">
      <c r="A86" s="141" t="s">
        <v>2673</v>
      </c>
      <c r="B86" s="141"/>
      <c r="C86" s="141"/>
      <c r="D86" s="141"/>
      <c r="E86" s="141"/>
      <c r="F86" s="141"/>
    </row>
    <row r="87" spans="1:6" outlineLevel="1" x14ac:dyDescent="0.2">
      <c r="A87" s="137"/>
      <c r="B87" s="137"/>
      <c r="C87" s="137"/>
      <c r="D87" s="137"/>
      <c r="E87" s="137"/>
      <c r="F87" s="137"/>
    </row>
    <row r="88" spans="1:6" outlineLevel="1" x14ac:dyDescent="0.2">
      <c r="A88" s="137"/>
      <c r="B88" s="137"/>
      <c r="C88" s="137"/>
      <c r="D88" s="137"/>
      <c r="E88" s="137"/>
      <c r="F88" s="137"/>
    </row>
    <row r="89" spans="1:6" ht="26.1" customHeight="1" x14ac:dyDescent="0.2">
      <c r="A89" s="158" t="s">
        <v>2674</v>
      </c>
      <c r="B89" s="159"/>
      <c r="C89" s="159"/>
      <c r="D89" s="159"/>
      <c r="E89" s="159"/>
      <c r="F89" s="160"/>
    </row>
    <row r="90" spans="1:6" outlineLevel="1" x14ac:dyDescent="0.2">
      <c r="A90" s="141" t="s">
        <v>2675</v>
      </c>
      <c r="B90" s="141"/>
      <c r="C90" s="141"/>
      <c r="D90" s="141"/>
      <c r="E90" s="141"/>
      <c r="F90" s="141"/>
    </row>
    <row r="91" spans="1:6" ht="16.5" outlineLevel="1" x14ac:dyDescent="0.2">
      <c r="A91" s="142" t="s">
        <v>2676</v>
      </c>
      <c r="B91" s="142"/>
      <c r="C91" s="142"/>
      <c r="D91" s="142"/>
      <c r="E91" s="142"/>
      <c r="F91" s="142"/>
    </row>
    <row r="92" spans="1:6" outlineLevel="1" x14ac:dyDescent="0.2">
      <c r="A92" s="141" t="s">
        <v>2677</v>
      </c>
      <c r="B92" s="141"/>
      <c r="C92" s="141"/>
      <c r="D92" s="141"/>
      <c r="E92" s="141"/>
      <c r="F92" s="141"/>
    </row>
    <row r="93" spans="1:6" outlineLevel="1" x14ac:dyDescent="0.2">
      <c r="A93" s="141" t="s">
        <v>2678</v>
      </c>
      <c r="B93" s="141"/>
      <c r="C93" s="141"/>
      <c r="D93" s="141"/>
      <c r="E93" s="141"/>
      <c r="F93" s="141"/>
    </row>
    <row r="94" spans="1:6" outlineLevel="1" x14ac:dyDescent="0.2">
      <c r="A94" s="141" t="s">
        <v>2679</v>
      </c>
      <c r="B94" s="141"/>
      <c r="C94" s="141"/>
      <c r="D94" s="141"/>
      <c r="E94" s="141"/>
      <c r="F94" s="141"/>
    </row>
    <row r="95" spans="1:6" outlineLevel="1" x14ac:dyDescent="0.2">
      <c r="A95" s="141" t="s">
        <v>2680</v>
      </c>
      <c r="B95" s="141"/>
      <c r="C95" s="141"/>
      <c r="D95" s="141"/>
      <c r="E95" s="141"/>
      <c r="F95" s="141"/>
    </row>
    <row r="96" spans="1:6" outlineLevel="1" x14ac:dyDescent="0.2">
      <c r="A96" s="141" t="s">
        <v>2681</v>
      </c>
      <c r="B96" s="141"/>
      <c r="C96" s="141"/>
      <c r="D96" s="141"/>
      <c r="E96" s="141"/>
      <c r="F96" s="141"/>
    </row>
    <row r="97" spans="1:6" outlineLevel="1" x14ac:dyDescent="0.2">
      <c r="A97" s="141" t="s">
        <v>2682</v>
      </c>
      <c r="B97" s="141"/>
      <c r="C97" s="141"/>
      <c r="D97" s="141"/>
      <c r="E97" s="141"/>
      <c r="F97" s="141"/>
    </row>
    <row r="98" spans="1:6" ht="16.5" outlineLevel="1" x14ac:dyDescent="0.2">
      <c r="A98" s="142" t="s">
        <v>2683</v>
      </c>
      <c r="B98" s="142"/>
      <c r="C98" s="142"/>
      <c r="D98" s="142"/>
      <c r="E98" s="142"/>
      <c r="F98" s="142"/>
    </row>
    <row r="99" spans="1:6" outlineLevel="1" x14ac:dyDescent="0.2">
      <c r="A99" s="141" t="s">
        <v>2684</v>
      </c>
      <c r="B99" s="141"/>
      <c r="C99" s="141"/>
      <c r="D99" s="141"/>
      <c r="E99" s="141"/>
      <c r="F99" s="141"/>
    </row>
    <row r="100" spans="1:6" outlineLevel="1" x14ac:dyDescent="0.2">
      <c r="A100" s="141" t="s">
        <v>2685</v>
      </c>
      <c r="B100" s="141"/>
      <c r="C100" s="141"/>
      <c r="D100" s="141"/>
      <c r="E100" s="141"/>
      <c r="F100" s="141"/>
    </row>
    <row r="101" spans="1:6" ht="42" customHeight="1" outlineLevel="1" x14ac:dyDescent="0.2">
      <c r="A101" s="145"/>
      <c r="B101" s="145"/>
      <c r="C101" s="145"/>
      <c r="D101" s="145"/>
      <c r="E101" s="145"/>
      <c r="F101" s="145"/>
    </row>
    <row r="102" spans="1:6" outlineLevel="1" x14ac:dyDescent="0.2">
      <c r="A102" s="141" t="s">
        <v>2686</v>
      </c>
      <c r="B102" s="141"/>
      <c r="C102" s="141"/>
      <c r="D102" s="141"/>
      <c r="E102" s="141"/>
      <c r="F102" s="141"/>
    </row>
    <row r="103" spans="1:6" ht="42" customHeight="1" outlineLevel="1" x14ac:dyDescent="0.2">
      <c r="A103" s="145"/>
      <c r="B103" s="145"/>
      <c r="C103" s="145"/>
      <c r="D103" s="145"/>
      <c r="E103" s="145"/>
      <c r="F103" s="145"/>
    </row>
    <row r="104" spans="1:6" outlineLevel="1" x14ac:dyDescent="0.2">
      <c r="A104" s="141" t="s">
        <v>2687</v>
      </c>
      <c r="B104" s="141"/>
      <c r="C104" s="141"/>
      <c r="D104" s="141"/>
      <c r="E104" s="141"/>
      <c r="F104" s="141"/>
    </row>
    <row r="105" spans="1:6" ht="42" customHeight="1" outlineLevel="1" x14ac:dyDescent="0.2">
      <c r="A105" s="145"/>
      <c r="B105" s="145"/>
      <c r="C105" s="145"/>
      <c r="D105" s="145"/>
      <c r="E105" s="145"/>
      <c r="F105" s="145"/>
    </row>
    <row r="106" spans="1:6" outlineLevel="1" x14ac:dyDescent="0.2">
      <c r="A106" s="141" t="s">
        <v>2688</v>
      </c>
      <c r="B106" s="141"/>
      <c r="C106" s="141"/>
      <c r="D106" s="141"/>
      <c r="E106" s="141"/>
      <c r="F106" s="141"/>
    </row>
    <row r="107" spans="1:6" ht="16.5" outlineLevel="1" x14ac:dyDescent="0.2">
      <c r="A107" s="142" t="s">
        <v>2689</v>
      </c>
      <c r="B107" s="142"/>
      <c r="C107" s="142"/>
      <c r="D107" s="142"/>
      <c r="E107" s="142"/>
      <c r="F107" s="142"/>
    </row>
    <row r="108" spans="1:6" outlineLevel="1" x14ac:dyDescent="0.2">
      <c r="A108" s="141" t="s">
        <v>2690</v>
      </c>
      <c r="B108" s="141"/>
      <c r="C108" s="141"/>
      <c r="D108" s="141"/>
      <c r="E108" s="141"/>
      <c r="F108" s="141"/>
    </row>
    <row r="109" spans="1:6" ht="42" customHeight="1" outlineLevel="1" x14ac:dyDescent="0.2">
      <c r="A109" s="145"/>
      <c r="B109" s="145"/>
      <c r="C109" s="145"/>
      <c r="D109" s="145"/>
      <c r="E109" s="145"/>
      <c r="F109" s="145"/>
    </row>
    <row r="110" spans="1:6" outlineLevel="1" x14ac:dyDescent="0.2">
      <c r="A110" s="141" t="s">
        <v>2691</v>
      </c>
      <c r="B110" s="141"/>
      <c r="C110" s="141"/>
      <c r="D110" s="141"/>
      <c r="E110" s="141"/>
      <c r="F110" s="141"/>
    </row>
    <row r="111" spans="1:6" outlineLevel="1" x14ac:dyDescent="0.2">
      <c r="A111" s="141" t="s">
        <v>2692</v>
      </c>
      <c r="B111" s="141"/>
      <c r="C111" s="141"/>
      <c r="D111" s="141"/>
      <c r="E111" s="141"/>
      <c r="F111" s="141"/>
    </row>
    <row r="112" spans="1:6" outlineLevel="1" x14ac:dyDescent="0.2">
      <c r="A112" s="141" t="s">
        <v>2693</v>
      </c>
      <c r="B112" s="141"/>
      <c r="C112" s="141"/>
      <c r="D112" s="141"/>
      <c r="E112" s="141"/>
      <c r="F112" s="141"/>
    </row>
    <row r="113" spans="1:6" ht="16.5" outlineLevel="1" x14ac:dyDescent="0.2">
      <c r="A113" s="142" t="s">
        <v>2694</v>
      </c>
      <c r="B113" s="142"/>
      <c r="C113" s="142"/>
      <c r="D113" s="142"/>
      <c r="E113" s="142"/>
      <c r="F113" s="142"/>
    </row>
    <row r="114" spans="1:6" outlineLevel="1" x14ac:dyDescent="0.2">
      <c r="A114" s="141" t="s">
        <v>2695</v>
      </c>
      <c r="B114" s="141"/>
      <c r="C114" s="141"/>
      <c r="D114" s="141"/>
      <c r="E114" s="141"/>
      <c r="F114" s="141"/>
    </row>
    <row r="115" spans="1:6" outlineLevel="1" x14ac:dyDescent="0.2">
      <c r="A115" s="141" t="s">
        <v>2696</v>
      </c>
      <c r="B115" s="141"/>
      <c r="C115" s="141"/>
      <c r="D115" s="141"/>
      <c r="E115" s="141"/>
      <c r="F115" s="141"/>
    </row>
    <row r="116" spans="1:6" outlineLevel="1" x14ac:dyDescent="0.2">
      <c r="A116" s="141" t="s">
        <v>2697</v>
      </c>
      <c r="B116" s="141"/>
      <c r="C116" s="141"/>
      <c r="D116" s="141"/>
      <c r="E116" s="141"/>
      <c r="F116" s="141"/>
    </row>
    <row r="117" spans="1:6" outlineLevel="1" x14ac:dyDescent="0.2">
      <c r="A117" s="141" t="s">
        <v>2698</v>
      </c>
      <c r="B117" s="141"/>
      <c r="C117" s="141"/>
      <c r="D117" s="141"/>
      <c r="E117" s="141"/>
      <c r="F117" s="141"/>
    </row>
    <row r="118" spans="1:6" outlineLevel="1" x14ac:dyDescent="0.2">
      <c r="A118" s="141" t="s">
        <v>2699</v>
      </c>
      <c r="B118" s="141"/>
      <c r="C118" s="141"/>
      <c r="D118" s="141"/>
      <c r="E118" s="141"/>
      <c r="F118" s="141"/>
    </row>
    <row r="119" spans="1:6" outlineLevel="1" x14ac:dyDescent="0.2">
      <c r="A119" s="141" t="s">
        <v>2700</v>
      </c>
      <c r="B119" s="141"/>
      <c r="C119" s="141"/>
      <c r="D119" s="141"/>
      <c r="E119" s="141"/>
      <c r="F119" s="141"/>
    </row>
    <row r="120" spans="1:6" outlineLevel="1" x14ac:dyDescent="0.2">
      <c r="A120" s="141" t="s">
        <v>2701</v>
      </c>
      <c r="B120" s="141"/>
      <c r="C120" s="141"/>
      <c r="D120" s="141"/>
      <c r="E120" s="141"/>
      <c r="F120" s="141"/>
    </row>
    <row r="121" spans="1:6" outlineLevel="1" x14ac:dyDescent="0.2">
      <c r="A121" s="141" t="s">
        <v>2702</v>
      </c>
      <c r="B121" s="141"/>
      <c r="C121" s="141"/>
      <c r="D121" s="141"/>
      <c r="E121" s="141"/>
      <c r="F121" s="141"/>
    </row>
    <row r="122" spans="1:6" ht="16.5" outlineLevel="1" x14ac:dyDescent="0.2">
      <c r="A122" s="142" t="s">
        <v>2703</v>
      </c>
      <c r="B122" s="142"/>
      <c r="C122" s="142"/>
      <c r="D122" s="142"/>
      <c r="E122" s="142"/>
      <c r="F122" s="142"/>
    </row>
    <row r="123" spans="1:6" outlineLevel="1" x14ac:dyDescent="0.2">
      <c r="A123" s="143" t="s">
        <v>2704</v>
      </c>
      <c r="B123" s="143"/>
      <c r="C123" s="143"/>
      <c r="D123" s="143"/>
      <c r="E123" s="143"/>
      <c r="F123" s="143"/>
    </row>
    <row r="124" spans="1:6" outlineLevel="1" x14ac:dyDescent="0.2">
      <c r="A124" s="141" t="s">
        <v>2705</v>
      </c>
      <c r="B124" s="141"/>
      <c r="C124" s="141"/>
      <c r="D124" s="141"/>
      <c r="E124" s="141"/>
      <c r="F124" s="141"/>
    </row>
    <row r="125" spans="1:6" outlineLevel="1" x14ac:dyDescent="0.2">
      <c r="A125" s="141" t="s">
        <v>2706</v>
      </c>
      <c r="B125" s="141"/>
      <c r="C125" s="141"/>
      <c r="D125" s="141"/>
      <c r="E125" s="141"/>
      <c r="F125" s="141"/>
    </row>
    <row r="126" spans="1:6" ht="16.5" outlineLevel="1" x14ac:dyDescent="0.2">
      <c r="A126" s="142" t="s">
        <v>2707</v>
      </c>
      <c r="B126" s="142"/>
      <c r="C126" s="142"/>
      <c r="D126" s="142"/>
      <c r="E126" s="142"/>
      <c r="F126" s="142"/>
    </row>
    <row r="127" spans="1:6" outlineLevel="1" x14ac:dyDescent="0.2">
      <c r="A127" s="141" t="s">
        <v>2708</v>
      </c>
      <c r="B127" s="141"/>
      <c r="C127" s="141"/>
      <c r="D127" s="141"/>
      <c r="E127" s="141"/>
      <c r="F127" s="141"/>
    </row>
    <row r="128" spans="1:6" outlineLevel="1" x14ac:dyDescent="0.2">
      <c r="A128" s="141" t="s">
        <v>2709</v>
      </c>
      <c r="B128" s="141"/>
      <c r="C128" s="141"/>
      <c r="D128" s="141"/>
      <c r="E128" s="141"/>
      <c r="F128" s="141"/>
    </row>
    <row r="129" spans="1:6" outlineLevel="1" x14ac:dyDescent="0.2">
      <c r="A129" s="141" t="s">
        <v>2710</v>
      </c>
      <c r="B129" s="141"/>
      <c r="C129" s="141"/>
      <c r="D129" s="141"/>
      <c r="E129" s="141"/>
      <c r="F129" s="141"/>
    </row>
    <row r="130" spans="1:6" outlineLevel="1" x14ac:dyDescent="0.2">
      <c r="A130" s="141" t="s">
        <v>2711</v>
      </c>
      <c r="B130" s="141"/>
      <c r="C130" s="141"/>
      <c r="D130" s="141"/>
      <c r="E130" s="141"/>
      <c r="F130" s="141"/>
    </row>
    <row r="131" spans="1:6" outlineLevel="1" x14ac:dyDescent="0.2">
      <c r="A131" s="137"/>
      <c r="B131" s="137"/>
      <c r="C131" s="137"/>
      <c r="D131" s="137"/>
      <c r="E131" s="137"/>
      <c r="F131" s="137"/>
    </row>
    <row r="132" spans="1:6" outlineLevel="1" x14ac:dyDescent="0.2">
      <c r="A132" s="137"/>
      <c r="B132" s="137"/>
      <c r="C132" s="137"/>
      <c r="D132" s="137"/>
      <c r="E132" s="137"/>
      <c r="F132" s="137"/>
    </row>
    <row r="133" spans="1:6" ht="26.1" customHeight="1" x14ac:dyDescent="0.2">
      <c r="A133" s="158" t="s">
        <v>2712</v>
      </c>
      <c r="B133" s="159"/>
      <c r="C133" s="159"/>
      <c r="D133" s="159"/>
      <c r="E133" s="159"/>
      <c r="F133" s="160"/>
    </row>
    <row r="134" spans="1:6" outlineLevel="1" x14ac:dyDescent="0.2">
      <c r="A134" s="141" t="s">
        <v>2713</v>
      </c>
      <c r="B134" s="141"/>
      <c r="C134" s="141"/>
      <c r="D134" s="141"/>
      <c r="E134" s="141"/>
      <c r="F134" s="141"/>
    </row>
    <row r="135" spans="1:6" ht="16.5" outlineLevel="1" x14ac:dyDescent="0.2">
      <c r="A135" s="142" t="s">
        <v>2714</v>
      </c>
      <c r="B135" s="142"/>
      <c r="C135" s="142"/>
      <c r="D135" s="142"/>
      <c r="E135" s="142"/>
      <c r="F135" s="142"/>
    </row>
    <row r="136" spans="1:6" outlineLevel="1" x14ac:dyDescent="0.2">
      <c r="A136" s="141" t="s">
        <v>2715</v>
      </c>
      <c r="B136" s="141"/>
      <c r="C136" s="141"/>
      <c r="D136" s="141"/>
      <c r="E136" s="141"/>
      <c r="F136" s="141"/>
    </row>
    <row r="137" spans="1:6" outlineLevel="1" x14ac:dyDescent="0.2">
      <c r="A137" s="141" t="s">
        <v>2716</v>
      </c>
      <c r="B137" s="141"/>
      <c r="C137" s="141"/>
      <c r="D137" s="141"/>
      <c r="E137" s="141"/>
      <c r="F137" s="141"/>
    </row>
    <row r="138" spans="1:6" outlineLevel="1" x14ac:dyDescent="0.2">
      <c r="A138" s="141" t="s">
        <v>2717</v>
      </c>
      <c r="B138" s="141"/>
      <c r="C138" s="141"/>
      <c r="D138" s="141"/>
      <c r="E138" s="141"/>
      <c r="F138" s="141"/>
    </row>
    <row r="139" spans="1:6" ht="16.5" outlineLevel="1" x14ac:dyDescent="0.2">
      <c r="A139" s="142" t="s">
        <v>2718</v>
      </c>
      <c r="B139" s="142"/>
      <c r="C139" s="142"/>
      <c r="D139" s="142"/>
      <c r="E139" s="142"/>
      <c r="F139" s="142"/>
    </row>
    <row r="140" spans="1:6" ht="42" customHeight="1" outlineLevel="1" x14ac:dyDescent="0.2">
      <c r="A140" s="145"/>
      <c r="B140" s="145"/>
      <c r="C140" s="145"/>
      <c r="D140" s="145"/>
      <c r="E140" s="145"/>
      <c r="F140" s="145"/>
    </row>
    <row r="141" spans="1:6" outlineLevel="1" x14ac:dyDescent="0.2">
      <c r="A141" s="141" t="s">
        <v>2719</v>
      </c>
      <c r="B141" s="141"/>
      <c r="C141" s="141"/>
      <c r="D141" s="141"/>
      <c r="E141" s="141"/>
      <c r="F141" s="141"/>
    </row>
    <row r="142" spans="1:6" ht="42" customHeight="1" outlineLevel="1" x14ac:dyDescent="0.2">
      <c r="A142" s="145"/>
      <c r="B142" s="145"/>
      <c r="C142" s="145"/>
      <c r="D142" s="145"/>
      <c r="E142" s="145"/>
      <c r="F142" s="145"/>
    </row>
    <row r="143" spans="1:6" outlineLevel="1" x14ac:dyDescent="0.2">
      <c r="A143" s="141" t="s">
        <v>2720</v>
      </c>
      <c r="B143" s="141"/>
      <c r="C143" s="141"/>
      <c r="D143" s="141"/>
      <c r="E143" s="141"/>
      <c r="F143" s="141"/>
    </row>
    <row r="144" spans="1:6" outlineLevel="1" x14ac:dyDescent="0.2">
      <c r="A144" s="141" t="s">
        <v>2721</v>
      </c>
      <c r="B144" s="141"/>
      <c r="C144" s="141"/>
      <c r="D144" s="141"/>
      <c r="E144" s="141"/>
      <c r="F144" s="141"/>
    </row>
    <row r="145" spans="1:6" outlineLevel="1" x14ac:dyDescent="0.2">
      <c r="A145" s="141" t="s">
        <v>2722</v>
      </c>
      <c r="B145" s="141"/>
      <c r="C145" s="141"/>
      <c r="D145" s="141"/>
      <c r="E145" s="141"/>
      <c r="F145" s="141"/>
    </row>
    <row r="146" spans="1:6" outlineLevel="1" x14ac:dyDescent="0.2">
      <c r="A146" s="141" t="s">
        <v>2723</v>
      </c>
      <c r="B146" s="141"/>
      <c r="C146" s="141"/>
      <c r="D146" s="141"/>
      <c r="E146" s="141"/>
      <c r="F146" s="141"/>
    </row>
    <row r="147" spans="1:6" outlineLevel="1" x14ac:dyDescent="0.2">
      <c r="A147" s="141" t="s">
        <v>2724</v>
      </c>
      <c r="B147" s="141"/>
      <c r="C147" s="141"/>
      <c r="D147" s="141"/>
      <c r="E147" s="141"/>
      <c r="F147" s="141"/>
    </row>
    <row r="148" spans="1:6" ht="16.5" outlineLevel="1" x14ac:dyDescent="0.2">
      <c r="A148" s="142" t="s">
        <v>2725</v>
      </c>
      <c r="B148" s="142"/>
      <c r="C148" s="142"/>
      <c r="D148" s="142"/>
      <c r="E148" s="142"/>
      <c r="F148" s="142"/>
    </row>
    <row r="149" spans="1:6" outlineLevel="1" x14ac:dyDescent="0.2">
      <c r="A149" s="141" t="s">
        <v>2726</v>
      </c>
      <c r="B149" s="141"/>
      <c r="C149" s="141"/>
      <c r="D149" s="141"/>
      <c r="E149" s="141"/>
      <c r="F149" s="141"/>
    </row>
    <row r="150" spans="1:6" outlineLevel="1" x14ac:dyDescent="0.2">
      <c r="A150" s="141" t="s">
        <v>2727</v>
      </c>
      <c r="B150" s="141"/>
      <c r="C150" s="141"/>
      <c r="D150" s="141"/>
      <c r="E150" s="141"/>
      <c r="F150" s="141"/>
    </row>
    <row r="151" spans="1:6" outlineLevel="1" x14ac:dyDescent="0.2">
      <c r="A151" s="141" t="s">
        <v>2728</v>
      </c>
      <c r="B151" s="141"/>
      <c r="C151" s="141"/>
      <c r="D151" s="141"/>
      <c r="E151" s="141"/>
      <c r="F151" s="141"/>
    </row>
    <row r="152" spans="1:6" outlineLevel="1" x14ac:dyDescent="0.2">
      <c r="A152" s="141" t="s">
        <v>2729</v>
      </c>
      <c r="B152" s="141"/>
      <c r="C152" s="141"/>
      <c r="D152" s="141"/>
      <c r="E152" s="141"/>
      <c r="F152" s="141"/>
    </row>
    <row r="153" spans="1:6" outlineLevel="1" x14ac:dyDescent="0.2">
      <c r="A153" s="141" t="s">
        <v>2730</v>
      </c>
      <c r="B153" s="141"/>
      <c r="C153" s="141"/>
      <c r="D153" s="141"/>
      <c r="E153" s="141"/>
      <c r="F153" s="141"/>
    </row>
    <row r="154" spans="1:6" outlineLevel="1" x14ac:dyDescent="0.2">
      <c r="A154" s="141" t="s">
        <v>2731</v>
      </c>
      <c r="B154" s="141"/>
      <c r="C154" s="141"/>
      <c r="D154" s="141"/>
      <c r="E154" s="141"/>
      <c r="F154" s="141"/>
    </row>
    <row r="155" spans="1:6" outlineLevel="1" x14ac:dyDescent="0.2">
      <c r="A155" s="143" t="s">
        <v>2732</v>
      </c>
      <c r="B155" s="143"/>
      <c r="C155" s="143"/>
      <c r="D155" s="143"/>
      <c r="E155" s="143"/>
      <c r="F155" s="143"/>
    </row>
    <row r="156" spans="1:6" ht="66" customHeight="1" outlineLevel="1" x14ac:dyDescent="0.2">
      <c r="A156" s="145"/>
      <c r="B156" s="145"/>
      <c r="C156" s="145"/>
      <c r="D156" s="145"/>
      <c r="E156" s="145"/>
      <c r="F156" s="145"/>
    </row>
    <row r="157" spans="1:6" outlineLevel="1" x14ac:dyDescent="0.2">
      <c r="A157" s="141" t="s">
        <v>2733</v>
      </c>
      <c r="B157" s="141"/>
      <c r="C157" s="141"/>
      <c r="D157" s="141"/>
      <c r="E157" s="141"/>
      <c r="F157" s="141"/>
    </row>
    <row r="158" spans="1:6" outlineLevel="1" x14ac:dyDescent="0.2">
      <c r="A158" s="141" t="s">
        <v>2734</v>
      </c>
      <c r="B158" s="141"/>
      <c r="C158" s="141"/>
      <c r="D158" s="141"/>
      <c r="E158" s="141"/>
      <c r="F158" s="141"/>
    </row>
    <row r="159" spans="1:6" outlineLevel="1" x14ac:dyDescent="0.2">
      <c r="A159" s="141" t="s">
        <v>2735</v>
      </c>
      <c r="B159" s="141"/>
      <c r="C159" s="141"/>
      <c r="D159" s="141"/>
      <c r="E159" s="141"/>
      <c r="F159" s="141"/>
    </row>
    <row r="160" spans="1:6" ht="16.5" outlineLevel="1" x14ac:dyDescent="0.2">
      <c r="A160" s="142" t="s">
        <v>2736</v>
      </c>
      <c r="B160" s="142"/>
      <c r="C160" s="142"/>
      <c r="D160" s="142"/>
      <c r="E160" s="142"/>
      <c r="F160" s="142"/>
    </row>
    <row r="161" spans="1:6" outlineLevel="1" x14ac:dyDescent="0.2">
      <c r="A161" s="141" t="s">
        <v>2737</v>
      </c>
      <c r="B161" s="141"/>
      <c r="C161" s="141"/>
      <c r="D161" s="141"/>
      <c r="E161" s="141"/>
      <c r="F161" s="141"/>
    </row>
    <row r="162" spans="1:6" outlineLevel="1" x14ac:dyDescent="0.2">
      <c r="A162" s="141" t="s">
        <v>2738</v>
      </c>
      <c r="B162" s="141"/>
      <c r="C162" s="141"/>
      <c r="D162" s="141"/>
      <c r="E162" s="141"/>
      <c r="F162" s="141"/>
    </row>
    <row r="163" spans="1:6" outlineLevel="1" x14ac:dyDescent="0.2">
      <c r="A163" s="141" t="s">
        <v>2739</v>
      </c>
      <c r="B163" s="141"/>
      <c r="C163" s="141"/>
      <c r="D163" s="141"/>
      <c r="E163" s="141"/>
      <c r="F163" s="141"/>
    </row>
    <row r="164" spans="1:6" outlineLevel="1" x14ac:dyDescent="0.2">
      <c r="A164" s="141" t="s">
        <v>2740</v>
      </c>
      <c r="B164" s="141"/>
      <c r="C164" s="141"/>
      <c r="D164" s="141"/>
      <c r="E164" s="141"/>
      <c r="F164" s="141"/>
    </row>
    <row r="165" spans="1:6" outlineLevel="1" x14ac:dyDescent="0.2">
      <c r="A165" s="141" t="s">
        <v>2741</v>
      </c>
      <c r="B165" s="141"/>
      <c r="C165" s="141"/>
      <c r="D165" s="141"/>
      <c r="E165" s="141"/>
      <c r="F165" s="141"/>
    </row>
    <row r="166" spans="1:6" outlineLevel="1" x14ac:dyDescent="0.2">
      <c r="A166" s="141" t="s">
        <v>2742</v>
      </c>
      <c r="B166" s="141"/>
      <c r="C166" s="141"/>
      <c r="D166" s="141"/>
      <c r="E166" s="141"/>
      <c r="F166" s="141"/>
    </row>
    <row r="167" spans="1:6" outlineLevel="1" x14ac:dyDescent="0.2">
      <c r="A167" s="141" t="s">
        <v>2743</v>
      </c>
      <c r="B167" s="141"/>
      <c r="C167" s="141"/>
      <c r="D167" s="141"/>
      <c r="E167" s="141"/>
      <c r="F167" s="141"/>
    </row>
    <row r="168" spans="1:6" outlineLevel="1" x14ac:dyDescent="0.2">
      <c r="A168" s="141" t="s">
        <v>2744</v>
      </c>
      <c r="B168" s="141"/>
      <c r="C168" s="141"/>
      <c r="D168" s="141"/>
      <c r="E168" s="141"/>
      <c r="F168" s="141"/>
    </row>
    <row r="169" spans="1:6" ht="16.5" outlineLevel="1" x14ac:dyDescent="0.2">
      <c r="A169" s="142" t="s">
        <v>2745</v>
      </c>
      <c r="B169" s="142"/>
      <c r="C169" s="142"/>
      <c r="D169" s="142"/>
      <c r="E169" s="142"/>
      <c r="F169" s="142"/>
    </row>
    <row r="170" spans="1:6" ht="42" customHeight="1" outlineLevel="1" x14ac:dyDescent="0.2">
      <c r="A170" s="145"/>
      <c r="B170" s="145"/>
      <c r="C170" s="145"/>
      <c r="D170" s="145"/>
      <c r="E170" s="145"/>
      <c r="F170" s="145"/>
    </row>
    <row r="171" spans="1:6" outlineLevel="1" x14ac:dyDescent="0.2">
      <c r="A171" s="141" t="s">
        <v>2746</v>
      </c>
      <c r="B171" s="141"/>
      <c r="C171" s="141"/>
      <c r="D171" s="141"/>
      <c r="E171" s="141"/>
      <c r="F171" s="141"/>
    </row>
    <row r="172" spans="1:6" outlineLevel="1" x14ac:dyDescent="0.2">
      <c r="A172" s="141" t="s">
        <v>2747</v>
      </c>
      <c r="B172" s="141"/>
      <c r="C172" s="141"/>
      <c r="D172" s="141"/>
      <c r="E172" s="141"/>
      <c r="F172" s="141"/>
    </row>
    <row r="173" spans="1:6" outlineLevel="1" x14ac:dyDescent="0.2">
      <c r="A173" s="141" t="s">
        <v>2748</v>
      </c>
      <c r="B173" s="141"/>
      <c r="C173" s="141"/>
      <c r="D173" s="141"/>
      <c r="E173" s="141"/>
      <c r="F173" s="141"/>
    </row>
    <row r="174" spans="1:6" outlineLevel="1" x14ac:dyDescent="0.2">
      <c r="A174" s="141" t="s">
        <v>2749</v>
      </c>
      <c r="B174" s="141"/>
      <c r="C174" s="141"/>
      <c r="D174" s="141"/>
      <c r="E174" s="141"/>
      <c r="F174" s="141"/>
    </row>
    <row r="175" spans="1:6" outlineLevel="1" x14ac:dyDescent="0.2">
      <c r="A175" s="141" t="s">
        <v>2750</v>
      </c>
      <c r="B175" s="141"/>
      <c r="C175" s="141"/>
      <c r="D175" s="141"/>
      <c r="E175" s="141"/>
      <c r="F175" s="141"/>
    </row>
    <row r="176" spans="1:6" outlineLevel="1" x14ac:dyDescent="0.2">
      <c r="A176" s="137"/>
      <c r="B176" s="137"/>
      <c r="C176" s="137"/>
      <c r="D176" s="137"/>
      <c r="E176" s="137"/>
      <c r="F176" s="137"/>
    </row>
    <row r="177" spans="1:6" outlineLevel="1" x14ac:dyDescent="0.2">
      <c r="A177" s="137"/>
      <c r="B177" s="137"/>
      <c r="C177" s="137"/>
      <c r="D177" s="137"/>
      <c r="E177" s="137"/>
      <c r="F177" s="137"/>
    </row>
    <row r="178" spans="1:6" ht="26.1" customHeight="1" x14ac:dyDescent="0.2">
      <c r="A178" s="158" t="s">
        <v>2751</v>
      </c>
      <c r="B178" s="159"/>
      <c r="C178" s="159"/>
      <c r="D178" s="159"/>
      <c r="E178" s="159"/>
      <c r="F178" s="160"/>
    </row>
    <row r="179" spans="1:6" outlineLevel="1" x14ac:dyDescent="0.2">
      <c r="A179" s="141" t="s">
        <v>2752</v>
      </c>
      <c r="B179" s="141"/>
      <c r="C179" s="141"/>
      <c r="D179" s="141"/>
      <c r="E179" s="141"/>
      <c r="F179" s="141"/>
    </row>
    <row r="180" spans="1:6" outlineLevel="1" x14ac:dyDescent="0.2">
      <c r="A180" s="141" t="s">
        <v>2753</v>
      </c>
      <c r="B180" s="141"/>
      <c r="C180" s="141"/>
      <c r="D180" s="141"/>
      <c r="E180" s="141"/>
      <c r="F180" s="141"/>
    </row>
    <row r="181" spans="1:6" outlineLevel="1" x14ac:dyDescent="0.2">
      <c r="A181" s="141" t="s">
        <v>2754</v>
      </c>
      <c r="B181" s="141"/>
      <c r="C181" s="141"/>
      <c r="D181" s="141"/>
      <c r="E181" s="141"/>
      <c r="F181" s="141"/>
    </row>
    <row r="182" spans="1:6" ht="19.5" outlineLevel="1" x14ac:dyDescent="0.2">
      <c r="A182" s="146" t="s">
        <v>2755</v>
      </c>
      <c r="B182" s="146"/>
      <c r="C182" s="146"/>
      <c r="D182" s="146"/>
      <c r="E182" s="146"/>
      <c r="F182" s="146"/>
    </row>
    <row r="183" spans="1:6" outlineLevel="1" x14ac:dyDescent="0.2">
      <c r="A183" s="141" t="s">
        <v>2756</v>
      </c>
      <c r="B183" s="141"/>
      <c r="C183" s="141"/>
      <c r="D183" s="141"/>
      <c r="E183" s="141"/>
      <c r="F183" s="141"/>
    </row>
    <row r="184" spans="1:6" outlineLevel="1" x14ac:dyDescent="0.2">
      <c r="A184" s="141" t="s">
        <v>2757</v>
      </c>
      <c r="B184" s="141"/>
      <c r="C184" s="141"/>
      <c r="D184" s="141"/>
      <c r="E184" s="141"/>
      <c r="F184" s="141"/>
    </row>
    <row r="185" spans="1:6" ht="16.5" outlineLevel="1" x14ac:dyDescent="0.2">
      <c r="A185" s="142" t="s">
        <v>2758</v>
      </c>
      <c r="B185" s="142"/>
      <c r="C185" s="142"/>
      <c r="D185" s="142"/>
      <c r="E185" s="142"/>
      <c r="F185" s="142"/>
    </row>
    <row r="186" spans="1:6" ht="42" customHeight="1" outlineLevel="1" x14ac:dyDescent="0.2">
      <c r="A186" s="145"/>
      <c r="B186" s="145"/>
      <c r="C186" s="145"/>
      <c r="D186" s="145"/>
      <c r="E186" s="145"/>
      <c r="F186" s="145"/>
    </row>
    <row r="187" spans="1:6" outlineLevel="1" x14ac:dyDescent="0.2">
      <c r="A187" s="141" t="s">
        <v>2759</v>
      </c>
      <c r="B187" s="141"/>
      <c r="C187" s="141"/>
      <c r="D187" s="141"/>
      <c r="E187" s="141"/>
      <c r="F187" s="141"/>
    </row>
    <row r="188" spans="1:6" ht="66" customHeight="1" outlineLevel="1" x14ac:dyDescent="0.2">
      <c r="A188" s="145"/>
      <c r="B188" s="145"/>
      <c r="C188" s="145"/>
      <c r="D188" s="145"/>
      <c r="E188" s="145"/>
      <c r="F188" s="145"/>
    </row>
    <row r="189" spans="1:6" outlineLevel="1" x14ac:dyDescent="0.2">
      <c r="A189" s="141" t="s">
        <v>2760</v>
      </c>
      <c r="B189" s="141"/>
      <c r="C189" s="141"/>
      <c r="D189" s="141"/>
      <c r="E189" s="141"/>
      <c r="F189" s="141"/>
    </row>
    <row r="190" spans="1:6" outlineLevel="1" x14ac:dyDescent="0.2">
      <c r="A190" s="141" t="s">
        <v>2761</v>
      </c>
      <c r="B190" s="141"/>
      <c r="C190" s="141"/>
      <c r="D190" s="141"/>
      <c r="E190" s="141"/>
      <c r="F190" s="141"/>
    </row>
    <row r="191" spans="1:6" ht="16.5" outlineLevel="1" x14ac:dyDescent="0.2">
      <c r="A191" s="142" t="s">
        <v>2762</v>
      </c>
      <c r="B191" s="142"/>
      <c r="C191" s="142"/>
      <c r="D191" s="142"/>
      <c r="E191" s="142"/>
      <c r="F191" s="142"/>
    </row>
    <row r="192" spans="1:6" outlineLevel="1" x14ac:dyDescent="0.2">
      <c r="A192" s="141" t="s">
        <v>2763</v>
      </c>
      <c r="B192" s="141"/>
      <c r="C192" s="141"/>
      <c r="D192" s="141"/>
      <c r="E192" s="141"/>
      <c r="F192" s="141"/>
    </row>
    <row r="193" spans="1:6" outlineLevel="1" x14ac:dyDescent="0.2">
      <c r="A193" s="141" t="s">
        <v>2764</v>
      </c>
      <c r="B193" s="141"/>
      <c r="C193" s="141"/>
      <c r="D193" s="141"/>
      <c r="E193" s="141"/>
      <c r="F193" s="141"/>
    </row>
    <row r="194" spans="1:6" outlineLevel="1" x14ac:dyDescent="0.2">
      <c r="A194" s="141" t="s">
        <v>2765</v>
      </c>
      <c r="B194" s="141"/>
      <c r="C194" s="141"/>
      <c r="D194" s="141"/>
      <c r="E194" s="141"/>
      <c r="F194" s="141"/>
    </row>
    <row r="195" spans="1:6" ht="42" customHeight="1" outlineLevel="1" x14ac:dyDescent="0.2">
      <c r="A195" s="145"/>
      <c r="B195" s="145"/>
      <c r="C195" s="145"/>
      <c r="D195" s="145"/>
      <c r="E195" s="145"/>
      <c r="F195" s="145"/>
    </row>
    <row r="196" spans="1:6" outlineLevel="1" x14ac:dyDescent="0.2">
      <c r="A196" s="141" t="s">
        <v>2766</v>
      </c>
      <c r="B196" s="141"/>
      <c r="C196" s="141"/>
      <c r="D196" s="141"/>
      <c r="E196" s="141"/>
      <c r="F196" s="141"/>
    </row>
    <row r="197" spans="1:6" outlineLevel="1" x14ac:dyDescent="0.2">
      <c r="A197" s="141" t="s">
        <v>2767</v>
      </c>
      <c r="B197" s="141"/>
      <c r="C197" s="141"/>
      <c r="D197" s="141"/>
      <c r="E197" s="141"/>
      <c r="F197" s="141"/>
    </row>
    <row r="198" spans="1:6" outlineLevel="1" x14ac:dyDescent="0.2">
      <c r="A198" s="143" t="s">
        <v>2768</v>
      </c>
      <c r="B198" s="143"/>
      <c r="C198" s="143"/>
      <c r="D198" s="143"/>
      <c r="E198" s="143"/>
      <c r="F198" s="143"/>
    </row>
    <row r="199" spans="1:6" outlineLevel="1" x14ac:dyDescent="0.2">
      <c r="A199" s="141" t="s">
        <v>2769</v>
      </c>
      <c r="B199" s="141"/>
      <c r="C199" s="141"/>
      <c r="D199" s="141"/>
      <c r="E199" s="141"/>
      <c r="F199" s="141"/>
    </row>
    <row r="200" spans="1:6" outlineLevel="1" x14ac:dyDescent="0.2">
      <c r="A200" s="141" t="s">
        <v>2770</v>
      </c>
      <c r="B200" s="141"/>
      <c r="C200" s="141"/>
      <c r="D200" s="141"/>
      <c r="E200" s="141"/>
      <c r="F200" s="141"/>
    </row>
    <row r="201" spans="1:6" ht="16.5" outlineLevel="1" x14ac:dyDescent="0.2">
      <c r="A201" s="142" t="s">
        <v>2771</v>
      </c>
      <c r="B201" s="142"/>
      <c r="C201" s="142"/>
      <c r="D201" s="142"/>
      <c r="E201" s="142"/>
      <c r="F201" s="142"/>
    </row>
    <row r="202" spans="1:6" outlineLevel="1" x14ac:dyDescent="0.2">
      <c r="A202" s="141" t="s">
        <v>2772</v>
      </c>
      <c r="B202" s="141"/>
      <c r="C202" s="141"/>
      <c r="D202" s="141"/>
      <c r="E202" s="141"/>
      <c r="F202" s="141"/>
    </row>
    <row r="203" spans="1:6" outlineLevel="1" x14ac:dyDescent="0.2">
      <c r="A203" s="141" t="s">
        <v>2773</v>
      </c>
      <c r="B203" s="141"/>
      <c r="C203" s="141"/>
      <c r="D203" s="141"/>
      <c r="E203" s="141"/>
      <c r="F203" s="141"/>
    </row>
    <row r="204" spans="1:6" ht="42" customHeight="1" outlineLevel="1" x14ac:dyDescent="0.2">
      <c r="A204" s="145"/>
      <c r="B204" s="145"/>
      <c r="C204" s="145"/>
      <c r="D204" s="145"/>
      <c r="E204" s="145"/>
      <c r="F204" s="145"/>
    </row>
    <row r="205" spans="1:6" outlineLevel="1" x14ac:dyDescent="0.2">
      <c r="A205" s="141" t="s">
        <v>2774</v>
      </c>
      <c r="B205" s="141"/>
      <c r="C205" s="141"/>
      <c r="D205" s="141"/>
      <c r="E205" s="141"/>
      <c r="F205" s="141"/>
    </row>
    <row r="206" spans="1:6" ht="42" customHeight="1" outlineLevel="1" x14ac:dyDescent="0.2">
      <c r="A206" s="145"/>
      <c r="B206" s="145"/>
      <c r="C206" s="145"/>
      <c r="D206" s="145"/>
      <c r="E206" s="145"/>
      <c r="F206" s="145"/>
    </row>
    <row r="207" spans="1:6" outlineLevel="1" x14ac:dyDescent="0.2">
      <c r="A207" s="141" t="s">
        <v>2775</v>
      </c>
      <c r="B207" s="141"/>
      <c r="C207" s="141"/>
      <c r="D207" s="141"/>
      <c r="E207" s="141"/>
      <c r="F207" s="141"/>
    </row>
    <row r="208" spans="1:6" ht="66" customHeight="1" outlineLevel="1" x14ac:dyDescent="0.2">
      <c r="A208" s="145"/>
      <c r="B208" s="145"/>
      <c r="C208" s="145"/>
      <c r="D208" s="145"/>
      <c r="E208" s="145"/>
      <c r="F208" s="145"/>
    </row>
    <row r="209" spans="1:6" outlineLevel="1" x14ac:dyDescent="0.2">
      <c r="A209" s="141" t="s">
        <v>2776</v>
      </c>
      <c r="B209" s="141"/>
      <c r="C209" s="141"/>
      <c r="D209" s="141"/>
      <c r="E209" s="141"/>
      <c r="F209" s="141"/>
    </row>
    <row r="210" spans="1:6" ht="66" customHeight="1" outlineLevel="1" x14ac:dyDescent="0.2">
      <c r="A210" s="145"/>
      <c r="B210" s="145"/>
      <c r="C210" s="145"/>
      <c r="D210" s="145"/>
      <c r="E210" s="145"/>
      <c r="F210" s="145"/>
    </row>
    <row r="211" spans="1:6" outlineLevel="1" x14ac:dyDescent="0.2">
      <c r="A211" s="141" t="s">
        <v>2777</v>
      </c>
      <c r="B211" s="141"/>
      <c r="C211" s="141"/>
      <c r="D211" s="141"/>
      <c r="E211" s="141"/>
      <c r="F211" s="141"/>
    </row>
    <row r="212" spans="1:6" ht="16.5" outlineLevel="1" x14ac:dyDescent="0.2">
      <c r="A212" s="142" t="s">
        <v>2778</v>
      </c>
      <c r="B212" s="142"/>
      <c r="C212" s="142"/>
      <c r="D212" s="142"/>
      <c r="E212" s="142"/>
      <c r="F212" s="142"/>
    </row>
    <row r="213" spans="1:6" outlineLevel="1" x14ac:dyDescent="0.2">
      <c r="A213" s="141" t="s">
        <v>2779</v>
      </c>
      <c r="B213" s="141"/>
      <c r="C213" s="141"/>
      <c r="D213" s="141"/>
      <c r="E213" s="141"/>
      <c r="F213" s="141"/>
    </row>
    <row r="214" spans="1:6" ht="42" customHeight="1" outlineLevel="1" x14ac:dyDescent="0.2">
      <c r="A214" s="145"/>
      <c r="B214" s="145"/>
      <c r="C214" s="145"/>
      <c r="D214" s="145"/>
      <c r="E214" s="145"/>
      <c r="F214" s="145"/>
    </row>
    <row r="215" spans="1:6" outlineLevel="1" x14ac:dyDescent="0.2">
      <c r="A215" s="141" t="s">
        <v>2780</v>
      </c>
      <c r="B215" s="141"/>
      <c r="C215" s="141"/>
      <c r="D215" s="141"/>
      <c r="E215" s="141"/>
      <c r="F215" s="141"/>
    </row>
    <row r="216" spans="1:6" outlineLevel="1" x14ac:dyDescent="0.2">
      <c r="A216" s="141" t="s">
        <v>2781</v>
      </c>
      <c r="B216" s="141"/>
      <c r="C216" s="141"/>
      <c r="D216" s="141"/>
      <c r="E216" s="141"/>
      <c r="F216" s="141"/>
    </row>
    <row r="217" spans="1:6" ht="66" customHeight="1" outlineLevel="1" x14ac:dyDescent="0.2">
      <c r="A217" s="145"/>
      <c r="B217" s="145"/>
      <c r="C217" s="145"/>
      <c r="D217" s="145"/>
      <c r="E217" s="145"/>
      <c r="F217" s="145"/>
    </row>
    <row r="218" spans="1:6" outlineLevel="1" x14ac:dyDescent="0.2">
      <c r="A218" s="141" t="s">
        <v>2782</v>
      </c>
      <c r="B218" s="141"/>
      <c r="C218" s="141"/>
      <c r="D218" s="141"/>
      <c r="E218" s="141"/>
      <c r="F218" s="141"/>
    </row>
    <row r="219" spans="1:6" outlineLevel="1" x14ac:dyDescent="0.2">
      <c r="A219" s="141" t="s">
        <v>2783</v>
      </c>
      <c r="B219" s="141"/>
      <c r="C219" s="141"/>
      <c r="D219" s="141"/>
      <c r="E219" s="141"/>
      <c r="F219" s="141"/>
    </row>
    <row r="220" spans="1:6" outlineLevel="1" x14ac:dyDescent="0.2">
      <c r="A220" s="141" t="s">
        <v>2784</v>
      </c>
      <c r="B220" s="141"/>
      <c r="C220" s="141"/>
      <c r="D220" s="141"/>
      <c r="E220" s="141"/>
      <c r="F220" s="141"/>
    </row>
    <row r="221" spans="1:6" outlineLevel="1" x14ac:dyDescent="0.2">
      <c r="A221" s="141" t="s">
        <v>2785</v>
      </c>
      <c r="B221" s="141"/>
      <c r="C221" s="141"/>
      <c r="D221" s="141"/>
      <c r="E221" s="141"/>
      <c r="F221" s="141"/>
    </row>
    <row r="222" spans="1:6" ht="16.5" outlineLevel="1" x14ac:dyDescent="0.2">
      <c r="A222" s="142" t="s">
        <v>2786</v>
      </c>
      <c r="B222" s="142"/>
      <c r="C222" s="142"/>
      <c r="D222" s="142"/>
      <c r="E222" s="142"/>
      <c r="F222" s="142"/>
    </row>
    <row r="223" spans="1:6" outlineLevel="1" x14ac:dyDescent="0.2">
      <c r="A223" s="141" t="s">
        <v>2787</v>
      </c>
      <c r="B223" s="141"/>
      <c r="C223" s="141"/>
      <c r="D223" s="141"/>
      <c r="E223" s="141"/>
      <c r="F223" s="141"/>
    </row>
    <row r="224" spans="1:6" outlineLevel="1" x14ac:dyDescent="0.2">
      <c r="A224" s="141" t="s">
        <v>2788</v>
      </c>
      <c r="B224" s="141"/>
      <c r="C224" s="141"/>
      <c r="D224" s="141"/>
      <c r="E224" s="141"/>
      <c r="F224" s="141"/>
    </row>
    <row r="225" spans="1:6" outlineLevel="1" x14ac:dyDescent="0.2">
      <c r="A225" s="141" t="s">
        <v>2789</v>
      </c>
      <c r="B225" s="141"/>
      <c r="C225" s="141"/>
      <c r="D225" s="141"/>
      <c r="E225" s="141"/>
      <c r="F225" s="141"/>
    </row>
    <row r="226" spans="1:6" ht="42" customHeight="1" outlineLevel="1" x14ac:dyDescent="0.2">
      <c r="A226" s="145"/>
      <c r="B226" s="145"/>
      <c r="C226" s="145"/>
      <c r="D226" s="145"/>
      <c r="E226" s="145"/>
      <c r="F226" s="145"/>
    </row>
    <row r="227" spans="1:6" outlineLevel="1" x14ac:dyDescent="0.2">
      <c r="A227" s="141" t="s">
        <v>2790</v>
      </c>
      <c r="B227" s="141"/>
      <c r="C227" s="141"/>
      <c r="D227" s="141"/>
      <c r="E227" s="141"/>
      <c r="F227" s="141"/>
    </row>
    <row r="228" spans="1:6" outlineLevel="1" x14ac:dyDescent="0.2">
      <c r="A228" s="141" t="s">
        <v>2791</v>
      </c>
      <c r="B228" s="141"/>
      <c r="C228" s="141"/>
      <c r="D228" s="141"/>
      <c r="E228" s="141"/>
      <c r="F228" s="141"/>
    </row>
    <row r="229" spans="1:6" outlineLevel="1" x14ac:dyDescent="0.2">
      <c r="A229" s="141" t="s">
        <v>2792</v>
      </c>
      <c r="B229" s="141"/>
      <c r="C229" s="141"/>
      <c r="D229" s="141"/>
      <c r="E229" s="141"/>
      <c r="F229" s="141"/>
    </row>
    <row r="230" spans="1:6" outlineLevel="1" x14ac:dyDescent="0.2">
      <c r="A230" s="141" t="s">
        <v>2793</v>
      </c>
      <c r="B230" s="141"/>
      <c r="C230" s="141"/>
      <c r="D230" s="141"/>
      <c r="E230" s="141"/>
      <c r="F230" s="141"/>
    </row>
    <row r="231" spans="1:6" outlineLevel="1" x14ac:dyDescent="0.2">
      <c r="A231" s="141" t="s">
        <v>2794</v>
      </c>
      <c r="B231" s="141"/>
      <c r="C231" s="141"/>
      <c r="D231" s="141"/>
      <c r="E231" s="141"/>
      <c r="F231" s="141"/>
    </row>
    <row r="232" spans="1:6" outlineLevel="1" x14ac:dyDescent="0.2">
      <c r="A232" s="141" t="s">
        <v>2795</v>
      </c>
      <c r="B232" s="141"/>
      <c r="C232" s="141"/>
      <c r="D232" s="141"/>
      <c r="E232" s="141"/>
      <c r="F232" s="141"/>
    </row>
    <row r="233" spans="1:6" ht="16.5" outlineLevel="1" x14ac:dyDescent="0.2">
      <c r="A233" s="142" t="s">
        <v>2796</v>
      </c>
      <c r="B233" s="142"/>
      <c r="C233" s="142"/>
      <c r="D233" s="142"/>
      <c r="E233" s="142"/>
      <c r="F233" s="142"/>
    </row>
    <row r="234" spans="1:6" outlineLevel="1" x14ac:dyDescent="0.2">
      <c r="A234" s="141" t="s">
        <v>2797</v>
      </c>
      <c r="B234" s="141"/>
      <c r="C234" s="141"/>
      <c r="D234" s="141"/>
      <c r="E234" s="141"/>
      <c r="F234" s="141"/>
    </row>
    <row r="235" spans="1:6" ht="66" customHeight="1" outlineLevel="1" x14ac:dyDescent="0.2">
      <c r="A235" s="145"/>
      <c r="B235" s="145"/>
      <c r="C235" s="145"/>
      <c r="D235" s="145"/>
      <c r="E235" s="145"/>
      <c r="F235" s="145"/>
    </row>
    <row r="236" spans="1:6" outlineLevel="1" x14ac:dyDescent="0.2">
      <c r="A236" s="141" t="s">
        <v>2798</v>
      </c>
      <c r="B236" s="141"/>
      <c r="C236" s="141"/>
      <c r="D236" s="141"/>
      <c r="E236" s="141"/>
      <c r="F236" s="141"/>
    </row>
    <row r="237" spans="1:6" outlineLevel="1" x14ac:dyDescent="0.2">
      <c r="A237" s="141" t="s">
        <v>2799</v>
      </c>
      <c r="B237" s="141"/>
      <c r="C237" s="141"/>
      <c r="D237" s="141"/>
      <c r="E237" s="141"/>
      <c r="F237" s="141"/>
    </row>
    <row r="238" spans="1:6" ht="66" customHeight="1" outlineLevel="1" x14ac:dyDescent="0.2">
      <c r="A238" s="145"/>
      <c r="B238" s="145"/>
      <c r="C238" s="145"/>
      <c r="D238" s="145"/>
      <c r="E238" s="145"/>
      <c r="F238" s="145"/>
    </row>
    <row r="239" spans="1:6" outlineLevel="1" x14ac:dyDescent="0.2">
      <c r="A239" s="141" t="s">
        <v>2800</v>
      </c>
      <c r="B239" s="141"/>
      <c r="C239" s="141"/>
      <c r="D239" s="141"/>
      <c r="E239" s="141"/>
      <c r="F239" s="141"/>
    </row>
    <row r="240" spans="1:6" ht="16.5" outlineLevel="1" x14ac:dyDescent="0.2">
      <c r="A240" s="142" t="s">
        <v>2801</v>
      </c>
      <c r="B240" s="142"/>
      <c r="C240" s="142"/>
      <c r="D240" s="142"/>
      <c r="E240" s="142"/>
      <c r="F240" s="142"/>
    </row>
    <row r="241" spans="1:6" ht="66" customHeight="1" outlineLevel="1" x14ac:dyDescent="0.2">
      <c r="A241" s="145"/>
      <c r="B241" s="145"/>
      <c r="C241" s="145"/>
      <c r="D241" s="145"/>
      <c r="E241" s="145"/>
      <c r="F241" s="145"/>
    </row>
    <row r="242" spans="1:6" outlineLevel="1" x14ac:dyDescent="0.2">
      <c r="A242" s="141" t="s">
        <v>2802</v>
      </c>
      <c r="B242" s="141"/>
      <c r="C242" s="141"/>
      <c r="D242" s="141"/>
      <c r="E242" s="141"/>
      <c r="F242" s="141"/>
    </row>
    <row r="243" spans="1:6" ht="42" customHeight="1" outlineLevel="1" x14ac:dyDescent="0.2">
      <c r="A243" s="145"/>
      <c r="B243" s="145"/>
      <c r="C243" s="145"/>
      <c r="D243" s="145"/>
      <c r="E243" s="145"/>
      <c r="F243" s="145"/>
    </row>
    <row r="244" spans="1:6" outlineLevel="1" x14ac:dyDescent="0.2">
      <c r="A244" s="141" t="s">
        <v>2803</v>
      </c>
      <c r="B244" s="141"/>
      <c r="C244" s="141"/>
      <c r="D244" s="141"/>
      <c r="E244" s="141"/>
      <c r="F244" s="141"/>
    </row>
    <row r="245" spans="1:6" ht="42" customHeight="1" outlineLevel="1" x14ac:dyDescent="0.2">
      <c r="A245" s="145"/>
      <c r="B245" s="145"/>
      <c r="C245" s="145"/>
      <c r="D245" s="145"/>
      <c r="E245" s="145"/>
      <c r="F245" s="145"/>
    </row>
    <row r="246" spans="1:6" outlineLevel="1" x14ac:dyDescent="0.2">
      <c r="A246" s="141" t="s">
        <v>2804</v>
      </c>
      <c r="B246" s="141"/>
      <c r="C246" s="141"/>
      <c r="D246" s="141"/>
      <c r="E246" s="141"/>
      <c r="F246" s="141"/>
    </row>
    <row r="247" spans="1:6" outlineLevel="1" x14ac:dyDescent="0.2">
      <c r="A247" s="141" t="s">
        <v>2805</v>
      </c>
      <c r="B247" s="141"/>
      <c r="C247" s="141"/>
      <c r="D247" s="141"/>
      <c r="E247" s="141"/>
      <c r="F247" s="141"/>
    </row>
    <row r="248" spans="1:6" ht="16.5" outlineLevel="1" x14ac:dyDescent="0.2">
      <c r="A248" s="142" t="s">
        <v>2806</v>
      </c>
      <c r="B248" s="142"/>
      <c r="C248" s="142"/>
      <c r="D248" s="142"/>
      <c r="E248" s="142"/>
      <c r="F248" s="142"/>
    </row>
    <row r="249" spans="1:6" outlineLevel="1" x14ac:dyDescent="0.2">
      <c r="A249" s="141" t="s">
        <v>2807</v>
      </c>
      <c r="B249" s="141"/>
      <c r="C249" s="141"/>
      <c r="D249" s="141"/>
      <c r="E249" s="141"/>
      <c r="F249" s="141"/>
    </row>
    <row r="250" spans="1:6" outlineLevel="1" x14ac:dyDescent="0.2">
      <c r="A250" s="141" t="s">
        <v>2808</v>
      </c>
      <c r="B250" s="141"/>
      <c r="C250" s="141"/>
      <c r="D250" s="141"/>
      <c r="E250" s="141"/>
      <c r="F250" s="141"/>
    </row>
    <row r="251" spans="1:6" outlineLevel="1" x14ac:dyDescent="0.2">
      <c r="A251" s="141" t="s">
        <v>2809</v>
      </c>
      <c r="B251" s="141"/>
      <c r="C251" s="141"/>
      <c r="D251" s="141"/>
      <c r="E251" s="141"/>
      <c r="F251" s="141"/>
    </row>
    <row r="252" spans="1:6" outlineLevel="1" x14ac:dyDescent="0.2">
      <c r="A252" s="141" t="s">
        <v>2810</v>
      </c>
      <c r="B252" s="141"/>
      <c r="C252" s="141"/>
      <c r="D252" s="141"/>
      <c r="E252" s="141"/>
      <c r="F252" s="141"/>
    </row>
    <row r="253" spans="1:6" outlineLevel="1" x14ac:dyDescent="0.2">
      <c r="A253" s="141" t="s">
        <v>2811</v>
      </c>
      <c r="B253" s="141"/>
      <c r="C253" s="141"/>
      <c r="D253" s="141"/>
      <c r="E253" s="141"/>
      <c r="F253" s="141"/>
    </row>
    <row r="254" spans="1:6" outlineLevel="1" x14ac:dyDescent="0.2">
      <c r="A254" s="141" t="s">
        <v>2812</v>
      </c>
      <c r="B254" s="141"/>
      <c r="C254" s="141"/>
      <c r="D254" s="141"/>
      <c r="E254" s="141"/>
      <c r="F254" s="141"/>
    </row>
    <row r="255" spans="1:6" ht="66" customHeight="1" outlineLevel="1" x14ac:dyDescent="0.2">
      <c r="A255" s="145"/>
      <c r="B255" s="145"/>
      <c r="C255" s="145"/>
      <c r="D255" s="145"/>
      <c r="E255" s="145"/>
      <c r="F255" s="145"/>
    </row>
    <row r="256" spans="1:6" outlineLevel="1" x14ac:dyDescent="0.2">
      <c r="A256" s="141" t="s">
        <v>2813</v>
      </c>
      <c r="B256" s="141"/>
      <c r="C256" s="141"/>
      <c r="D256" s="141"/>
      <c r="E256" s="141"/>
      <c r="F256" s="141"/>
    </row>
    <row r="257" spans="1:6" outlineLevel="1" x14ac:dyDescent="0.2">
      <c r="A257" s="141" t="s">
        <v>2814</v>
      </c>
      <c r="B257" s="141"/>
      <c r="C257" s="141"/>
      <c r="D257" s="141"/>
      <c r="E257" s="141"/>
      <c r="F257" s="141"/>
    </row>
    <row r="258" spans="1:6" outlineLevel="1" x14ac:dyDescent="0.2">
      <c r="A258" s="141" t="s">
        <v>2815</v>
      </c>
      <c r="B258" s="141"/>
      <c r="C258" s="141"/>
      <c r="D258" s="141"/>
      <c r="E258" s="141"/>
      <c r="F258" s="141"/>
    </row>
    <row r="259" spans="1:6" outlineLevel="1" x14ac:dyDescent="0.2">
      <c r="A259" s="141" t="s">
        <v>2816</v>
      </c>
      <c r="B259" s="141"/>
      <c r="C259" s="141"/>
      <c r="D259" s="141"/>
      <c r="E259" s="141"/>
      <c r="F259" s="141"/>
    </row>
    <row r="260" spans="1:6" outlineLevel="1" x14ac:dyDescent="0.2">
      <c r="A260" s="143" t="s">
        <v>2817</v>
      </c>
      <c r="B260" s="143"/>
      <c r="C260" s="143"/>
      <c r="D260" s="143"/>
      <c r="E260" s="143"/>
      <c r="F260" s="143"/>
    </row>
    <row r="261" spans="1:6" outlineLevel="1" x14ac:dyDescent="0.2">
      <c r="A261" s="143" t="s">
        <v>2818</v>
      </c>
      <c r="B261" s="143"/>
      <c r="C261" s="143"/>
      <c r="D261" s="143"/>
      <c r="E261" s="143"/>
      <c r="F261" s="143"/>
    </row>
    <row r="262" spans="1:6" outlineLevel="1" x14ac:dyDescent="0.2">
      <c r="A262" s="141" t="s">
        <v>2819</v>
      </c>
      <c r="B262" s="141"/>
      <c r="C262" s="141"/>
      <c r="D262" s="141"/>
      <c r="E262" s="141"/>
      <c r="F262" s="141"/>
    </row>
    <row r="263" spans="1:6" outlineLevel="1" x14ac:dyDescent="0.2">
      <c r="A263" s="141" t="s">
        <v>2820</v>
      </c>
      <c r="B263" s="141"/>
      <c r="C263" s="141"/>
      <c r="D263" s="141"/>
      <c r="E263" s="141"/>
      <c r="F263" s="141"/>
    </row>
    <row r="264" spans="1:6" ht="16.5" outlineLevel="1" x14ac:dyDescent="0.2">
      <c r="A264" s="142" t="s">
        <v>2821</v>
      </c>
      <c r="B264" s="142"/>
      <c r="C264" s="142"/>
      <c r="D264" s="142"/>
      <c r="E264" s="142"/>
      <c r="F264" s="142"/>
    </row>
    <row r="265" spans="1:6" ht="66" customHeight="1" outlineLevel="1" x14ac:dyDescent="0.2">
      <c r="A265" s="145"/>
      <c r="B265" s="145"/>
      <c r="C265" s="145"/>
      <c r="D265" s="145"/>
      <c r="E265" s="145"/>
      <c r="F265" s="145"/>
    </row>
    <row r="266" spans="1:6" outlineLevel="1" x14ac:dyDescent="0.2">
      <c r="A266" s="141" t="s">
        <v>2822</v>
      </c>
      <c r="B266" s="141"/>
      <c r="C266" s="141"/>
      <c r="D266" s="141"/>
      <c r="E266" s="141"/>
      <c r="F266" s="141"/>
    </row>
    <row r="267" spans="1:6" outlineLevel="1" x14ac:dyDescent="0.2">
      <c r="A267" s="141" t="s">
        <v>2823</v>
      </c>
      <c r="B267" s="141"/>
      <c r="C267" s="141"/>
      <c r="D267" s="141"/>
      <c r="E267" s="141"/>
      <c r="F267" s="141"/>
    </row>
    <row r="268" spans="1:6" outlineLevel="1" x14ac:dyDescent="0.2">
      <c r="A268" s="141" t="s">
        <v>2824</v>
      </c>
      <c r="B268" s="141"/>
      <c r="C268" s="141"/>
      <c r="D268" s="141"/>
      <c r="E268" s="141"/>
      <c r="F268" s="141"/>
    </row>
    <row r="269" spans="1:6" ht="16.5" outlineLevel="1" x14ac:dyDescent="0.2">
      <c r="A269" s="142" t="s">
        <v>2825</v>
      </c>
      <c r="B269" s="142"/>
      <c r="C269" s="142"/>
      <c r="D269" s="142"/>
      <c r="E269" s="142"/>
      <c r="F269" s="142"/>
    </row>
    <row r="270" spans="1:6" outlineLevel="1" x14ac:dyDescent="0.2">
      <c r="A270" s="141" t="s">
        <v>2826</v>
      </c>
      <c r="B270" s="141"/>
      <c r="C270" s="141"/>
      <c r="D270" s="141"/>
      <c r="E270" s="141"/>
      <c r="F270" s="141"/>
    </row>
    <row r="271" spans="1:6" ht="42" customHeight="1" outlineLevel="1" x14ac:dyDescent="0.2">
      <c r="A271" s="145"/>
      <c r="B271" s="145"/>
      <c r="C271" s="145"/>
      <c r="D271" s="145"/>
      <c r="E271" s="145"/>
      <c r="F271" s="145"/>
    </row>
    <row r="272" spans="1:6" outlineLevel="1" x14ac:dyDescent="0.2">
      <c r="A272" s="141" t="s">
        <v>2827</v>
      </c>
      <c r="B272" s="141"/>
      <c r="C272" s="141"/>
      <c r="D272" s="141"/>
      <c r="E272" s="141"/>
      <c r="F272" s="141"/>
    </row>
    <row r="273" spans="1:6" ht="66" customHeight="1" outlineLevel="1" x14ac:dyDescent="0.2">
      <c r="A273" s="145"/>
      <c r="B273" s="145"/>
      <c r="C273" s="145"/>
      <c r="D273" s="145"/>
      <c r="E273" s="145"/>
      <c r="F273" s="145"/>
    </row>
    <row r="274" spans="1:6" outlineLevel="1" x14ac:dyDescent="0.2">
      <c r="A274" s="141" t="s">
        <v>2828</v>
      </c>
      <c r="B274" s="141"/>
      <c r="C274" s="141"/>
      <c r="D274" s="141"/>
      <c r="E274" s="141"/>
      <c r="F274" s="141"/>
    </row>
    <row r="275" spans="1:6" outlineLevel="1" x14ac:dyDescent="0.2">
      <c r="A275" s="141" t="s">
        <v>2829</v>
      </c>
      <c r="B275" s="141"/>
      <c r="C275" s="141"/>
      <c r="D275" s="141"/>
      <c r="E275" s="141"/>
      <c r="F275" s="141"/>
    </row>
    <row r="276" spans="1:6" outlineLevel="1" x14ac:dyDescent="0.2">
      <c r="A276" s="141" t="s">
        <v>2830</v>
      </c>
      <c r="B276" s="141"/>
      <c r="C276" s="141"/>
      <c r="D276" s="141"/>
      <c r="E276" s="141"/>
      <c r="F276" s="141"/>
    </row>
    <row r="277" spans="1:6" outlineLevel="1" x14ac:dyDescent="0.2">
      <c r="A277" s="137"/>
      <c r="B277" s="137"/>
      <c r="C277" s="137"/>
      <c r="D277" s="137"/>
      <c r="E277" s="137"/>
      <c r="F277" s="137"/>
    </row>
    <row r="278" spans="1:6" outlineLevel="1" x14ac:dyDescent="0.2">
      <c r="A278" s="137"/>
      <c r="B278" s="137"/>
      <c r="C278" s="137"/>
      <c r="D278" s="137"/>
      <c r="E278" s="137"/>
      <c r="F278" s="137"/>
    </row>
    <row r="279" spans="1:6" ht="19.5" outlineLevel="1" x14ac:dyDescent="0.2">
      <c r="A279" s="146" t="s">
        <v>2831</v>
      </c>
      <c r="B279" s="146"/>
      <c r="C279" s="146"/>
      <c r="D279" s="146"/>
      <c r="E279" s="146"/>
      <c r="F279" s="146"/>
    </row>
    <row r="280" spans="1:6" outlineLevel="1" x14ac:dyDescent="0.2">
      <c r="A280" s="141" t="s">
        <v>2832</v>
      </c>
      <c r="B280" s="141"/>
      <c r="C280" s="141"/>
      <c r="D280" s="141"/>
      <c r="E280" s="141"/>
      <c r="F280" s="141"/>
    </row>
    <row r="281" spans="1:6" outlineLevel="1" x14ac:dyDescent="0.2">
      <c r="A281" s="141" t="s">
        <v>2833</v>
      </c>
      <c r="B281" s="141"/>
      <c r="C281" s="141"/>
      <c r="D281" s="141"/>
      <c r="E281" s="141"/>
      <c r="F281" s="141"/>
    </row>
    <row r="282" spans="1:6" outlineLevel="1" x14ac:dyDescent="0.2">
      <c r="A282" s="141" t="s">
        <v>2834</v>
      </c>
      <c r="B282" s="141"/>
      <c r="C282" s="141"/>
      <c r="D282" s="141"/>
      <c r="E282" s="141"/>
      <c r="F282" s="141"/>
    </row>
    <row r="283" spans="1:6" outlineLevel="1" x14ac:dyDescent="0.2">
      <c r="A283" s="141" t="s">
        <v>2835</v>
      </c>
      <c r="B283" s="141"/>
      <c r="C283" s="141"/>
      <c r="D283" s="141"/>
      <c r="E283" s="141"/>
      <c r="F283" s="141"/>
    </row>
    <row r="284" spans="1:6" ht="16.5" outlineLevel="1" x14ac:dyDescent="0.2">
      <c r="A284" s="142" t="s">
        <v>2836</v>
      </c>
      <c r="B284" s="142"/>
      <c r="C284" s="142"/>
      <c r="D284" s="142"/>
      <c r="E284" s="142"/>
      <c r="F284" s="142"/>
    </row>
    <row r="285" spans="1:6" outlineLevel="1" x14ac:dyDescent="0.2">
      <c r="A285" s="141" t="s">
        <v>2837</v>
      </c>
      <c r="B285" s="141"/>
      <c r="C285" s="141"/>
      <c r="D285" s="141"/>
      <c r="E285" s="141"/>
      <c r="F285" s="141"/>
    </row>
    <row r="286" spans="1:6" outlineLevel="1" x14ac:dyDescent="0.2">
      <c r="A286" s="141" t="s">
        <v>2838</v>
      </c>
      <c r="B286" s="141"/>
      <c r="C286" s="141"/>
      <c r="D286" s="141"/>
      <c r="E286" s="141"/>
      <c r="F286" s="141"/>
    </row>
    <row r="287" spans="1:6" outlineLevel="1" x14ac:dyDescent="0.2">
      <c r="A287" s="141" t="s">
        <v>2839</v>
      </c>
      <c r="B287" s="141"/>
      <c r="C287" s="141"/>
      <c r="D287" s="141"/>
      <c r="E287" s="141"/>
      <c r="F287" s="141"/>
    </row>
    <row r="288" spans="1:6" outlineLevel="1" x14ac:dyDescent="0.2">
      <c r="A288" s="141" t="s">
        <v>2840</v>
      </c>
      <c r="B288" s="141"/>
      <c r="C288" s="141"/>
      <c r="D288" s="141"/>
      <c r="E288" s="141"/>
      <c r="F288" s="141"/>
    </row>
    <row r="289" spans="1:6" outlineLevel="1" x14ac:dyDescent="0.2">
      <c r="A289" s="141" t="s">
        <v>2841</v>
      </c>
      <c r="B289" s="141"/>
      <c r="C289" s="141"/>
      <c r="D289" s="141"/>
      <c r="E289" s="141"/>
      <c r="F289" s="141"/>
    </row>
    <row r="290" spans="1:6" outlineLevel="1" x14ac:dyDescent="0.2">
      <c r="A290" s="141" t="s">
        <v>2842</v>
      </c>
      <c r="B290" s="141"/>
      <c r="C290" s="141"/>
      <c r="D290" s="141"/>
      <c r="E290" s="141"/>
      <c r="F290" s="141"/>
    </row>
    <row r="291" spans="1:6" outlineLevel="1" x14ac:dyDescent="0.2">
      <c r="A291" s="141" t="s">
        <v>2843</v>
      </c>
      <c r="B291" s="141"/>
      <c r="C291" s="141"/>
      <c r="D291" s="141"/>
      <c r="E291" s="141"/>
      <c r="F291" s="141"/>
    </row>
    <row r="292" spans="1:6" outlineLevel="1" x14ac:dyDescent="0.2">
      <c r="A292" s="143" t="s">
        <v>2844</v>
      </c>
      <c r="B292" s="143"/>
      <c r="C292" s="143"/>
      <c r="D292" s="143"/>
      <c r="E292" s="143"/>
      <c r="F292" s="143"/>
    </row>
    <row r="293" spans="1:6" outlineLevel="1" x14ac:dyDescent="0.2">
      <c r="A293" s="143" t="s">
        <v>2845</v>
      </c>
      <c r="B293" s="143"/>
      <c r="C293" s="143"/>
      <c r="D293" s="143"/>
      <c r="E293" s="143"/>
      <c r="F293" s="143"/>
    </row>
    <row r="294" spans="1:6" outlineLevel="1" x14ac:dyDescent="0.2">
      <c r="A294" s="141" t="s">
        <v>2846</v>
      </c>
      <c r="B294" s="141"/>
      <c r="C294" s="141"/>
      <c r="D294" s="141"/>
      <c r="E294" s="141"/>
      <c r="F294" s="141"/>
    </row>
    <row r="295" spans="1:6" ht="16.5" outlineLevel="1" x14ac:dyDescent="0.2">
      <c r="A295" s="142" t="s">
        <v>2847</v>
      </c>
      <c r="B295" s="142"/>
      <c r="C295" s="142"/>
      <c r="D295" s="142"/>
      <c r="E295" s="142"/>
      <c r="F295" s="142"/>
    </row>
    <row r="296" spans="1:6" outlineLevel="1" x14ac:dyDescent="0.2">
      <c r="A296" s="141" t="s">
        <v>2848</v>
      </c>
      <c r="B296" s="141"/>
      <c r="C296" s="141"/>
      <c r="D296" s="141"/>
      <c r="E296" s="141"/>
      <c r="F296" s="141"/>
    </row>
    <row r="297" spans="1:6" outlineLevel="1" x14ac:dyDescent="0.2">
      <c r="A297" s="141" t="s">
        <v>2849</v>
      </c>
      <c r="B297" s="141"/>
      <c r="C297" s="141"/>
      <c r="D297" s="141"/>
      <c r="E297" s="141"/>
      <c r="F297" s="141"/>
    </row>
    <row r="298" spans="1:6" outlineLevel="1" x14ac:dyDescent="0.2">
      <c r="A298" s="141" t="s">
        <v>2850</v>
      </c>
      <c r="B298" s="141"/>
      <c r="C298" s="141"/>
      <c r="D298" s="141"/>
      <c r="E298" s="141"/>
      <c r="F298" s="141"/>
    </row>
    <row r="299" spans="1:6" outlineLevel="1" x14ac:dyDescent="0.2">
      <c r="A299" s="141" t="s">
        <v>2851</v>
      </c>
      <c r="B299" s="141"/>
      <c r="C299" s="141"/>
      <c r="D299" s="141"/>
      <c r="E299" s="141"/>
      <c r="F299" s="141"/>
    </row>
    <row r="300" spans="1:6" ht="66" customHeight="1" outlineLevel="1" x14ac:dyDescent="0.2">
      <c r="A300" s="145"/>
      <c r="B300" s="145"/>
      <c r="C300" s="145"/>
      <c r="D300" s="145"/>
      <c r="E300" s="145"/>
      <c r="F300" s="145"/>
    </row>
    <row r="301" spans="1:6" outlineLevel="1" x14ac:dyDescent="0.2">
      <c r="A301" s="141" t="s">
        <v>2852</v>
      </c>
      <c r="B301" s="141"/>
      <c r="C301" s="141"/>
      <c r="D301" s="141"/>
      <c r="E301" s="141"/>
      <c r="F301" s="141"/>
    </row>
    <row r="302" spans="1:6" ht="48" customHeight="1" outlineLevel="1" x14ac:dyDescent="0.2">
      <c r="A302" s="145"/>
      <c r="B302" s="145"/>
      <c r="C302" s="145"/>
      <c r="D302" s="145"/>
      <c r="E302" s="145"/>
      <c r="F302" s="145"/>
    </row>
    <row r="303" spans="1:6" outlineLevel="1" x14ac:dyDescent="0.2">
      <c r="A303" s="141" t="s">
        <v>2853</v>
      </c>
      <c r="B303" s="141"/>
      <c r="C303" s="141"/>
      <c r="D303" s="141"/>
      <c r="E303" s="141"/>
      <c r="F303" s="141"/>
    </row>
    <row r="304" spans="1:6" ht="66" customHeight="1" outlineLevel="1" x14ac:dyDescent="0.2">
      <c r="A304" s="145"/>
      <c r="B304" s="145"/>
      <c r="C304" s="145"/>
      <c r="D304" s="145"/>
      <c r="E304" s="145"/>
      <c r="F304" s="145"/>
    </row>
    <row r="305" spans="1:6" outlineLevel="1" x14ac:dyDescent="0.2">
      <c r="A305" s="141" t="s">
        <v>2854</v>
      </c>
      <c r="B305" s="141"/>
      <c r="C305" s="141"/>
      <c r="D305" s="141"/>
      <c r="E305" s="141"/>
      <c r="F305" s="141"/>
    </row>
    <row r="306" spans="1:6" outlineLevel="1" x14ac:dyDescent="0.2">
      <c r="A306" s="141" t="s">
        <v>2855</v>
      </c>
      <c r="B306" s="141"/>
      <c r="C306" s="141"/>
      <c r="D306" s="141"/>
      <c r="E306" s="141"/>
      <c r="F306" s="141"/>
    </row>
    <row r="307" spans="1:6" outlineLevel="1" x14ac:dyDescent="0.2">
      <c r="A307" s="141" t="s">
        <v>2856</v>
      </c>
      <c r="B307" s="141"/>
      <c r="C307" s="141"/>
      <c r="D307" s="141"/>
      <c r="E307" s="141"/>
      <c r="F307" s="141"/>
    </row>
    <row r="308" spans="1:6" outlineLevel="1" x14ac:dyDescent="0.2">
      <c r="A308" s="141" t="s">
        <v>2857</v>
      </c>
      <c r="B308" s="141"/>
      <c r="C308" s="141"/>
      <c r="D308" s="141"/>
      <c r="E308" s="141"/>
      <c r="F308" s="141"/>
    </row>
    <row r="309" spans="1:6" outlineLevel="1" x14ac:dyDescent="0.2">
      <c r="A309" s="141" t="s">
        <v>2858</v>
      </c>
      <c r="B309" s="141"/>
      <c r="C309" s="141"/>
      <c r="D309" s="141"/>
      <c r="E309" s="141"/>
      <c r="F309" s="141"/>
    </row>
    <row r="310" spans="1:6" ht="212.1" customHeight="1" outlineLevel="1" x14ac:dyDescent="0.2">
      <c r="A310" s="145"/>
      <c r="B310" s="145"/>
      <c r="C310" s="145"/>
      <c r="D310" s="145"/>
      <c r="E310" s="145"/>
      <c r="F310" s="145"/>
    </row>
    <row r="311" spans="1:6" ht="16.5" outlineLevel="1" x14ac:dyDescent="0.2">
      <c r="A311" s="142" t="s">
        <v>2859</v>
      </c>
      <c r="B311" s="142"/>
      <c r="C311" s="142"/>
      <c r="D311" s="142"/>
      <c r="E311" s="142"/>
      <c r="F311" s="142"/>
    </row>
    <row r="312" spans="1:6" outlineLevel="1" x14ac:dyDescent="0.2">
      <c r="A312" s="141" t="s">
        <v>2860</v>
      </c>
      <c r="B312" s="141"/>
      <c r="C312" s="141"/>
      <c r="D312" s="141"/>
      <c r="E312" s="141"/>
      <c r="F312" s="141"/>
    </row>
    <row r="313" spans="1:6" outlineLevel="1" x14ac:dyDescent="0.2">
      <c r="A313" s="141" t="s">
        <v>2861</v>
      </c>
      <c r="B313" s="141"/>
      <c r="C313" s="141"/>
      <c r="D313" s="141"/>
      <c r="E313" s="141"/>
      <c r="F313" s="141"/>
    </row>
    <row r="314" spans="1:6" outlineLevel="1" x14ac:dyDescent="0.2">
      <c r="A314" s="141" t="s">
        <v>2862</v>
      </c>
      <c r="B314" s="141"/>
      <c r="C314" s="141"/>
      <c r="D314" s="141"/>
      <c r="E314" s="141"/>
      <c r="F314" s="141"/>
    </row>
    <row r="315" spans="1:6" outlineLevel="1" x14ac:dyDescent="0.2">
      <c r="A315" s="141" t="s">
        <v>2863</v>
      </c>
      <c r="B315" s="141"/>
      <c r="C315" s="141"/>
      <c r="D315" s="141"/>
      <c r="E315" s="141"/>
      <c r="F315" s="141"/>
    </row>
    <row r="316" spans="1:6" outlineLevel="1" x14ac:dyDescent="0.2">
      <c r="A316" s="141" t="s">
        <v>2864</v>
      </c>
      <c r="B316" s="141"/>
      <c r="C316" s="141"/>
      <c r="D316" s="141"/>
      <c r="E316" s="141"/>
      <c r="F316" s="141"/>
    </row>
    <row r="317" spans="1:6" ht="16.5" outlineLevel="1" x14ac:dyDescent="0.2">
      <c r="A317" s="142" t="s">
        <v>2865</v>
      </c>
      <c r="B317" s="142"/>
      <c r="C317" s="142"/>
      <c r="D317" s="142"/>
      <c r="E317" s="142"/>
      <c r="F317" s="142"/>
    </row>
    <row r="318" spans="1:6" ht="42" customHeight="1" outlineLevel="1" x14ac:dyDescent="0.2">
      <c r="A318" s="145"/>
      <c r="B318" s="145"/>
      <c r="C318" s="145"/>
      <c r="D318" s="145"/>
      <c r="E318" s="145"/>
      <c r="F318" s="145"/>
    </row>
    <row r="319" spans="1:6" outlineLevel="1" x14ac:dyDescent="0.2">
      <c r="A319" s="141" t="s">
        <v>2866</v>
      </c>
      <c r="B319" s="141"/>
      <c r="C319" s="141"/>
      <c r="D319" s="141"/>
      <c r="E319" s="141"/>
      <c r="F319" s="141"/>
    </row>
    <row r="320" spans="1:6" outlineLevel="1" x14ac:dyDescent="0.2">
      <c r="A320" s="141" t="s">
        <v>2867</v>
      </c>
      <c r="B320" s="141"/>
      <c r="C320" s="141"/>
      <c r="D320" s="141"/>
      <c r="E320" s="141"/>
      <c r="F320" s="141"/>
    </row>
    <row r="321" spans="1:6" outlineLevel="1" x14ac:dyDescent="0.2">
      <c r="A321" s="141" t="s">
        <v>2868</v>
      </c>
      <c r="B321" s="141"/>
      <c r="C321" s="141"/>
      <c r="D321" s="141"/>
      <c r="E321" s="141"/>
      <c r="F321" s="141"/>
    </row>
    <row r="322" spans="1:6" outlineLevel="1" x14ac:dyDescent="0.2">
      <c r="A322" s="141" t="s">
        <v>2869</v>
      </c>
      <c r="B322" s="141"/>
      <c r="C322" s="141"/>
      <c r="D322" s="141"/>
      <c r="E322" s="141"/>
      <c r="F322" s="141"/>
    </row>
    <row r="323" spans="1:6" outlineLevel="1" x14ac:dyDescent="0.2">
      <c r="A323" s="141" t="s">
        <v>2870</v>
      </c>
      <c r="B323" s="141"/>
      <c r="C323" s="141"/>
      <c r="D323" s="141"/>
      <c r="E323" s="141"/>
      <c r="F323" s="141"/>
    </row>
    <row r="324" spans="1:6" outlineLevel="1" x14ac:dyDescent="0.2">
      <c r="A324" s="141" t="s">
        <v>2871</v>
      </c>
      <c r="B324" s="141"/>
      <c r="C324" s="141"/>
      <c r="D324" s="141"/>
      <c r="E324" s="141"/>
      <c r="F324" s="141"/>
    </row>
    <row r="325" spans="1:6" ht="48" customHeight="1" outlineLevel="1" x14ac:dyDescent="0.2">
      <c r="A325" s="145"/>
      <c r="B325" s="145"/>
      <c r="C325" s="145"/>
      <c r="D325" s="145"/>
      <c r="E325" s="145"/>
      <c r="F325" s="145"/>
    </row>
    <row r="326" spans="1:6" outlineLevel="1" x14ac:dyDescent="0.2">
      <c r="A326" s="141" t="s">
        <v>2872</v>
      </c>
      <c r="B326" s="141"/>
      <c r="C326" s="141"/>
      <c r="D326" s="141"/>
      <c r="E326" s="141"/>
      <c r="F326" s="141"/>
    </row>
    <row r="327" spans="1:6" outlineLevel="1" x14ac:dyDescent="0.2">
      <c r="A327" s="141" t="s">
        <v>2873</v>
      </c>
      <c r="B327" s="141"/>
      <c r="C327" s="141"/>
      <c r="D327" s="141"/>
      <c r="E327" s="141"/>
      <c r="F327" s="141"/>
    </row>
    <row r="328" spans="1:6" ht="66" customHeight="1" outlineLevel="1" x14ac:dyDescent="0.2">
      <c r="A328" s="145"/>
      <c r="B328" s="145"/>
      <c r="C328" s="145"/>
      <c r="D328" s="145"/>
      <c r="E328" s="145"/>
      <c r="F328" s="145"/>
    </row>
    <row r="329" spans="1:6" outlineLevel="1" x14ac:dyDescent="0.2">
      <c r="A329" s="141" t="s">
        <v>2874</v>
      </c>
      <c r="B329" s="141"/>
      <c r="C329" s="141"/>
      <c r="D329" s="141"/>
      <c r="E329" s="141"/>
      <c r="F329" s="141"/>
    </row>
    <row r="330" spans="1:6" outlineLevel="1" x14ac:dyDescent="0.2">
      <c r="A330" s="141" t="s">
        <v>2875</v>
      </c>
      <c r="B330" s="141"/>
      <c r="C330" s="141"/>
      <c r="D330" s="141"/>
      <c r="E330" s="141"/>
      <c r="F330" s="141"/>
    </row>
    <row r="331" spans="1:6" outlineLevel="1" x14ac:dyDescent="0.2">
      <c r="A331" s="141" t="s">
        <v>2876</v>
      </c>
      <c r="B331" s="141"/>
      <c r="C331" s="141"/>
      <c r="D331" s="141"/>
      <c r="E331" s="141"/>
      <c r="F331" s="141"/>
    </row>
    <row r="332" spans="1:6" outlineLevel="1" x14ac:dyDescent="0.2">
      <c r="A332" s="141" t="s">
        <v>2877</v>
      </c>
      <c r="B332" s="141"/>
      <c r="C332" s="141"/>
      <c r="D332" s="141"/>
      <c r="E332" s="141"/>
      <c r="F332" s="141"/>
    </row>
    <row r="333" spans="1:6" ht="16.5" outlineLevel="1" x14ac:dyDescent="0.2">
      <c r="A333" s="142" t="s">
        <v>2878</v>
      </c>
      <c r="B333" s="142"/>
      <c r="C333" s="142"/>
      <c r="D333" s="142"/>
      <c r="E333" s="142"/>
      <c r="F333" s="142"/>
    </row>
    <row r="334" spans="1:6" outlineLevel="1" x14ac:dyDescent="0.2">
      <c r="A334" s="141" t="s">
        <v>2879</v>
      </c>
      <c r="B334" s="141"/>
      <c r="C334" s="141"/>
      <c r="D334" s="141"/>
      <c r="E334" s="141"/>
      <c r="F334" s="141"/>
    </row>
    <row r="335" spans="1:6" outlineLevel="1" x14ac:dyDescent="0.2">
      <c r="A335" s="143" t="s">
        <v>2880</v>
      </c>
      <c r="B335" s="143"/>
      <c r="C335" s="143"/>
      <c r="D335" s="143"/>
      <c r="E335" s="143"/>
      <c r="F335" s="143"/>
    </row>
    <row r="336" spans="1:6" outlineLevel="1" x14ac:dyDescent="0.2">
      <c r="A336" s="141" t="s">
        <v>2881</v>
      </c>
      <c r="B336" s="141"/>
      <c r="C336" s="141"/>
      <c r="D336" s="141"/>
      <c r="E336" s="141"/>
      <c r="F336" s="141"/>
    </row>
    <row r="337" spans="1:6" outlineLevel="1" x14ac:dyDescent="0.2">
      <c r="A337" s="141" t="s">
        <v>2882</v>
      </c>
      <c r="B337" s="141"/>
      <c r="C337" s="141"/>
      <c r="D337" s="141"/>
      <c r="E337" s="141"/>
      <c r="F337" s="141"/>
    </row>
    <row r="338" spans="1:6" outlineLevel="1" x14ac:dyDescent="0.2">
      <c r="A338" s="141" t="s">
        <v>2883</v>
      </c>
      <c r="B338" s="141"/>
      <c r="C338" s="141"/>
      <c r="D338" s="141"/>
      <c r="E338" s="141"/>
      <c r="F338" s="141"/>
    </row>
    <row r="339" spans="1:6" ht="42" customHeight="1" outlineLevel="1" x14ac:dyDescent="0.2">
      <c r="A339" s="145"/>
      <c r="B339" s="145"/>
      <c r="C339" s="145"/>
      <c r="D339" s="145"/>
      <c r="E339" s="145"/>
      <c r="F339" s="145"/>
    </row>
    <row r="340" spans="1:6" outlineLevel="1" x14ac:dyDescent="0.2">
      <c r="A340" s="141" t="s">
        <v>2884</v>
      </c>
      <c r="B340" s="141"/>
      <c r="C340" s="141"/>
      <c r="D340" s="141"/>
      <c r="E340" s="141"/>
      <c r="F340" s="141"/>
    </row>
    <row r="341" spans="1:6" outlineLevel="1" x14ac:dyDescent="0.2">
      <c r="A341" s="141" t="s">
        <v>2885</v>
      </c>
      <c r="B341" s="141"/>
      <c r="C341" s="141"/>
      <c r="D341" s="141"/>
      <c r="E341" s="141"/>
      <c r="F341" s="141"/>
    </row>
    <row r="342" spans="1:6" ht="212.1" customHeight="1" outlineLevel="1" x14ac:dyDescent="0.2">
      <c r="A342" s="145"/>
      <c r="B342" s="145"/>
      <c r="C342" s="145"/>
      <c r="D342" s="145"/>
      <c r="E342" s="145"/>
      <c r="F342" s="145"/>
    </row>
    <row r="343" spans="1:6" outlineLevel="1" x14ac:dyDescent="0.2">
      <c r="A343" s="141" t="s">
        <v>2886</v>
      </c>
      <c r="B343" s="141"/>
      <c r="C343" s="141"/>
      <c r="D343" s="141"/>
      <c r="E343" s="141"/>
      <c r="F343" s="141"/>
    </row>
    <row r="344" spans="1:6" ht="16.5" outlineLevel="1" x14ac:dyDescent="0.2">
      <c r="A344" s="142" t="s">
        <v>2887</v>
      </c>
      <c r="B344" s="142"/>
      <c r="C344" s="142"/>
      <c r="D344" s="142"/>
      <c r="E344" s="142"/>
      <c r="F344" s="142"/>
    </row>
    <row r="345" spans="1:6" outlineLevel="1" x14ac:dyDescent="0.2">
      <c r="A345" s="143" t="s">
        <v>2888</v>
      </c>
      <c r="B345" s="143"/>
      <c r="C345" s="143"/>
      <c r="D345" s="143"/>
      <c r="E345" s="143"/>
      <c r="F345" s="143"/>
    </row>
    <row r="346" spans="1:6" outlineLevel="1" x14ac:dyDescent="0.2">
      <c r="A346" s="141" t="s">
        <v>2889</v>
      </c>
      <c r="B346" s="141"/>
      <c r="C346" s="141"/>
      <c r="D346" s="141"/>
      <c r="E346" s="141"/>
      <c r="F346" s="141"/>
    </row>
    <row r="347" spans="1:6" outlineLevel="1" x14ac:dyDescent="0.2">
      <c r="A347" s="141" t="s">
        <v>2890</v>
      </c>
      <c r="B347" s="141"/>
      <c r="C347" s="141"/>
      <c r="D347" s="141"/>
      <c r="E347" s="141"/>
      <c r="F347" s="141"/>
    </row>
    <row r="348" spans="1:6" outlineLevel="1" x14ac:dyDescent="0.2">
      <c r="A348" s="141" t="s">
        <v>2891</v>
      </c>
      <c r="B348" s="141"/>
      <c r="C348" s="141"/>
      <c r="D348" s="141"/>
      <c r="E348" s="141"/>
      <c r="F348" s="141"/>
    </row>
    <row r="349" spans="1:6" outlineLevel="1" x14ac:dyDescent="0.2">
      <c r="A349" s="141" t="s">
        <v>2892</v>
      </c>
      <c r="B349" s="141"/>
      <c r="C349" s="141"/>
      <c r="D349" s="141"/>
      <c r="E349" s="141"/>
      <c r="F349" s="141"/>
    </row>
    <row r="350" spans="1:6" outlineLevel="1" x14ac:dyDescent="0.2">
      <c r="A350" s="141" t="s">
        <v>2893</v>
      </c>
      <c r="B350" s="141"/>
      <c r="C350" s="141"/>
      <c r="D350" s="141"/>
      <c r="E350" s="141"/>
      <c r="F350" s="141"/>
    </row>
    <row r="351" spans="1:6" outlineLevel="1" x14ac:dyDescent="0.2">
      <c r="A351" s="141" t="s">
        <v>2894</v>
      </c>
      <c r="B351" s="141"/>
      <c r="C351" s="141"/>
      <c r="D351" s="141"/>
      <c r="E351" s="141"/>
      <c r="F351" s="141"/>
    </row>
    <row r="352" spans="1:6" ht="16.5" outlineLevel="1" x14ac:dyDescent="0.2">
      <c r="A352" s="142" t="s">
        <v>2895</v>
      </c>
      <c r="B352" s="142"/>
      <c r="C352" s="142"/>
      <c r="D352" s="142"/>
      <c r="E352" s="142"/>
      <c r="F352" s="142"/>
    </row>
    <row r="353" spans="1:6" ht="42" customHeight="1" outlineLevel="1" x14ac:dyDescent="0.2">
      <c r="A353" s="145"/>
      <c r="B353" s="145"/>
      <c r="C353" s="145"/>
      <c r="D353" s="145"/>
      <c r="E353" s="145"/>
      <c r="F353" s="145"/>
    </row>
    <row r="354" spans="1:6" outlineLevel="1" x14ac:dyDescent="0.2">
      <c r="A354" s="141" t="s">
        <v>2896</v>
      </c>
      <c r="B354" s="141"/>
      <c r="C354" s="141"/>
      <c r="D354" s="141"/>
      <c r="E354" s="141"/>
      <c r="F354" s="141"/>
    </row>
    <row r="355" spans="1:6" outlineLevel="1" x14ac:dyDescent="0.2">
      <c r="A355" s="141" t="s">
        <v>2897</v>
      </c>
      <c r="B355" s="141"/>
      <c r="C355" s="141"/>
      <c r="D355" s="141"/>
      <c r="E355" s="141"/>
      <c r="F355" s="141"/>
    </row>
    <row r="356" spans="1:6" outlineLevel="1" x14ac:dyDescent="0.2">
      <c r="A356" s="141" t="s">
        <v>2898</v>
      </c>
      <c r="B356" s="141"/>
      <c r="C356" s="141"/>
      <c r="D356" s="141"/>
      <c r="E356" s="141"/>
      <c r="F356" s="141"/>
    </row>
    <row r="357" spans="1:6" outlineLevel="1" x14ac:dyDescent="0.2">
      <c r="A357" s="141" t="s">
        <v>2899</v>
      </c>
      <c r="B357" s="141"/>
      <c r="C357" s="141"/>
      <c r="D357" s="141"/>
      <c r="E357" s="141"/>
      <c r="F357" s="141"/>
    </row>
    <row r="358" spans="1:6" outlineLevel="1" x14ac:dyDescent="0.2">
      <c r="A358" s="141" t="s">
        <v>2900</v>
      </c>
      <c r="B358" s="141"/>
      <c r="C358" s="141"/>
      <c r="D358" s="141"/>
      <c r="E358" s="141"/>
      <c r="F358" s="141"/>
    </row>
    <row r="359" spans="1:6" outlineLevel="1" x14ac:dyDescent="0.2">
      <c r="A359" s="141" t="s">
        <v>2901</v>
      </c>
      <c r="B359" s="141"/>
      <c r="C359" s="141"/>
      <c r="D359" s="141"/>
      <c r="E359" s="141"/>
      <c r="F359" s="141"/>
    </row>
    <row r="360" spans="1:6" outlineLevel="1" x14ac:dyDescent="0.2">
      <c r="A360" s="141" t="s">
        <v>2902</v>
      </c>
      <c r="B360" s="141"/>
      <c r="C360" s="141"/>
      <c r="D360" s="141"/>
      <c r="E360" s="141"/>
      <c r="F360" s="141"/>
    </row>
    <row r="361" spans="1:6" ht="212.1" customHeight="1" outlineLevel="1" x14ac:dyDescent="0.2">
      <c r="A361" s="145"/>
      <c r="B361" s="145"/>
      <c r="C361" s="145"/>
      <c r="D361" s="145"/>
      <c r="E361" s="145"/>
      <c r="F361" s="145"/>
    </row>
    <row r="362" spans="1:6" ht="66" customHeight="1" outlineLevel="1" x14ac:dyDescent="0.2">
      <c r="A362" s="145"/>
      <c r="B362" s="145"/>
      <c r="C362" s="145"/>
      <c r="D362" s="145"/>
      <c r="E362" s="145"/>
      <c r="F362" s="145"/>
    </row>
    <row r="363" spans="1:6" outlineLevel="1" x14ac:dyDescent="0.2">
      <c r="A363" s="141" t="s">
        <v>2903</v>
      </c>
      <c r="B363" s="141"/>
      <c r="C363" s="141"/>
      <c r="D363" s="141"/>
      <c r="E363" s="141"/>
      <c r="F363" s="141"/>
    </row>
    <row r="364" spans="1:6" outlineLevel="1" x14ac:dyDescent="0.2">
      <c r="A364" s="141" t="s">
        <v>2904</v>
      </c>
      <c r="B364" s="141"/>
      <c r="C364" s="141"/>
      <c r="D364" s="141"/>
      <c r="E364" s="141"/>
      <c r="F364" s="141"/>
    </row>
    <row r="365" spans="1:6" ht="42" customHeight="1" outlineLevel="1" x14ac:dyDescent="0.2">
      <c r="A365" s="145"/>
      <c r="B365" s="145"/>
      <c r="C365" s="145"/>
      <c r="D365" s="145"/>
      <c r="E365" s="145"/>
      <c r="F365" s="145"/>
    </row>
    <row r="366" spans="1:6" outlineLevel="1" x14ac:dyDescent="0.2">
      <c r="A366" s="141" t="s">
        <v>2905</v>
      </c>
      <c r="B366" s="141"/>
      <c r="C366" s="141"/>
      <c r="D366" s="141"/>
      <c r="E366" s="141"/>
      <c r="F366" s="141"/>
    </row>
    <row r="367" spans="1:6" ht="42" customHeight="1" outlineLevel="1" x14ac:dyDescent="0.2">
      <c r="A367" s="145"/>
      <c r="B367" s="145"/>
      <c r="C367" s="145"/>
      <c r="D367" s="145"/>
      <c r="E367" s="145"/>
      <c r="F367" s="145"/>
    </row>
    <row r="368" spans="1:6" outlineLevel="1" x14ac:dyDescent="0.2">
      <c r="A368" s="141" t="s">
        <v>2906</v>
      </c>
      <c r="B368" s="141"/>
      <c r="C368" s="141"/>
      <c r="D368" s="141"/>
      <c r="E368" s="141"/>
      <c r="F368" s="141"/>
    </row>
    <row r="369" spans="1:6" outlineLevel="1" x14ac:dyDescent="0.2">
      <c r="A369" s="141" t="s">
        <v>2907</v>
      </c>
      <c r="B369" s="141"/>
      <c r="C369" s="141"/>
      <c r="D369" s="141"/>
      <c r="E369" s="141"/>
      <c r="F369" s="141"/>
    </row>
    <row r="370" spans="1:6" ht="16.5" outlineLevel="1" x14ac:dyDescent="0.2">
      <c r="A370" s="142" t="s">
        <v>2908</v>
      </c>
      <c r="B370" s="142"/>
      <c r="C370" s="142"/>
      <c r="D370" s="142"/>
      <c r="E370" s="142"/>
      <c r="F370" s="142"/>
    </row>
    <row r="371" spans="1:6" ht="48" customHeight="1" outlineLevel="1" x14ac:dyDescent="0.2">
      <c r="A371" s="145"/>
      <c r="B371" s="145"/>
      <c r="C371" s="145"/>
      <c r="D371" s="145"/>
      <c r="E371" s="145"/>
      <c r="F371" s="145"/>
    </row>
    <row r="372" spans="1:6" outlineLevel="1" x14ac:dyDescent="0.2">
      <c r="A372" s="141" t="s">
        <v>2909</v>
      </c>
      <c r="B372" s="141"/>
      <c r="C372" s="141"/>
      <c r="D372" s="141"/>
      <c r="E372" s="141"/>
      <c r="F372" s="141"/>
    </row>
    <row r="373" spans="1:6" outlineLevel="1" x14ac:dyDescent="0.2">
      <c r="A373" s="141" t="s">
        <v>2910</v>
      </c>
      <c r="B373" s="141"/>
      <c r="C373" s="141"/>
      <c r="D373" s="141"/>
      <c r="E373" s="141"/>
      <c r="F373" s="141"/>
    </row>
    <row r="374" spans="1:6" ht="66" customHeight="1" outlineLevel="1" x14ac:dyDescent="0.2">
      <c r="A374" s="145"/>
      <c r="B374" s="145"/>
      <c r="C374" s="145"/>
      <c r="D374" s="145"/>
      <c r="E374" s="145"/>
      <c r="F374" s="145"/>
    </row>
    <row r="375" spans="1:6" outlineLevel="1" x14ac:dyDescent="0.2">
      <c r="A375" s="141" t="s">
        <v>2911</v>
      </c>
      <c r="B375" s="141"/>
      <c r="C375" s="141"/>
      <c r="D375" s="141"/>
      <c r="E375" s="141"/>
      <c r="F375" s="141"/>
    </row>
    <row r="376" spans="1:6" outlineLevel="1" x14ac:dyDescent="0.2">
      <c r="A376" s="141" t="s">
        <v>2912</v>
      </c>
      <c r="B376" s="141"/>
      <c r="C376" s="141"/>
      <c r="D376" s="141"/>
      <c r="E376" s="141"/>
      <c r="F376" s="141"/>
    </row>
    <row r="377" spans="1:6" outlineLevel="1" x14ac:dyDescent="0.2">
      <c r="A377" s="141" t="s">
        <v>2913</v>
      </c>
      <c r="B377" s="141"/>
      <c r="C377" s="141"/>
      <c r="D377" s="141"/>
      <c r="E377" s="141"/>
      <c r="F377" s="141"/>
    </row>
    <row r="378" spans="1:6" ht="66" customHeight="1" outlineLevel="1" x14ac:dyDescent="0.2">
      <c r="A378" s="145"/>
      <c r="B378" s="145"/>
      <c r="C378" s="145"/>
      <c r="D378" s="145"/>
      <c r="E378" s="145"/>
      <c r="F378" s="145"/>
    </row>
    <row r="379" spans="1:6" outlineLevel="1" x14ac:dyDescent="0.2">
      <c r="A379" s="141" t="s">
        <v>2914</v>
      </c>
      <c r="B379" s="141"/>
      <c r="C379" s="141"/>
      <c r="D379" s="141"/>
      <c r="E379" s="141"/>
      <c r="F379" s="141"/>
    </row>
    <row r="380" spans="1:6" ht="42" customHeight="1" outlineLevel="1" x14ac:dyDescent="0.2">
      <c r="A380" s="145"/>
      <c r="B380" s="145"/>
      <c r="C380" s="145"/>
      <c r="D380" s="145"/>
      <c r="E380" s="145"/>
      <c r="F380" s="145"/>
    </row>
    <row r="381" spans="1:6" outlineLevel="1" x14ac:dyDescent="0.2">
      <c r="A381" s="141" t="s">
        <v>2915</v>
      </c>
      <c r="B381" s="141"/>
      <c r="C381" s="141"/>
      <c r="D381" s="141"/>
      <c r="E381" s="141"/>
      <c r="F381" s="141"/>
    </row>
    <row r="382" spans="1:6" outlineLevel="1" x14ac:dyDescent="0.2">
      <c r="A382" s="141" t="s">
        <v>2916</v>
      </c>
      <c r="B382" s="141"/>
      <c r="C382" s="141"/>
      <c r="D382" s="141"/>
      <c r="E382" s="141"/>
      <c r="F382" s="141"/>
    </row>
    <row r="383" spans="1:6" outlineLevel="1" x14ac:dyDescent="0.2">
      <c r="A383" s="141" t="s">
        <v>2917</v>
      </c>
      <c r="B383" s="141"/>
      <c r="C383" s="141"/>
      <c r="D383" s="141"/>
      <c r="E383" s="141"/>
      <c r="F383" s="141"/>
    </row>
    <row r="384" spans="1:6" ht="16.5" outlineLevel="1" x14ac:dyDescent="0.2">
      <c r="A384" s="142" t="s">
        <v>2918</v>
      </c>
      <c r="B384" s="142"/>
      <c r="C384" s="142"/>
      <c r="D384" s="142"/>
      <c r="E384" s="142"/>
      <c r="F384" s="142"/>
    </row>
    <row r="385" spans="1:6" outlineLevel="1" x14ac:dyDescent="0.2">
      <c r="A385" s="141" t="s">
        <v>2919</v>
      </c>
      <c r="B385" s="141"/>
      <c r="C385" s="141"/>
      <c r="D385" s="141"/>
      <c r="E385" s="141"/>
      <c r="F385" s="141"/>
    </row>
    <row r="386" spans="1:6" outlineLevel="1" x14ac:dyDescent="0.2">
      <c r="A386" s="141" t="s">
        <v>2920</v>
      </c>
      <c r="B386" s="141"/>
      <c r="C386" s="141"/>
      <c r="D386" s="141"/>
      <c r="E386" s="141"/>
      <c r="F386" s="141"/>
    </row>
    <row r="387" spans="1:6" ht="212.1" customHeight="1" outlineLevel="1" x14ac:dyDescent="0.2">
      <c r="A387" s="145"/>
      <c r="B387" s="145"/>
      <c r="C387" s="145"/>
      <c r="D387" s="145"/>
      <c r="E387" s="145"/>
      <c r="F387" s="145"/>
    </row>
    <row r="388" spans="1:6" ht="16.5" outlineLevel="1" x14ac:dyDescent="0.2">
      <c r="A388" s="142" t="s">
        <v>2921</v>
      </c>
      <c r="B388" s="142"/>
      <c r="C388" s="142"/>
      <c r="D388" s="142"/>
      <c r="E388" s="142"/>
      <c r="F388" s="142"/>
    </row>
    <row r="389" spans="1:6" outlineLevel="1" x14ac:dyDescent="0.2">
      <c r="A389" s="141" t="s">
        <v>2922</v>
      </c>
      <c r="B389" s="141"/>
      <c r="C389" s="141"/>
      <c r="D389" s="141"/>
      <c r="E389" s="141"/>
      <c r="F389" s="141"/>
    </row>
    <row r="390" spans="1:6" outlineLevel="1" x14ac:dyDescent="0.2">
      <c r="A390" s="141" t="s">
        <v>2923</v>
      </c>
      <c r="B390" s="141"/>
      <c r="C390" s="141"/>
      <c r="D390" s="141"/>
      <c r="E390" s="141"/>
      <c r="F390" s="141"/>
    </row>
    <row r="391" spans="1:6" outlineLevel="1" x14ac:dyDescent="0.2">
      <c r="A391" s="141" t="s">
        <v>2924</v>
      </c>
      <c r="B391" s="141"/>
      <c r="C391" s="141"/>
      <c r="D391" s="141"/>
      <c r="E391" s="141"/>
      <c r="F391" s="141"/>
    </row>
    <row r="392" spans="1:6" outlineLevel="1" x14ac:dyDescent="0.2">
      <c r="A392" s="141" t="s">
        <v>2925</v>
      </c>
      <c r="B392" s="141"/>
      <c r="C392" s="141"/>
      <c r="D392" s="141"/>
      <c r="E392" s="141"/>
      <c r="F392" s="141"/>
    </row>
    <row r="393" spans="1:6" outlineLevel="1" x14ac:dyDescent="0.2">
      <c r="A393" s="143" t="s">
        <v>2926</v>
      </c>
      <c r="B393" s="143"/>
      <c r="C393" s="143"/>
      <c r="D393" s="143"/>
      <c r="E393" s="143"/>
      <c r="F393" s="143"/>
    </row>
    <row r="394" spans="1:6" outlineLevel="1" x14ac:dyDescent="0.2">
      <c r="A394" s="143" t="s">
        <v>2927</v>
      </c>
      <c r="B394" s="143"/>
      <c r="C394" s="143"/>
      <c r="D394" s="143"/>
      <c r="E394" s="143"/>
      <c r="F394" s="143"/>
    </row>
    <row r="395" spans="1:6" outlineLevel="1" x14ac:dyDescent="0.2">
      <c r="A395" s="143" t="s">
        <v>2928</v>
      </c>
      <c r="B395" s="143"/>
      <c r="C395" s="143"/>
      <c r="D395" s="143"/>
      <c r="E395" s="143"/>
      <c r="F395" s="143"/>
    </row>
    <row r="396" spans="1:6" outlineLevel="1" x14ac:dyDescent="0.2">
      <c r="A396" s="141" t="s">
        <v>2929</v>
      </c>
      <c r="B396" s="141"/>
      <c r="C396" s="141"/>
      <c r="D396" s="141"/>
      <c r="E396" s="141"/>
      <c r="F396" s="141"/>
    </row>
    <row r="397" spans="1:6" outlineLevel="1" x14ac:dyDescent="0.2">
      <c r="A397" s="141" t="s">
        <v>2930</v>
      </c>
      <c r="B397" s="141"/>
      <c r="C397" s="141"/>
      <c r="D397" s="141"/>
      <c r="E397" s="141"/>
      <c r="F397" s="141"/>
    </row>
    <row r="398" spans="1:6" outlineLevel="1" x14ac:dyDescent="0.2">
      <c r="A398" s="137"/>
      <c r="B398" s="137"/>
      <c r="C398" s="137"/>
      <c r="D398" s="137"/>
      <c r="E398" s="137"/>
      <c r="F398" s="137"/>
    </row>
    <row r="399" spans="1:6" outlineLevel="1" x14ac:dyDescent="0.2">
      <c r="A399" s="137"/>
      <c r="B399" s="137"/>
      <c r="C399" s="137"/>
      <c r="D399" s="137"/>
      <c r="E399" s="137"/>
      <c r="F399" s="137"/>
    </row>
    <row r="400" spans="1:6" ht="26.1" customHeight="1" x14ac:dyDescent="0.2">
      <c r="A400" s="158" t="s">
        <v>2931</v>
      </c>
      <c r="B400" s="159"/>
      <c r="C400" s="159"/>
      <c r="D400" s="159"/>
      <c r="E400" s="159"/>
      <c r="F400" s="160"/>
    </row>
    <row r="401" spans="1:6" outlineLevel="1" x14ac:dyDescent="0.2">
      <c r="A401" s="141" t="s">
        <v>2932</v>
      </c>
      <c r="B401" s="141"/>
      <c r="C401" s="141"/>
      <c r="D401" s="141"/>
      <c r="E401" s="141"/>
      <c r="F401" s="141"/>
    </row>
    <row r="402" spans="1:6" ht="16.5" outlineLevel="1" x14ac:dyDescent="0.2">
      <c r="A402" s="142" t="s">
        <v>2933</v>
      </c>
      <c r="B402" s="142"/>
      <c r="C402" s="142"/>
      <c r="D402" s="142"/>
      <c r="E402" s="142"/>
      <c r="F402" s="142"/>
    </row>
    <row r="403" spans="1:6" outlineLevel="1" x14ac:dyDescent="0.2">
      <c r="A403" s="141" t="s">
        <v>2934</v>
      </c>
      <c r="B403" s="141"/>
      <c r="C403" s="141"/>
      <c r="D403" s="141"/>
      <c r="E403" s="141"/>
      <c r="F403" s="141"/>
    </row>
    <row r="404" spans="1:6" outlineLevel="1" x14ac:dyDescent="0.2">
      <c r="A404" s="141" t="s">
        <v>2935</v>
      </c>
      <c r="B404" s="141"/>
      <c r="C404" s="141"/>
      <c r="D404" s="141"/>
      <c r="E404" s="141"/>
      <c r="F404" s="141"/>
    </row>
    <row r="405" spans="1:6" outlineLevel="1" x14ac:dyDescent="0.2">
      <c r="A405" s="141" t="s">
        <v>2936</v>
      </c>
      <c r="B405" s="141"/>
      <c r="C405" s="141"/>
      <c r="D405" s="141"/>
      <c r="E405" s="141"/>
      <c r="F405" s="141"/>
    </row>
    <row r="406" spans="1:6" outlineLevel="1" x14ac:dyDescent="0.2">
      <c r="A406" s="141" t="s">
        <v>2937</v>
      </c>
      <c r="B406" s="141"/>
      <c r="C406" s="141"/>
      <c r="D406" s="141"/>
      <c r="E406" s="141"/>
      <c r="F406" s="141"/>
    </row>
    <row r="407" spans="1:6" outlineLevel="1" x14ac:dyDescent="0.2">
      <c r="A407" s="141" t="s">
        <v>2938</v>
      </c>
      <c r="B407" s="141"/>
      <c r="C407" s="141"/>
      <c r="D407" s="141"/>
      <c r="E407" s="141"/>
      <c r="F407" s="141"/>
    </row>
    <row r="408" spans="1:6" outlineLevel="1" x14ac:dyDescent="0.2">
      <c r="A408" s="143" t="s">
        <v>2939</v>
      </c>
      <c r="B408" s="143"/>
      <c r="C408" s="143"/>
      <c r="D408" s="143"/>
      <c r="E408" s="143"/>
      <c r="F408" s="143"/>
    </row>
    <row r="409" spans="1:6" outlineLevel="1" x14ac:dyDescent="0.2">
      <c r="A409" s="143" t="s">
        <v>2940</v>
      </c>
      <c r="B409" s="143"/>
      <c r="C409" s="143"/>
      <c r="D409" s="143"/>
      <c r="E409" s="143"/>
      <c r="F409" s="143"/>
    </row>
    <row r="410" spans="1:6" ht="16.5" outlineLevel="1" x14ac:dyDescent="0.2">
      <c r="A410" s="142" t="s">
        <v>2941</v>
      </c>
      <c r="B410" s="142"/>
      <c r="C410" s="142"/>
      <c r="D410" s="142"/>
      <c r="E410" s="142"/>
      <c r="F410" s="142"/>
    </row>
    <row r="411" spans="1:6" outlineLevel="1" x14ac:dyDescent="0.2">
      <c r="A411" s="141" t="s">
        <v>2942</v>
      </c>
      <c r="B411" s="141"/>
      <c r="C411" s="141"/>
      <c r="D411" s="141"/>
      <c r="E411" s="141"/>
      <c r="F411" s="141"/>
    </row>
    <row r="412" spans="1:6" outlineLevel="1" x14ac:dyDescent="0.2">
      <c r="A412" s="141" t="s">
        <v>2943</v>
      </c>
      <c r="B412" s="141"/>
      <c r="C412" s="141"/>
      <c r="D412" s="141"/>
      <c r="E412" s="141"/>
      <c r="F412" s="141"/>
    </row>
    <row r="413" spans="1:6" ht="42" customHeight="1" outlineLevel="1" x14ac:dyDescent="0.2">
      <c r="A413" s="145"/>
      <c r="B413" s="145"/>
      <c r="C413" s="145"/>
      <c r="D413" s="145"/>
      <c r="E413" s="145"/>
      <c r="F413" s="145"/>
    </row>
    <row r="414" spans="1:6" outlineLevel="1" x14ac:dyDescent="0.2">
      <c r="A414" s="141" t="s">
        <v>2944</v>
      </c>
      <c r="B414" s="141"/>
      <c r="C414" s="141"/>
      <c r="D414" s="141"/>
      <c r="E414" s="141"/>
      <c r="F414" s="141"/>
    </row>
    <row r="415" spans="1:6" outlineLevel="1" x14ac:dyDescent="0.2">
      <c r="A415" s="141" t="s">
        <v>2945</v>
      </c>
      <c r="B415" s="141"/>
      <c r="C415" s="141"/>
      <c r="D415" s="141"/>
      <c r="E415" s="141"/>
      <c r="F415" s="141"/>
    </row>
    <row r="416" spans="1:6" ht="66" customHeight="1" outlineLevel="1" x14ac:dyDescent="0.2">
      <c r="A416" s="145"/>
      <c r="B416" s="145"/>
      <c r="C416" s="145"/>
      <c r="D416" s="145"/>
      <c r="E416" s="145"/>
      <c r="F416" s="145"/>
    </row>
    <row r="417" spans="1:6" outlineLevel="1" x14ac:dyDescent="0.2">
      <c r="A417" s="141" t="s">
        <v>2946</v>
      </c>
      <c r="B417" s="141"/>
      <c r="C417" s="141"/>
      <c r="D417" s="141"/>
      <c r="E417" s="141"/>
      <c r="F417" s="141"/>
    </row>
    <row r="418" spans="1:6" ht="42" customHeight="1" outlineLevel="1" x14ac:dyDescent="0.2">
      <c r="A418" s="145"/>
      <c r="B418" s="145"/>
      <c r="C418" s="145"/>
      <c r="D418" s="145"/>
      <c r="E418" s="145"/>
      <c r="F418" s="145"/>
    </row>
    <row r="419" spans="1:6" outlineLevel="1" x14ac:dyDescent="0.2">
      <c r="A419" s="141" t="s">
        <v>2947</v>
      </c>
      <c r="B419" s="141"/>
      <c r="C419" s="141"/>
      <c r="D419" s="141"/>
      <c r="E419" s="141"/>
      <c r="F419" s="141"/>
    </row>
    <row r="420" spans="1:6" ht="66" customHeight="1" outlineLevel="1" x14ac:dyDescent="0.2">
      <c r="A420" s="145"/>
      <c r="B420" s="145"/>
      <c r="C420" s="145"/>
      <c r="D420" s="145"/>
      <c r="E420" s="145"/>
      <c r="F420" s="145"/>
    </row>
    <row r="421" spans="1:6" outlineLevel="1" x14ac:dyDescent="0.2">
      <c r="A421" s="141" t="s">
        <v>2948</v>
      </c>
      <c r="B421" s="141"/>
      <c r="C421" s="141"/>
      <c r="D421" s="141"/>
      <c r="E421" s="141"/>
      <c r="F421" s="141"/>
    </row>
    <row r="422" spans="1:6" ht="66" customHeight="1" outlineLevel="1" x14ac:dyDescent="0.2">
      <c r="A422" s="145"/>
      <c r="B422" s="145"/>
      <c r="C422" s="145"/>
      <c r="D422" s="145"/>
      <c r="E422" s="145"/>
      <c r="F422" s="145"/>
    </row>
    <row r="423" spans="1:6" outlineLevel="1" x14ac:dyDescent="0.2">
      <c r="A423" s="141" t="s">
        <v>2949</v>
      </c>
      <c r="B423" s="141"/>
      <c r="C423" s="141"/>
      <c r="D423" s="141"/>
      <c r="E423" s="141"/>
      <c r="F423" s="141"/>
    </row>
    <row r="424" spans="1:6" outlineLevel="1" x14ac:dyDescent="0.2">
      <c r="A424" s="141" t="s">
        <v>2950</v>
      </c>
      <c r="B424" s="141"/>
      <c r="C424" s="141"/>
      <c r="D424" s="141"/>
      <c r="E424" s="141"/>
      <c r="F424" s="141"/>
    </row>
    <row r="425" spans="1:6" ht="16.5" outlineLevel="1" x14ac:dyDescent="0.2">
      <c r="A425" s="142" t="s">
        <v>2951</v>
      </c>
      <c r="B425" s="142"/>
      <c r="C425" s="142"/>
      <c r="D425" s="142"/>
      <c r="E425" s="142"/>
      <c r="F425" s="142"/>
    </row>
    <row r="426" spans="1:6" ht="42" customHeight="1" outlineLevel="1" x14ac:dyDescent="0.2">
      <c r="A426" s="145"/>
      <c r="B426" s="145"/>
      <c r="C426" s="145"/>
      <c r="D426" s="145"/>
      <c r="E426" s="145"/>
      <c r="F426" s="145"/>
    </row>
    <row r="427" spans="1:6" outlineLevel="1" x14ac:dyDescent="0.2">
      <c r="A427" s="141" t="s">
        <v>2952</v>
      </c>
      <c r="B427" s="141"/>
      <c r="C427" s="141"/>
      <c r="D427" s="141"/>
      <c r="E427" s="141"/>
      <c r="F427" s="141"/>
    </row>
    <row r="428" spans="1:6" outlineLevel="1" x14ac:dyDescent="0.2">
      <c r="A428" s="141" t="s">
        <v>2953</v>
      </c>
      <c r="B428" s="141"/>
      <c r="C428" s="141"/>
      <c r="D428" s="141"/>
      <c r="E428" s="141"/>
      <c r="F428" s="141"/>
    </row>
    <row r="429" spans="1:6" outlineLevel="1" x14ac:dyDescent="0.2">
      <c r="A429" s="141" t="s">
        <v>2954</v>
      </c>
      <c r="B429" s="141"/>
      <c r="C429" s="141"/>
      <c r="D429" s="141"/>
      <c r="E429" s="141"/>
      <c r="F429" s="141"/>
    </row>
    <row r="430" spans="1:6" ht="66" customHeight="1" outlineLevel="1" x14ac:dyDescent="0.2">
      <c r="A430" s="145"/>
      <c r="B430" s="145"/>
      <c r="C430" s="145"/>
      <c r="D430" s="145"/>
      <c r="E430" s="145"/>
      <c r="F430" s="145"/>
    </row>
    <row r="431" spans="1:6" outlineLevel="1" x14ac:dyDescent="0.2">
      <c r="A431" s="141" t="s">
        <v>2955</v>
      </c>
      <c r="B431" s="141"/>
      <c r="C431" s="141"/>
      <c r="D431" s="141"/>
      <c r="E431" s="141"/>
      <c r="F431" s="141"/>
    </row>
    <row r="432" spans="1:6" ht="66" customHeight="1" outlineLevel="1" x14ac:dyDescent="0.2">
      <c r="A432" s="145"/>
      <c r="B432" s="145"/>
      <c r="C432" s="145"/>
      <c r="D432" s="145"/>
      <c r="E432" s="145"/>
      <c r="F432" s="145"/>
    </row>
    <row r="433" spans="1:6" outlineLevel="1" x14ac:dyDescent="0.2">
      <c r="A433" s="141" t="s">
        <v>2956</v>
      </c>
      <c r="B433" s="141"/>
      <c r="C433" s="141"/>
      <c r="D433" s="141"/>
      <c r="E433" s="141"/>
      <c r="F433" s="141"/>
    </row>
    <row r="434" spans="1:6" outlineLevel="1" x14ac:dyDescent="0.2">
      <c r="A434" s="141" t="s">
        <v>2957</v>
      </c>
      <c r="B434" s="141"/>
      <c r="C434" s="141"/>
      <c r="D434" s="141"/>
      <c r="E434" s="141"/>
      <c r="F434" s="141"/>
    </row>
    <row r="435" spans="1:6" outlineLevel="1" x14ac:dyDescent="0.2">
      <c r="A435" s="141" t="s">
        <v>2958</v>
      </c>
      <c r="B435" s="141"/>
      <c r="C435" s="141"/>
      <c r="D435" s="141"/>
      <c r="E435" s="141"/>
      <c r="F435" s="141"/>
    </row>
    <row r="436" spans="1:6" outlineLevel="1" x14ac:dyDescent="0.2">
      <c r="A436" s="141" t="s">
        <v>2959</v>
      </c>
      <c r="B436" s="141"/>
      <c r="C436" s="141"/>
      <c r="D436" s="141"/>
      <c r="E436" s="141"/>
      <c r="F436" s="141"/>
    </row>
    <row r="437" spans="1:6" outlineLevel="1" x14ac:dyDescent="0.2">
      <c r="A437" s="141" t="s">
        <v>2960</v>
      </c>
      <c r="B437" s="141"/>
      <c r="C437" s="141"/>
      <c r="D437" s="141"/>
      <c r="E437" s="141"/>
      <c r="F437" s="141"/>
    </row>
    <row r="438" spans="1:6" ht="16.5" outlineLevel="1" x14ac:dyDescent="0.2">
      <c r="A438" s="142" t="s">
        <v>2961</v>
      </c>
      <c r="B438" s="142"/>
      <c r="C438" s="142"/>
      <c r="D438" s="142"/>
      <c r="E438" s="142"/>
      <c r="F438" s="142"/>
    </row>
    <row r="439" spans="1:6" ht="66" customHeight="1" outlineLevel="1" x14ac:dyDescent="0.2">
      <c r="A439" s="145"/>
      <c r="B439" s="145"/>
      <c r="C439" s="145"/>
      <c r="D439" s="145"/>
      <c r="E439" s="145"/>
      <c r="F439" s="145"/>
    </row>
    <row r="440" spans="1:6" outlineLevel="1" x14ac:dyDescent="0.2">
      <c r="A440" s="141" t="s">
        <v>2962</v>
      </c>
      <c r="B440" s="141"/>
      <c r="C440" s="141"/>
      <c r="D440" s="141"/>
      <c r="E440" s="141"/>
      <c r="F440" s="141"/>
    </row>
    <row r="441" spans="1:6" outlineLevel="1" x14ac:dyDescent="0.2">
      <c r="A441" s="141" t="s">
        <v>2963</v>
      </c>
      <c r="B441" s="141"/>
      <c r="C441" s="141"/>
      <c r="D441" s="141"/>
      <c r="E441" s="141"/>
      <c r="F441" s="141"/>
    </row>
    <row r="442" spans="1:6" outlineLevel="1" x14ac:dyDescent="0.2">
      <c r="A442" s="141" t="s">
        <v>2964</v>
      </c>
      <c r="B442" s="141"/>
      <c r="C442" s="141"/>
      <c r="D442" s="141"/>
      <c r="E442" s="141"/>
      <c r="F442" s="141"/>
    </row>
    <row r="443" spans="1:6" ht="42" customHeight="1" outlineLevel="1" x14ac:dyDescent="0.2">
      <c r="A443" s="145"/>
      <c r="B443" s="145"/>
      <c r="C443" s="145"/>
      <c r="D443" s="145"/>
      <c r="E443" s="145"/>
      <c r="F443" s="145"/>
    </row>
    <row r="444" spans="1:6" outlineLevel="1" x14ac:dyDescent="0.2">
      <c r="A444" s="141" t="s">
        <v>2965</v>
      </c>
      <c r="B444" s="141"/>
      <c r="C444" s="141"/>
      <c r="D444" s="141"/>
      <c r="E444" s="141"/>
      <c r="F444" s="141"/>
    </row>
    <row r="445" spans="1:6" ht="16.5" outlineLevel="1" x14ac:dyDescent="0.2">
      <c r="A445" s="142" t="s">
        <v>2966</v>
      </c>
      <c r="B445" s="142"/>
      <c r="C445" s="142"/>
      <c r="D445" s="142"/>
      <c r="E445" s="142"/>
      <c r="F445" s="142"/>
    </row>
    <row r="446" spans="1:6" ht="66" customHeight="1" outlineLevel="1" x14ac:dyDescent="0.2">
      <c r="A446" s="145"/>
      <c r="B446" s="145"/>
      <c r="C446" s="145"/>
      <c r="D446" s="145"/>
      <c r="E446" s="145"/>
      <c r="F446" s="145"/>
    </row>
    <row r="447" spans="1:6" outlineLevel="1" x14ac:dyDescent="0.2">
      <c r="A447" s="141" t="s">
        <v>2967</v>
      </c>
      <c r="B447" s="141"/>
      <c r="C447" s="141"/>
      <c r="D447" s="141"/>
      <c r="E447" s="141"/>
      <c r="F447" s="141"/>
    </row>
    <row r="448" spans="1:6" outlineLevel="1" x14ac:dyDescent="0.2">
      <c r="A448" s="141" t="s">
        <v>2968</v>
      </c>
      <c r="B448" s="141"/>
      <c r="C448" s="141"/>
      <c r="D448" s="141"/>
      <c r="E448" s="141"/>
      <c r="F448" s="141"/>
    </row>
    <row r="449" spans="1:6" ht="66" customHeight="1" outlineLevel="1" x14ac:dyDescent="0.2">
      <c r="A449" s="145"/>
      <c r="B449" s="145"/>
      <c r="C449" s="145"/>
      <c r="D449" s="145"/>
      <c r="E449" s="145"/>
      <c r="F449" s="145"/>
    </row>
    <row r="450" spans="1:6" outlineLevel="1" x14ac:dyDescent="0.2">
      <c r="A450" s="141" t="s">
        <v>2969</v>
      </c>
      <c r="B450" s="141"/>
      <c r="C450" s="141"/>
      <c r="D450" s="141"/>
      <c r="E450" s="141"/>
      <c r="F450" s="141"/>
    </row>
    <row r="451" spans="1:6" ht="66" customHeight="1" outlineLevel="1" x14ac:dyDescent="0.2">
      <c r="A451" s="145"/>
      <c r="B451" s="145"/>
      <c r="C451" s="145"/>
      <c r="D451" s="145"/>
      <c r="E451" s="145"/>
      <c r="F451" s="145"/>
    </row>
    <row r="452" spans="1:6" outlineLevel="1" x14ac:dyDescent="0.2">
      <c r="A452" s="141" t="s">
        <v>2970</v>
      </c>
      <c r="B452" s="141"/>
      <c r="C452" s="141"/>
      <c r="D452" s="141"/>
      <c r="E452" s="141"/>
      <c r="F452" s="141"/>
    </row>
    <row r="453" spans="1:6" ht="42" customHeight="1" outlineLevel="1" x14ac:dyDescent="0.2">
      <c r="A453" s="145"/>
      <c r="B453" s="145"/>
      <c r="C453" s="145"/>
      <c r="D453" s="145"/>
      <c r="E453" s="145"/>
      <c r="F453" s="145"/>
    </row>
    <row r="454" spans="1:6" outlineLevel="1" x14ac:dyDescent="0.2">
      <c r="A454" s="141" t="s">
        <v>2971</v>
      </c>
      <c r="B454" s="141"/>
      <c r="C454" s="141"/>
      <c r="D454" s="141"/>
      <c r="E454" s="141"/>
      <c r="F454" s="141"/>
    </row>
    <row r="455" spans="1:6" ht="66" customHeight="1" outlineLevel="1" x14ac:dyDescent="0.2">
      <c r="A455" s="145"/>
      <c r="B455" s="145"/>
      <c r="C455" s="145"/>
      <c r="D455" s="145"/>
      <c r="E455" s="145"/>
      <c r="F455" s="145"/>
    </row>
    <row r="456" spans="1:6" outlineLevel="1" x14ac:dyDescent="0.2">
      <c r="A456" s="141" t="s">
        <v>2972</v>
      </c>
      <c r="B456" s="141"/>
      <c r="C456" s="141"/>
      <c r="D456" s="141"/>
      <c r="E456" s="141"/>
      <c r="F456" s="141"/>
    </row>
    <row r="457" spans="1:6" ht="66" customHeight="1" outlineLevel="1" x14ac:dyDescent="0.2">
      <c r="A457" s="145"/>
      <c r="B457" s="145"/>
      <c r="C457" s="145"/>
      <c r="D457" s="145"/>
      <c r="E457" s="145"/>
      <c r="F457" s="145"/>
    </row>
    <row r="458" spans="1:6" outlineLevel="1" x14ac:dyDescent="0.2">
      <c r="A458" s="141" t="s">
        <v>2973</v>
      </c>
      <c r="B458" s="141"/>
      <c r="C458" s="141"/>
      <c r="D458" s="141"/>
      <c r="E458" s="141"/>
      <c r="F458" s="141"/>
    </row>
    <row r="459" spans="1:6" outlineLevel="1" x14ac:dyDescent="0.2">
      <c r="A459" s="141" t="s">
        <v>2974</v>
      </c>
      <c r="B459" s="141"/>
      <c r="C459" s="141"/>
      <c r="D459" s="141"/>
      <c r="E459" s="141"/>
      <c r="F459" s="141"/>
    </row>
    <row r="460" spans="1:6" ht="42" customHeight="1" outlineLevel="1" x14ac:dyDescent="0.2">
      <c r="A460" s="145"/>
      <c r="B460" s="145"/>
      <c r="C460" s="145"/>
      <c r="D460" s="145"/>
      <c r="E460" s="145"/>
      <c r="F460" s="145"/>
    </row>
    <row r="461" spans="1:6" outlineLevel="1" x14ac:dyDescent="0.2">
      <c r="A461" s="141" t="s">
        <v>2975</v>
      </c>
      <c r="B461" s="141"/>
      <c r="C461" s="141"/>
      <c r="D461" s="141"/>
      <c r="E461" s="141"/>
      <c r="F461" s="141"/>
    </row>
    <row r="462" spans="1:6" ht="16.5" outlineLevel="1" x14ac:dyDescent="0.2">
      <c r="A462" s="142" t="s">
        <v>2976</v>
      </c>
      <c r="B462" s="142"/>
      <c r="C462" s="142"/>
      <c r="D462" s="142"/>
      <c r="E462" s="142"/>
      <c r="F462" s="142"/>
    </row>
    <row r="463" spans="1:6" outlineLevel="1" x14ac:dyDescent="0.2">
      <c r="A463" s="141" t="s">
        <v>2977</v>
      </c>
      <c r="B463" s="141"/>
      <c r="C463" s="141"/>
      <c r="D463" s="141"/>
      <c r="E463" s="141"/>
      <c r="F463" s="141"/>
    </row>
    <row r="464" spans="1:6" ht="66" customHeight="1" outlineLevel="1" x14ac:dyDescent="0.2">
      <c r="A464" s="145"/>
      <c r="B464" s="145"/>
      <c r="C464" s="145"/>
      <c r="D464" s="145"/>
      <c r="E464" s="145"/>
      <c r="F464" s="145"/>
    </row>
    <row r="465" spans="1:6" outlineLevel="1" x14ac:dyDescent="0.2">
      <c r="A465" s="141" t="s">
        <v>2978</v>
      </c>
      <c r="B465" s="141"/>
      <c r="C465" s="141"/>
      <c r="D465" s="141"/>
      <c r="E465" s="141"/>
      <c r="F465" s="141"/>
    </row>
    <row r="466" spans="1:6" outlineLevel="1" x14ac:dyDescent="0.2">
      <c r="A466" s="141" t="s">
        <v>2979</v>
      </c>
      <c r="B466" s="141"/>
      <c r="C466" s="141"/>
      <c r="D466" s="141"/>
      <c r="E466" s="141"/>
      <c r="F466" s="141"/>
    </row>
    <row r="467" spans="1:6" ht="66" customHeight="1" outlineLevel="1" x14ac:dyDescent="0.2">
      <c r="A467" s="145"/>
      <c r="B467" s="145"/>
      <c r="C467" s="145"/>
      <c r="D467" s="145"/>
      <c r="E467" s="145"/>
      <c r="F467" s="145"/>
    </row>
    <row r="468" spans="1:6" outlineLevel="1" x14ac:dyDescent="0.2">
      <c r="A468" s="141" t="s">
        <v>2980</v>
      </c>
      <c r="B468" s="141"/>
      <c r="C468" s="141"/>
      <c r="D468" s="141"/>
      <c r="E468" s="141"/>
      <c r="F468" s="141"/>
    </row>
    <row r="469" spans="1:6" ht="66" customHeight="1" outlineLevel="1" x14ac:dyDescent="0.2">
      <c r="A469" s="145"/>
      <c r="B469" s="145"/>
      <c r="C469" s="145"/>
      <c r="D469" s="145"/>
      <c r="E469" s="145"/>
      <c r="F469" s="145"/>
    </row>
    <row r="470" spans="1:6" outlineLevel="1" x14ac:dyDescent="0.2">
      <c r="A470" s="141" t="s">
        <v>2981</v>
      </c>
      <c r="B470" s="141"/>
      <c r="C470" s="141"/>
      <c r="D470" s="141"/>
      <c r="E470" s="141"/>
      <c r="F470" s="141"/>
    </row>
    <row r="471" spans="1:6" ht="66" customHeight="1" outlineLevel="1" x14ac:dyDescent="0.2">
      <c r="A471" s="145"/>
      <c r="B471" s="145"/>
      <c r="C471" s="145"/>
      <c r="D471" s="145"/>
      <c r="E471" s="145"/>
      <c r="F471" s="145"/>
    </row>
    <row r="472" spans="1:6" outlineLevel="1" x14ac:dyDescent="0.2">
      <c r="A472" s="141" t="s">
        <v>2982</v>
      </c>
      <c r="B472" s="141"/>
      <c r="C472" s="141"/>
      <c r="D472" s="141"/>
      <c r="E472" s="141"/>
      <c r="F472" s="141"/>
    </row>
    <row r="473" spans="1:6" ht="66" customHeight="1" outlineLevel="1" x14ac:dyDescent="0.2">
      <c r="A473" s="145"/>
      <c r="B473" s="145"/>
      <c r="C473" s="145"/>
      <c r="D473" s="145"/>
      <c r="E473" s="145"/>
      <c r="F473" s="145"/>
    </row>
    <row r="474" spans="1:6" outlineLevel="1" x14ac:dyDescent="0.2">
      <c r="A474" s="141" t="s">
        <v>2983</v>
      </c>
      <c r="B474" s="141"/>
      <c r="C474" s="141"/>
      <c r="D474" s="141"/>
      <c r="E474" s="141"/>
      <c r="F474" s="141"/>
    </row>
    <row r="475" spans="1:6" ht="66" customHeight="1" outlineLevel="1" x14ac:dyDescent="0.2">
      <c r="A475" s="145"/>
      <c r="B475" s="145"/>
      <c r="C475" s="145"/>
      <c r="D475" s="145"/>
      <c r="E475" s="145"/>
      <c r="F475" s="145"/>
    </row>
    <row r="476" spans="1:6" outlineLevel="1" x14ac:dyDescent="0.2">
      <c r="A476" s="141" t="s">
        <v>2984</v>
      </c>
      <c r="B476" s="141"/>
      <c r="C476" s="141"/>
      <c r="D476" s="141"/>
      <c r="E476" s="141"/>
      <c r="F476" s="141"/>
    </row>
    <row r="477" spans="1:6" outlineLevel="1" x14ac:dyDescent="0.2">
      <c r="A477" s="141" t="s">
        <v>2985</v>
      </c>
      <c r="B477" s="141"/>
      <c r="C477" s="141"/>
      <c r="D477" s="141"/>
      <c r="E477" s="141"/>
      <c r="F477" s="141"/>
    </row>
    <row r="478" spans="1:6" ht="16.5" outlineLevel="1" x14ac:dyDescent="0.2">
      <c r="A478" s="142" t="s">
        <v>2986</v>
      </c>
      <c r="B478" s="142"/>
      <c r="C478" s="142"/>
      <c r="D478" s="142"/>
      <c r="E478" s="142"/>
      <c r="F478" s="142"/>
    </row>
    <row r="479" spans="1:6" outlineLevel="1" x14ac:dyDescent="0.2">
      <c r="A479" s="141" t="s">
        <v>2987</v>
      </c>
      <c r="B479" s="141"/>
      <c r="C479" s="141"/>
      <c r="D479" s="141"/>
      <c r="E479" s="141"/>
      <c r="F479" s="141"/>
    </row>
    <row r="480" spans="1:6" ht="66" customHeight="1" outlineLevel="1" x14ac:dyDescent="0.2">
      <c r="A480" s="145"/>
      <c r="B480" s="145"/>
      <c r="C480" s="145"/>
      <c r="D480" s="145"/>
      <c r="E480" s="145"/>
      <c r="F480" s="145"/>
    </row>
    <row r="481" spans="1:6" outlineLevel="1" x14ac:dyDescent="0.2">
      <c r="A481" s="141" t="s">
        <v>2988</v>
      </c>
      <c r="B481" s="141"/>
      <c r="C481" s="141"/>
      <c r="D481" s="141"/>
      <c r="E481" s="141"/>
      <c r="F481" s="141"/>
    </row>
    <row r="482" spans="1:6" ht="66" customHeight="1" outlineLevel="1" x14ac:dyDescent="0.2">
      <c r="A482" s="145"/>
      <c r="B482" s="145"/>
      <c r="C482" s="145"/>
      <c r="D482" s="145"/>
      <c r="E482" s="145"/>
      <c r="F482" s="145"/>
    </row>
    <row r="483" spans="1:6" outlineLevel="1" x14ac:dyDescent="0.2">
      <c r="A483" s="141" t="s">
        <v>2989</v>
      </c>
      <c r="B483" s="141"/>
      <c r="C483" s="141"/>
      <c r="D483" s="141"/>
      <c r="E483" s="141"/>
      <c r="F483" s="141"/>
    </row>
    <row r="484" spans="1:6" ht="66" customHeight="1" outlineLevel="1" x14ac:dyDescent="0.2">
      <c r="A484" s="145"/>
      <c r="B484" s="145"/>
      <c r="C484" s="145"/>
      <c r="D484" s="145"/>
      <c r="E484" s="145"/>
      <c r="F484" s="145"/>
    </row>
    <row r="485" spans="1:6" outlineLevel="1" x14ac:dyDescent="0.2">
      <c r="A485" s="141" t="s">
        <v>2990</v>
      </c>
      <c r="B485" s="141"/>
      <c r="C485" s="141"/>
      <c r="D485" s="141"/>
      <c r="E485" s="141"/>
      <c r="F485" s="141"/>
    </row>
    <row r="486" spans="1:6" ht="42" customHeight="1" outlineLevel="1" x14ac:dyDescent="0.2">
      <c r="A486" s="145"/>
      <c r="B486" s="145"/>
      <c r="C486" s="145"/>
      <c r="D486" s="145"/>
      <c r="E486" s="145"/>
      <c r="F486" s="145"/>
    </row>
    <row r="487" spans="1:6" outlineLevel="1" x14ac:dyDescent="0.2">
      <c r="A487" s="141" t="s">
        <v>2991</v>
      </c>
      <c r="B487" s="141"/>
      <c r="C487" s="141"/>
      <c r="D487" s="141"/>
      <c r="E487" s="141"/>
      <c r="F487" s="141"/>
    </row>
    <row r="488" spans="1:6" outlineLevel="1" x14ac:dyDescent="0.2">
      <c r="A488" s="141" t="s">
        <v>2992</v>
      </c>
      <c r="B488" s="141"/>
      <c r="C488" s="141"/>
      <c r="D488" s="141"/>
      <c r="E488" s="141"/>
      <c r="F488" s="141"/>
    </row>
    <row r="489" spans="1:6" outlineLevel="1" x14ac:dyDescent="0.2">
      <c r="A489" s="141" t="s">
        <v>2993</v>
      </c>
      <c r="B489" s="141"/>
      <c r="C489" s="141"/>
      <c r="D489" s="141"/>
      <c r="E489" s="141"/>
      <c r="F489" s="141"/>
    </row>
    <row r="490" spans="1:6" ht="66" customHeight="1" outlineLevel="1" x14ac:dyDescent="0.2">
      <c r="A490" s="145"/>
      <c r="B490" s="145"/>
      <c r="C490" s="145"/>
      <c r="D490" s="145"/>
      <c r="E490" s="145"/>
      <c r="F490" s="145"/>
    </row>
    <row r="491" spans="1:6" outlineLevel="1" x14ac:dyDescent="0.2">
      <c r="A491" s="141" t="s">
        <v>2994</v>
      </c>
      <c r="B491" s="141"/>
      <c r="C491" s="141"/>
      <c r="D491" s="141"/>
      <c r="E491" s="141"/>
      <c r="F491" s="141"/>
    </row>
    <row r="492" spans="1:6" ht="16.5" outlineLevel="1" x14ac:dyDescent="0.2">
      <c r="A492" s="142" t="s">
        <v>2995</v>
      </c>
      <c r="B492" s="142"/>
      <c r="C492" s="142"/>
      <c r="D492" s="142"/>
      <c r="E492" s="142"/>
      <c r="F492" s="142"/>
    </row>
    <row r="493" spans="1:6" outlineLevel="1" x14ac:dyDescent="0.2">
      <c r="A493" s="141" t="s">
        <v>2996</v>
      </c>
      <c r="B493" s="141"/>
      <c r="C493" s="141"/>
      <c r="D493" s="141"/>
      <c r="E493" s="141"/>
      <c r="F493" s="141"/>
    </row>
    <row r="494" spans="1:6" outlineLevel="1" x14ac:dyDescent="0.2">
      <c r="A494" s="141" t="s">
        <v>2997</v>
      </c>
      <c r="B494" s="141"/>
      <c r="C494" s="141"/>
      <c r="D494" s="141"/>
      <c r="E494" s="141"/>
      <c r="F494" s="141"/>
    </row>
    <row r="495" spans="1:6" outlineLevel="1" x14ac:dyDescent="0.2">
      <c r="A495" s="141" t="s">
        <v>2998</v>
      </c>
      <c r="B495" s="141"/>
      <c r="C495" s="141"/>
      <c r="D495" s="141"/>
      <c r="E495" s="141"/>
      <c r="F495" s="141"/>
    </row>
    <row r="496" spans="1:6" outlineLevel="1" x14ac:dyDescent="0.2">
      <c r="A496" s="137"/>
      <c r="B496" s="137"/>
      <c r="C496" s="137"/>
      <c r="D496" s="137"/>
      <c r="E496" s="137"/>
      <c r="F496" s="137"/>
    </row>
    <row r="497" spans="1:6" outlineLevel="1" x14ac:dyDescent="0.2">
      <c r="A497" s="137"/>
      <c r="B497" s="137"/>
      <c r="C497" s="137"/>
      <c r="D497" s="137"/>
      <c r="E497" s="137"/>
      <c r="F497" s="137"/>
    </row>
    <row r="498" spans="1:6" ht="26.1" customHeight="1" x14ac:dyDescent="0.2">
      <c r="A498" s="158" t="s">
        <v>3666</v>
      </c>
      <c r="B498" s="159"/>
      <c r="C498" s="159"/>
      <c r="D498" s="159"/>
      <c r="E498" s="159"/>
      <c r="F498" s="160"/>
    </row>
    <row r="499" spans="1:6" outlineLevel="1" x14ac:dyDescent="0.2">
      <c r="A499" s="143" t="s">
        <v>3667</v>
      </c>
      <c r="B499" s="143"/>
      <c r="C499" s="143"/>
      <c r="D499" s="143"/>
      <c r="E499" s="143"/>
      <c r="F499" s="143"/>
    </row>
    <row r="500" spans="1:6" outlineLevel="1" x14ac:dyDescent="0.2">
      <c r="A500" s="141" t="s">
        <v>3668</v>
      </c>
      <c r="B500" s="141"/>
      <c r="C500" s="141"/>
      <c r="D500" s="141"/>
      <c r="E500" s="141"/>
      <c r="F500" s="141"/>
    </row>
    <row r="501" spans="1:6" outlineLevel="1" x14ac:dyDescent="0.2">
      <c r="A501" s="141" t="s">
        <v>3669</v>
      </c>
      <c r="B501" s="141"/>
      <c r="C501" s="141"/>
      <c r="D501" s="141"/>
      <c r="E501" s="141"/>
      <c r="F501" s="141"/>
    </row>
    <row r="502" spans="1:6" outlineLevel="1" x14ac:dyDescent="0.2">
      <c r="A502" s="141" t="s">
        <v>3670</v>
      </c>
      <c r="B502" s="141"/>
      <c r="C502" s="141"/>
      <c r="D502" s="141"/>
      <c r="E502" s="141"/>
      <c r="F502" s="141"/>
    </row>
    <row r="503" spans="1:6" outlineLevel="1" x14ac:dyDescent="0.2">
      <c r="A503" s="137"/>
      <c r="B503" s="137"/>
      <c r="C503" s="137"/>
      <c r="D503" s="137"/>
      <c r="E503" s="137"/>
      <c r="F503" s="137"/>
    </row>
    <row r="504" spans="1:6" ht="16.5" outlineLevel="1" x14ac:dyDescent="0.2">
      <c r="A504" s="142" t="s">
        <v>3671</v>
      </c>
      <c r="B504" s="142"/>
      <c r="C504" s="142"/>
      <c r="D504" s="142"/>
      <c r="E504" s="142"/>
      <c r="F504" s="142"/>
    </row>
    <row r="505" spans="1:6" outlineLevel="1" x14ac:dyDescent="0.2">
      <c r="A505" s="141" t="s">
        <v>3672</v>
      </c>
      <c r="B505" s="141"/>
      <c r="C505" s="141"/>
      <c r="D505" s="141"/>
      <c r="E505" s="141"/>
      <c r="F505" s="141"/>
    </row>
    <row r="506" spans="1:6" outlineLevel="1" x14ac:dyDescent="0.2">
      <c r="A506" s="141" t="s">
        <v>3673</v>
      </c>
      <c r="B506" s="141"/>
      <c r="C506" s="141"/>
      <c r="D506" s="141"/>
      <c r="E506" s="141"/>
      <c r="F506" s="141"/>
    </row>
    <row r="507" spans="1:6" outlineLevel="1" x14ac:dyDescent="0.2">
      <c r="A507" s="141" t="s">
        <v>3674</v>
      </c>
      <c r="B507" s="141"/>
      <c r="C507" s="141"/>
      <c r="D507" s="141"/>
      <c r="E507" s="141"/>
      <c r="F507" s="141"/>
    </row>
    <row r="508" spans="1:6" outlineLevel="1" x14ac:dyDescent="0.2">
      <c r="A508" s="141" t="s">
        <v>3675</v>
      </c>
      <c r="B508" s="141"/>
      <c r="C508" s="141"/>
      <c r="D508" s="141"/>
      <c r="E508" s="141"/>
      <c r="F508" s="141"/>
    </row>
    <row r="509" spans="1:6" outlineLevel="1" x14ac:dyDescent="0.2">
      <c r="A509" s="141" t="s">
        <v>3676</v>
      </c>
      <c r="B509" s="141"/>
      <c r="C509" s="141"/>
      <c r="D509" s="141"/>
      <c r="E509" s="141"/>
      <c r="F509" s="141"/>
    </row>
    <row r="510" spans="1:6" outlineLevel="1" x14ac:dyDescent="0.2">
      <c r="A510" s="141" t="s">
        <v>3677</v>
      </c>
      <c r="B510" s="141"/>
      <c r="C510" s="141"/>
      <c r="D510" s="141"/>
      <c r="E510" s="141"/>
      <c r="F510" s="141"/>
    </row>
    <row r="511" spans="1:6" outlineLevel="1" x14ac:dyDescent="0.2">
      <c r="A511" s="141" t="s">
        <v>3678</v>
      </c>
      <c r="B511" s="141"/>
      <c r="C511" s="141"/>
      <c r="D511" s="141"/>
      <c r="E511" s="141"/>
      <c r="F511" s="141"/>
    </row>
    <row r="512" spans="1:6" outlineLevel="1" x14ac:dyDescent="0.2">
      <c r="A512" s="141" t="s">
        <v>3679</v>
      </c>
      <c r="B512" s="141"/>
      <c r="C512" s="141"/>
      <c r="D512" s="141"/>
      <c r="E512" s="141"/>
      <c r="F512" s="141"/>
    </row>
    <row r="513" spans="1:6" outlineLevel="1" x14ac:dyDescent="0.2">
      <c r="A513" s="141" t="s">
        <v>3680</v>
      </c>
      <c r="B513" s="141"/>
      <c r="C513" s="141"/>
      <c r="D513" s="141"/>
      <c r="E513" s="141"/>
      <c r="F513" s="141"/>
    </row>
    <row r="514" spans="1:6" outlineLevel="1" x14ac:dyDescent="0.2">
      <c r="A514" s="141" t="s">
        <v>3681</v>
      </c>
      <c r="B514" s="141"/>
      <c r="C514" s="141"/>
      <c r="D514" s="141"/>
      <c r="E514" s="141"/>
      <c r="F514" s="141"/>
    </row>
    <row r="515" spans="1:6" outlineLevel="1" x14ac:dyDescent="0.2">
      <c r="A515" s="137"/>
      <c r="B515" s="137"/>
      <c r="C515" s="137"/>
      <c r="D515" s="137"/>
      <c r="E515" s="137"/>
      <c r="F515" s="137"/>
    </row>
    <row r="516" spans="1:6" ht="16.5" outlineLevel="1" x14ac:dyDescent="0.2">
      <c r="A516" s="142" t="s">
        <v>3682</v>
      </c>
      <c r="B516" s="142"/>
      <c r="C516" s="142"/>
      <c r="D516" s="142"/>
      <c r="E516" s="142"/>
      <c r="F516" s="142"/>
    </row>
    <row r="517" spans="1:6" outlineLevel="1" x14ac:dyDescent="0.2">
      <c r="A517" s="141" t="s">
        <v>3683</v>
      </c>
      <c r="B517" s="141"/>
      <c r="C517" s="141"/>
      <c r="D517" s="141"/>
      <c r="E517" s="141"/>
      <c r="F517" s="141"/>
    </row>
    <row r="518" spans="1:6" outlineLevel="1" x14ac:dyDescent="0.2">
      <c r="A518" s="141" t="s">
        <v>3684</v>
      </c>
      <c r="B518" s="141"/>
      <c r="C518" s="141"/>
      <c r="D518" s="141"/>
      <c r="E518" s="141"/>
      <c r="F518" s="141"/>
    </row>
    <row r="519" spans="1:6" outlineLevel="1" x14ac:dyDescent="0.2">
      <c r="A519" s="141" t="s">
        <v>3685</v>
      </c>
      <c r="B519" s="141"/>
      <c r="C519" s="141"/>
      <c r="D519" s="141"/>
      <c r="E519" s="141"/>
      <c r="F519" s="141"/>
    </row>
    <row r="520" spans="1:6" outlineLevel="1" x14ac:dyDescent="0.2">
      <c r="A520" s="141" t="s">
        <v>3686</v>
      </c>
      <c r="B520" s="141"/>
      <c r="C520" s="141"/>
      <c r="D520" s="141"/>
      <c r="E520" s="141"/>
      <c r="F520" s="141"/>
    </row>
    <row r="521" spans="1:6" outlineLevel="1" x14ac:dyDescent="0.2">
      <c r="A521" s="141" t="s">
        <v>3687</v>
      </c>
      <c r="B521" s="141"/>
      <c r="C521" s="141"/>
      <c r="D521" s="141"/>
      <c r="E521" s="141"/>
      <c r="F521" s="141"/>
    </row>
    <row r="522" spans="1:6" outlineLevel="1" x14ac:dyDescent="0.2">
      <c r="A522" s="141" t="s">
        <v>3688</v>
      </c>
      <c r="B522" s="141"/>
      <c r="C522" s="141"/>
      <c r="D522" s="141"/>
      <c r="E522" s="141"/>
      <c r="F522" s="141"/>
    </row>
    <row r="523" spans="1:6" outlineLevel="1" x14ac:dyDescent="0.2">
      <c r="A523" s="141" t="s">
        <v>3689</v>
      </c>
      <c r="B523" s="141"/>
      <c r="C523" s="141"/>
      <c r="D523" s="141"/>
      <c r="E523" s="141"/>
      <c r="F523" s="141"/>
    </row>
    <row r="524" spans="1:6" outlineLevel="1" x14ac:dyDescent="0.2">
      <c r="A524" s="141" t="s">
        <v>3690</v>
      </c>
      <c r="B524" s="141"/>
      <c r="C524" s="141"/>
      <c r="D524" s="141"/>
      <c r="E524" s="141"/>
      <c r="F524" s="141"/>
    </row>
    <row r="525" spans="1:6" outlineLevel="1" x14ac:dyDescent="0.2">
      <c r="A525" s="141" t="s">
        <v>3691</v>
      </c>
      <c r="B525" s="141"/>
      <c r="C525" s="141"/>
      <c r="D525" s="141"/>
      <c r="E525" s="141"/>
      <c r="F525" s="141"/>
    </row>
    <row r="526" spans="1:6" outlineLevel="1" x14ac:dyDescent="0.2">
      <c r="A526" s="137"/>
      <c r="B526" s="137"/>
      <c r="C526" s="137"/>
      <c r="D526" s="137"/>
      <c r="E526" s="137"/>
      <c r="F526" s="137"/>
    </row>
    <row r="527" spans="1:6" ht="16.5" outlineLevel="1" x14ac:dyDescent="0.2">
      <c r="A527" s="142" t="s">
        <v>3692</v>
      </c>
      <c r="B527" s="142"/>
      <c r="C527" s="142"/>
      <c r="D527" s="142"/>
      <c r="E527" s="142"/>
      <c r="F527" s="142"/>
    </row>
    <row r="528" spans="1:6" outlineLevel="1" x14ac:dyDescent="0.2">
      <c r="A528" s="141" t="s">
        <v>3693</v>
      </c>
      <c r="B528" s="141"/>
      <c r="C528" s="141"/>
      <c r="D528" s="141"/>
      <c r="E528" s="141"/>
      <c r="F528" s="141"/>
    </row>
    <row r="529" spans="1:6" outlineLevel="1" x14ac:dyDescent="0.2">
      <c r="A529" s="141" t="s">
        <v>3694</v>
      </c>
      <c r="B529" s="141"/>
      <c r="C529" s="141"/>
      <c r="D529" s="141"/>
      <c r="E529" s="141"/>
      <c r="F529" s="141"/>
    </row>
    <row r="530" spans="1:6" outlineLevel="1" x14ac:dyDescent="0.2">
      <c r="A530" s="141" t="s">
        <v>3695</v>
      </c>
      <c r="B530" s="141"/>
      <c r="C530" s="141"/>
      <c r="D530" s="141"/>
      <c r="E530" s="141"/>
      <c r="F530" s="141"/>
    </row>
    <row r="531" spans="1:6" outlineLevel="1" x14ac:dyDescent="0.2">
      <c r="A531" s="141" t="s">
        <v>3696</v>
      </c>
      <c r="B531" s="141"/>
      <c r="C531" s="141"/>
      <c r="D531" s="141"/>
      <c r="E531" s="141"/>
      <c r="F531" s="141"/>
    </row>
    <row r="532" spans="1:6" outlineLevel="1" x14ac:dyDescent="0.2">
      <c r="A532" s="141" t="s">
        <v>3697</v>
      </c>
      <c r="B532" s="141"/>
      <c r="C532" s="141"/>
      <c r="D532" s="141"/>
      <c r="E532" s="141"/>
      <c r="F532" s="141"/>
    </row>
    <row r="533" spans="1:6" outlineLevel="1" x14ac:dyDescent="0.2">
      <c r="A533" s="141" t="s">
        <v>3698</v>
      </c>
      <c r="B533" s="141"/>
      <c r="C533" s="141"/>
      <c r="D533" s="141"/>
      <c r="E533" s="141"/>
      <c r="F533" s="141"/>
    </row>
    <row r="534" spans="1:6" outlineLevel="1" x14ac:dyDescent="0.2">
      <c r="A534" s="141" t="s">
        <v>3699</v>
      </c>
      <c r="B534" s="141"/>
      <c r="C534" s="141"/>
      <c r="D534" s="141"/>
      <c r="E534" s="141"/>
      <c r="F534" s="141"/>
    </row>
    <row r="535" spans="1:6" outlineLevel="1" x14ac:dyDescent="0.2">
      <c r="A535" s="137"/>
      <c r="B535" s="137"/>
      <c r="C535" s="137"/>
      <c r="D535" s="137"/>
      <c r="E535" s="137"/>
      <c r="F535" s="137"/>
    </row>
    <row r="536" spans="1:6" ht="16.5" outlineLevel="1" x14ac:dyDescent="0.2">
      <c r="A536" s="142" t="s">
        <v>3700</v>
      </c>
      <c r="B536" s="142"/>
      <c r="C536" s="142"/>
      <c r="D536" s="142"/>
      <c r="E536" s="142"/>
      <c r="F536" s="142"/>
    </row>
    <row r="537" spans="1:6" outlineLevel="1" x14ac:dyDescent="0.2">
      <c r="A537" s="141" t="s">
        <v>3701</v>
      </c>
      <c r="B537" s="141"/>
      <c r="C537" s="141"/>
      <c r="D537" s="141"/>
      <c r="E537" s="141"/>
      <c r="F537" s="141"/>
    </row>
    <row r="538" spans="1:6" ht="66" customHeight="1" outlineLevel="1" x14ac:dyDescent="0.2">
      <c r="A538" s="145"/>
      <c r="B538" s="145"/>
      <c r="C538" s="145"/>
      <c r="D538" s="145"/>
      <c r="E538" s="145"/>
      <c r="F538" s="145"/>
    </row>
    <row r="539" spans="1:6" outlineLevel="1" x14ac:dyDescent="0.2">
      <c r="A539" s="141" t="s">
        <v>3702</v>
      </c>
      <c r="B539" s="141"/>
      <c r="C539" s="141"/>
      <c r="D539" s="141"/>
      <c r="E539" s="141"/>
      <c r="F539" s="141"/>
    </row>
    <row r="540" spans="1:6" outlineLevel="1" x14ac:dyDescent="0.2">
      <c r="A540" s="141" t="s">
        <v>3703</v>
      </c>
      <c r="B540" s="141"/>
      <c r="C540" s="141"/>
      <c r="D540" s="141"/>
      <c r="E540" s="141"/>
      <c r="F540" s="141"/>
    </row>
    <row r="541" spans="1:6" outlineLevel="1" x14ac:dyDescent="0.2">
      <c r="A541" s="141" t="s">
        <v>3704</v>
      </c>
      <c r="B541" s="141"/>
      <c r="C541" s="141"/>
      <c r="D541" s="141"/>
      <c r="E541" s="141"/>
      <c r="F541" s="141"/>
    </row>
    <row r="542" spans="1:6" outlineLevel="1" x14ac:dyDescent="0.2">
      <c r="A542" s="141" t="s">
        <v>3705</v>
      </c>
      <c r="B542" s="141"/>
      <c r="C542" s="141"/>
      <c r="D542" s="141"/>
      <c r="E542" s="141"/>
      <c r="F542" s="141"/>
    </row>
    <row r="543" spans="1:6" outlineLevel="1" x14ac:dyDescent="0.2">
      <c r="A543" s="141" t="s">
        <v>3706</v>
      </c>
      <c r="B543" s="141"/>
      <c r="C543" s="141"/>
      <c r="D543" s="141"/>
      <c r="E543" s="141"/>
      <c r="F543" s="141"/>
    </row>
    <row r="544" spans="1:6" outlineLevel="1" x14ac:dyDescent="0.2">
      <c r="A544" s="137"/>
      <c r="B544" s="137"/>
      <c r="C544" s="137"/>
      <c r="D544" s="137"/>
      <c r="E544" s="137"/>
      <c r="F544" s="137"/>
    </row>
    <row r="545" spans="1:6" ht="16.5" outlineLevel="1" x14ac:dyDescent="0.2">
      <c r="A545" s="142" t="s">
        <v>3707</v>
      </c>
      <c r="B545" s="142"/>
      <c r="C545" s="142"/>
      <c r="D545" s="142"/>
      <c r="E545" s="142"/>
      <c r="F545" s="142"/>
    </row>
    <row r="546" spans="1:6" outlineLevel="1" x14ac:dyDescent="0.2">
      <c r="A546" s="141" t="s">
        <v>3708</v>
      </c>
      <c r="B546" s="141"/>
      <c r="C546" s="141"/>
      <c r="D546" s="141"/>
      <c r="E546" s="141"/>
      <c r="F546" s="141"/>
    </row>
    <row r="547" spans="1:6" ht="66" customHeight="1" outlineLevel="1" x14ac:dyDescent="0.2">
      <c r="A547" s="145"/>
      <c r="B547" s="145"/>
      <c r="C547" s="145"/>
      <c r="D547" s="145"/>
      <c r="E547" s="145"/>
      <c r="F547" s="145"/>
    </row>
    <row r="548" spans="1:6" outlineLevel="1" x14ac:dyDescent="0.2">
      <c r="A548" s="141" t="s">
        <v>3709</v>
      </c>
      <c r="B548" s="141"/>
      <c r="C548" s="141"/>
      <c r="D548" s="141"/>
      <c r="E548" s="141"/>
      <c r="F548" s="141"/>
    </row>
    <row r="549" spans="1:6" outlineLevel="1" x14ac:dyDescent="0.2">
      <c r="A549" s="141" t="s">
        <v>3710</v>
      </c>
      <c r="B549" s="141"/>
      <c r="C549" s="141"/>
      <c r="D549" s="141"/>
      <c r="E549" s="141"/>
      <c r="F549" s="141"/>
    </row>
    <row r="550" spans="1:6" outlineLevel="1" x14ac:dyDescent="0.2">
      <c r="A550" s="141" t="s">
        <v>3711</v>
      </c>
      <c r="B550" s="141"/>
      <c r="C550" s="141"/>
      <c r="D550" s="141"/>
      <c r="E550" s="141"/>
      <c r="F550" s="141"/>
    </row>
    <row r="551" spans="1:6" outlineLevel="1" x14ac:dyDescent="0.2">
      <c r="A551" s="141" t="s">
        <v>3712</v>
      </c>
      <c r="B551" s="141"/>
      <c r="C551" s="141"/>
      <c r="D551" s="141"/>
      <c r="E551" s="141"/>
      <c r="F551" s="141"/>
    </row>
    <row r="552" spans="1:6" outlineLevel="1" x14ac:dyDescent="0.2">
      <c r="A552" s="141" t="s">
        <v>3713</v>
      </c>
      <c r="B552" s="141"/>
      <c r="C552" s="141"/>
      <c r="D552" s="141"/>
      <c r="E552" s="141"/>
      <c r="F552" s="141"/>
    </row>
    <row r="553" spans="1:6" outlineLevel="1" x14ac:dyDescent="0.2">
      <c r="A553" s="137"/>
      <c r="B553" s="137"/>
      <c r="C553" s="137"/>
      <c r="D553" s="137"/>
      <c r="E553" s="137"/>
      <c r="F553" s="137"/>
    </row>
    <row r="554" spans="1:6" ht="16.5" outlineLevel="1" x14ac:dyDescent="0.2">
      <c r="A554" s="142" t="s">
        <v>3714</v>
      </c>
      <c r="B554" s="142"/>
      <c r="C554" s="142"/>
      <c r="D554" s="142"/>
      <c r="E554" s="142"/>
      <c r="F554" s="142"/>
    </row>
    <row r="555" spans="1:6" outlineLevel="1" x14ac:dyDescent="0.2">
      <c r="A555" s="141" t="s">
        <v>3715</v>
      </c>
      <c r="B555" s="141"/>
      <c r="C555" s="141"/>
      <c r="D555" s="141"/>
      <c r="E555" s="141"/>
      <c r="F555" s="141"/>
    </row>
    <row r="556" spans="1:6" outlineLevel="1" x14ac:dyDescent="0.2">
      <c r="A556" s="141" t="s">
        <v>3716</v>
      </c>
      <c r="B556" s="141"/>
      <c r="C556" s="141"/>
      <c r="D556" s="141"/>
      <c r="E556" s="141"/>
      <c r="F556" s="141"/>
    </row>
    <row r="557" spans="1:6" outlineLevel="1" x14ac:dyDescent="0.2">
      <c r="A557" s="143" t="s">
        <v>3717</v>
      </c>
      <c r="B557" s="143"/>
      <c r="C557" s="143"/>
      <c r="D557" s="143"/>
      <c r="E557" s="143"/>
      <c r="F557" s="143"/>
    </row>
    <row r="558" spans="1:6" outlineLevel="1" x14ac:dyDescent="0.2">
      <c r="A558" s="143" t="s">
        <v>3718</v>
      </c>
      <c r="B558" s="143"/>
      <c r="C558" s="143"/>
      <c r="D558" s="143"/>
      <c r="E558" s="143"/>
      <c r="F558" s="143"/>
    </row>
    <row r="559" spans="1:6" outlineLevel="1" x14ac:dyDescent="0.2">
      <c r="A559" s="137"/>
      <c r="B559" s="137"/>
      <c r="C559" s="137"/>
      <c r="D559" s="137"/>
      <c r="E559" s="137"/>
      <c r="F559" s="137"/>
    </row>
    <row r="560" spans="1:6" outlineLevel="1" x14ac:dyDescent="0.2">
      <c r="A560" s="137"/>
      <c r="B560" s="137"/>
      <c r="C560" s="137"/>
      <c r="D560" s="137"/>
      <c r="E560" s="137"/>
      <c r="F560" s="137"/>
    </row>
    <row r="561" spans="1:6" ht="26.1" customHeight="1" x14ac:dyDescent="0.2">
      <c r="A561" s="161" t="s">
        <v>3730</v>
      </c>
      <c r="B561" s="162"/>
      <c r="C561" s="162"/>
      <c r="D561" s="162"/>
      <c r="E561" s="162"/>
      <c r="F561" s="163"/>
    </row>
    <row r="562" spans="1:6" ht="30.95" customHeight="1" outlineLevel="1" x14ac:dyDescent="0.2">
      <c r="A562" s="156" t="s">
        <v>3731</v>
      </c>
      <c r="B562" s="156"/>
      <c r="C562" s="156"/>
      <c r="D562" s="156"/>
      <c r="E562" s="156"/>
      <c r="F562" s="156"/>
    </row>
    <row r="563" spans="1:6" ht="30.95" customHeight="1" outlineLevel="1" x14ac:dyDescent="0.2">
      <c r="A563" s="156" t="s">
        <v>3732</v>
      </c>
      <c r="B563" s="156"/>
      <c r="C563" s="156"/>
      <c r="D563" s="156"/>
      <c r="E563" s="156"/>
      <c r="F563" s="156"/>
    </row>
    <row r="564" spans="1:6" ht="21" customHeight="1" outlineLevel="1" x14ac:dyDescent="0.2">
      <c r="A564" s="157" t="s">
        <v>3733</v>
      </c>
      <c r="B564" s="157"/>
      <c r="C564" s="157"/>
      <c r="D564" s="157"/>
      <c r="E564" s="157"/>
      <c r="F564" s="157"/>
    </row>
    <row r="565" spans="1:6" ht="30.95" customHeight="1" outlineLevel="1" x14ac:dyDescent="0.2">
      <c r="A565" s="156" t="s">
        <v>3734</v>
      </c>
      <c r="B565" s="156"/>
      <c r="C565" s="156"/>
      <c r="D565" s="156"/>
      <c r="E565" s="156"/>
      <c r="F565" s="156"/>
    </row>
    <row r="566" spans="1:6" ht="30.95" customHeight="1" outlineLevel="1" x14ac:dyDescent="0.2">
      <c r="A566" s="156" t="s">
        <v>3735</v>
      </c>
      <c r="B566" s="156"/>
      <c r="C566" s="156"/>
      <c r="D566" s="156"/>
      <c r="E566" s="156"/>
      <c r="F566" s="156"/>
    </row>
    <row r="567" spans="1:6" ht="21" customHeight="1" outlineLevel="1" x14ac:dyDescent="0.2">
      <c r="A567" s="157" t="s">
        <v>3736</v>
      </c>
      <c r="B567" s="157"/>
      <c r="C567" s="157"/>
      <c r="D567" s="157"/>
      <c r="E567" s="157"/>
      <c r="F567" s="157"/>
    </row>
    <row r="568" spans="1:6" ht="30.95" customHeight="1" outlineLevel="1" x14ac:dyDescent="0.2">
      <c r="A568" s="156" t="s">
        <v>3737</v>
      </c>
      <c r="B568" s="156"/>
      <c r="C568" s="156"/>
      <c r="D568" s="156"/>
      <c r="E568" s="156"/>
      <c r="F568" s="156"/>
    </row>
    <row r="569" spans="1:6" ht="30.95" customHeight="1" outlineLevel="1" x14ac:dyDescent="0.2">
      <c r="A569" s="156" t="s">
        <v>3738</v>
      </c>
      <c r="B569" s="156"/>
      <c r="C569" s="156"/>
      <c r="D569" s="156"/>
      <c r="E569" s="156"/>
      <c r="F569" s="156"/>
    </row>
    <row r="570" spans="1:6" ht="30.95" customHeight="1" outlineLevel="1" x14ac:dyDescent="0.2">
      <c r="A570" s="156" t="s">
        <v>3739</v>
      </c>
      <c r="B570" s="156"/>
      <c r="C570" s="156"/>
      <c r="D570" s="156"/>
      <c r="E570" s="156"/>
      <c r="F570" s="156"/>
    </row>
    <row r="571" spans="1:6" ht="21" customHeight="1" outlineLevel="1" x14ac:dyDescent="0.2">
      <c r="A571" s="157" t="s">
        <v>3740</v>
      </c>
      <c r="B571" s="157"/>
      <c r="C571" s="157"/>
      <c r="D571" s="157"/>
      <c r="E571" s="157"/>
      <c r="F571" s="157"/>
    </row>
    <row r="572" spans="1:6" ht="30.95" customHeight="1" outlineLevel="1" x14ac:dyDescent="0.2">
      <c r="A572" s="156" t="s">
        <v>3741</v>
      </c>
      <c r="B572" s="156"/>
      <c r="C572" s="156"/>
      <c r="D572" s="156"/>
      <c r="E572" s="156"/>
      <c r="F572" s="156"/>
    </row>
    <row r="573" spans="1:6" ht="44.1" customHeight="1" outlineLevel="1" x14ac:dyDescent="0.2">
      <c r="A573" s="156" t="s">
        <v>3742</v>
      </c>
      <c r="B573" s="156"/>
      <c r="C573" s="156"/>
      <c r="D573" s="156"/>
      <c r="E573" s="156"/>
      <c r="F573" s="156"/>
    </row>
    <row r="574" spans="1:6" ht="21" customHeight="1" outlineLevel="1" x14ac:dyDescent="0.2">
      <c r="A574" s="157" t="s">
        <v>3743</v>
      </c>
      <c r="B574" s="157"/>
      <c r="C574" s="157"/>
      <c r="D574" s="157"/>
      <c r="E574" s="157"/>
      <c r="F574" s="157"/>
    </row>
    <row r="575" spans="1:6" ht="30.95" customHeight="1" outlineLevel="1" x14ac:dyDescent="0.2">
      <c r="A575" s="156" t="s">
        <v>3744</v>
      </c>
      <c r="B575" s="156"/>
      <c r="C575" s="156"/>
      <c r="D575" s="156"/>
      <c r="E575" s="156"/>
      <c r="F575" s="156"/>
    </row>
    <row r="576" spans="1:6" ht="30.95" customHeight="1" outlineLevel="1" x14ac:dyDescent="0.2">
      <c r="A576" s="156" t="s">
        <v>3745</v>
      </c>
      <c r="B576" s="156"/>
      <c r="C576" s="156"/>
      <c r="D576" s="156"/>
      <c r="E576" s="156"/>
      <c r="F576" s="156"/>
    </row>
    <row r="577" spans="1:6" ht="21" customHeight="1" outlineLevel="1" x14ac:dyDescent="0.2">
      <c r="A577" s="157" t="s">
        <v>3746</v>
      </c>
      <c r="B577" s="157"/>
      <c r="C577" s="157"/>
      <c r="D577" s="157"/>
      <c r="E577" s="157"/>
      <c r="F577" s="157"/>
    </row>
    <row r="578" spans="1:6" ht="30.95" customHeight="1" outlineLevel="1" x14ac:dyDescent="0.2">
      <c r="A578" s="156" t="s">
        <v>3747</v>
      </c>
      <c r="B578" s="156"/>
      <c r="C578" s="156"/>
      <c r="D578" s="156"/>
      <c r="E578" s="156"/>
      <c r="F578" s="156"/>
    </row>
    <row r="579" spans="1:6" ht="30.95" customHeight="1" outlineLevel="1" x14ac:dyDescent="0.2">
      <c r="A579" s="156" t="s">
        <v>3748</v>
      </c>
      <c r="B579" s="156"/>
      <c r="C579" s="156"/>
      <c r="D579" s="156"/>
      <c r="E579" s="156"/>
      <c r="F579" s="156"/>
    </row>
    <row r="580" spans="1:6" ht="21" customHeight="1" outlineLevel="1" x14ac:dyDescent="0.2">
      <c r="A580" s="157" t="s">
        <v>3749</v>
      </c>
      <c r="B580" s="157"/>
      <c r="C580" s="157"/>
      <c r="D580" s="157"/>
      <c r="E580" s="157"/>
      <c r="F580" s="157"/>
    </row>
    <row r="581" spans="1:6" ht="30.95" customHeight="1" outlineLevel="1" x14ac:dyDescent="0.2">
      <c r="A581" s="156" t="s">
        <v>3750</v>
      </c>
      <c r="B581" s="156"/>
      <c r="C581" s="156"/>
      <c r="D581" s="156"/>
      <c r="E581" s="156"/>
      <c r="F581" s="156"/>
    </row>
    <row r="582" spans="1:6" ht="18" customHeight="1" outlineLevel="1" x14ac:dyDescent="0.2">
      <c r="A582" s="156" t="s">
        <v>3751</v>
      </c>
      <c r="B582" s="156"/>
      <c r="C582" s="156"/>
      <c r="D582" s="156"/>
      <c r="E582" s="156"/>
      <c r="F582" s="156"/>
    </row>
    <row r="583" spans="1:6" ht="21" customHeight="1" outlineLevel="1" x14ac:dyDescent="0.2">
      <c r="A583" s="157" t="s">
        <v>3752</v>
      </c>
      <c r="B583" s="157"/>
      <c r="C583" s="157"/>
      <c r="D583" s="157"/>
      <c r="E583" s="157"/>
      <c r="F583" s="157"/>
    </row>
    <row r="584" spans="1:6" ht="30.95" customHeight="1" outlineLevel="1" x14ac:dyDescent="0.2">
      <c r="A584" s="156" t="s">
        <v>3753</v>
      </c>
      <c r="B584" s="156"/>
      <c r="C584" s="156"/>
      <c r="D584" s="156"/>
      <c r="E584" s="156"/>
      <c r="F584" s="156"/>
    </row>
    <row r="585" spans="1:6" ht="30.95" customHeight="1" outlineLevel="1" x14ac:dyDescent="0.2">
      <c r="A585" s="156" t="s">
        <v>3754</v>
      </c>
      <c r="B585" s="156"/>
      <c r="C585" s="156"/>
      <c r="D585" s="156"/>
      <c r="E585" s="156"/>
      <c r="F585" s="156"/>
    </row>
    <row r="586" spans="1:6" ht="21" customHeight="1" outlineLevel="1" x14ac:dyDescent="0.2">
      <c r="A586" s="157" t="s">
        <v>3755</v>
      </c>
      <c r="B586" s="157"/>
      <c r="C586" s="157"/>
      <c r="D586" s="157"/>
      <c r="E586" s="157"/>
      <c r="F586" s="157"/>
    </row>
    <row r="587" spans="1:6" ht="30.95" customHeight="1" outlineLevel="1" x14ac:dyDescent="0.2">
      <c r="A587" s="156" t="s">
        <v>3756</v>
      </c>
      <c r="B587" s="156"/>
      <c r="C587" s="156"/>
      <c r="D587" s="156"/>
      <c r="E587" s="156"/>
      <c r="F587" s="156"/>
    </row>
    <row r="588" spans="1:6" ht="26.1" customHeight="1" x14ac:dyDescent="0.2">
      <c r="A588" s="158" t="s">
        <v>2999</v>
      </c>
      <c r="B588" s="159"/>
      <c r="C588" s="159"/>
      <c r="D588" s="159"/>
      <c r="E588" s="159"/>
      <c r="F588" s="160"/>
    </row>
    <row r="589" spans="1:6" outlineLevel="1" x14ac:dyDescent="0.2">
      <c r="A589" s="147" t="s">
        <v>3000</v>
      </c>
      <c r="B589" s="137"/>
      <c r="C589" s="137"/>
      <c r="D589" s="137"/>
      <c r="E589" s="137"/>
      <c r="F589" s="137"/>
    </row>
    <row r="590" spans="1:6" outlineLevel="1" x14ac:dyDescent="0.2">
      <c r="A590" s="137" t="s">
        <v>3001</v>
      </c>
      <c r="B590" s="137" t="s">
        <v>3002</v>
      </c>
      <c r="C590" s="137"/>
      <c r="D590" s="137"/>
      <c r="E590" s="137"/>
      <c r="F590" s="137"/>
    </row>
    <row r="591" spans="1:6" outlineLevel="1" x14ac:dyDescent="0.2">
      <c r="A591" s="137" t="s">
        <v>3003</v>
      </c>
      <c r="B591" s="137" t="s">
        <v>3004</v>
      </c>
      <c r="C591" s="137"/>
      <c r="D591" s="137"/>
      <c r="E591" s="137"/>
      <c r="F591" s="137"/>
    </row>
    <row r="592" spans="1:6" outlineLevel="1" x14ac:dyDescent="0.2">
      <c r="A592" s="137" t="s">
        <v>3005</v>
      </c>
      <c r="B592" s="137" t="s">
        <v>3006</v>
      </c>
      <c r="C592" s="137"/>
      <c r="D592" s="137"/>
      <c r="E592" s="137"/>
      <c r="F592" s="137"/>
    </row>
    <row r="593" spans="1:6" outlineLevel="1" x14ac:dyDescent="0.2">
      <c r="A593" s="137"/>
      <c r="B593" s="137"/>
      <c r="C593" s="137"/>
      <c r="D593" s="137"/>
      <c r="E593" s="137"/>
      <c r="F593" s="137"/>
    </row>
    <row r="594" spans="1:6" ht="25.5" outlineLevel="1" x14ac:dyDescent="0.2">
      <c r="A594" s="138" t="s">
        <v>3007</v>
      </c>
      <c r="B594" s="139"/>
      <c r="C594" s="137"/>
      <c r="D594" s="137"/>
      <c r="E594" s="137"/>
      <c r="F594" s="137"/>
    </row>
    <row r="595" spans="1:6" ht="25.5" outlineLevel="1" x14ac:dyDescent="0.2">
      <c r="A595" s="137" t="s">
        <v>3008</v>
      </c>
      <c r="B595" s="137" t="s">
        <v>3009</v>
      </c>
      <c r="C595" s="137"/>
      <c r="D595" s="137"/>
      <c r="E595" s="137"/>
      <c r="F595" s="137"/>
    </row>
    <row r="596" spans="1:6" ht="38.25" outlineLevel="1" x14ac:dyDescent="0.2">
      <c r="A596" s="137" t="s">
        <v>3010</v>
      </c>
      <c r="B596" s="137" t="s">
        <v>3011</v>
      </c>
      <c r="C596" s="137"/>
      <c r="D596" s="137"/>
      <c r="E596" s="137"/>
      <c r="F596" s="137"/>
    </row>
    <row r="597" spans="1:6" ht="51" outlineLevel="1" x14ac:dyDescent="0.2">
      <c r="A597" s="137" t="s">
        <v>3012</v>
      </c>
      <c r="B597" s="137" t="s">
        <v>3013</v>
      </c>
      <c r="C597" s="137"/>
      <c r="D597" s="137"/>
      <c r="E597" s="137"/>
      <c r="F597" s="137"/>
    </row>
    <row r="598" spans="1:6" ht="25.5" outlineLevel="1" x14ac:dyDescent="0.2">
      <c r="A598" s="137" t="s">
        <v>3014</v>
      </c>
      <c r="B598" s="137" t="s">
        <v>3015</v>
      </c>
      <c r="C598" s="137"/>
      <c r="D598" s="137"/>
      <c r="E598" s="137"/>
      <c r="F598" s="137"/>
    </row>
    <row r="599" spans="1:6" ht="38.25" outlineLevel="1" x14ac:dyDescent="0.2">
      <c r="A599" s="137" t="s">
        <v>3016</v>
      </c>
      <c r="B599" s="137" t="s">
        <v>3017</v>
      </c>
      <c r="C599" s="137"/>
      <c r="D599" s="137"/>
      <c r="E599" s="137"/>
      <c r="F599" s="137"/>
    </row>
    <row r="600" spans="1:6" ht="25.5" outlineLevel="1" x14ac:dyDescent="0.2">
      <c r="A600" s="137" t="s">
        <v>3018</v>
      </c>
      <c r="B600" s="137" t="s">
        <v>3019</v>
      </c>
      <c r="C600" s="137"/>
      <c r="D600" s="137"/>
      <c r="E600" s="137"/>
      <c r="F600" s="137"/>
    </row>
    <row r="601" spans="1:6" ht="38.25" outlineLevel="1" x14ac:dyDescent="0.2">
      <c r="A601" s="137" t="s">
        <v>3020</v>
      </c>
      <c r="B601" s="137" t="s">
        <v>3021</v>
      </c>
      <c r="C601" s="137"/>
      <c r="D601" s="137"/>
      <c r="E601" s="137"/>
      <c r="F601" s="137"/>
    </row>
    <row r="602" spans="1:6" outlineLevel="1" x14ac:dyDescent="0.2">
      <c r="A602" s="137"/>
      <c r="B602" s="137"/>
      <c r="C602" s="137"/>
      <c r="D602" s="137"/>
      <c r="E602" s="137"/>
      <c r="F602" s="137"/>
    </row>
    <row r="603" spans="1:6" outlineLevel="1" x14ac:dyDescent="0.2">
      <c r="A603" s="137"/>
      <c r="B603" s="137"/>
      <c r="C603" s="137"/>
      <c r="D603" s="137"/>
      <c r="E603" s="137"/>
      <c r="F603" s="137"/>
    </row>
    <row r="604" spans="1:6" ht="12.75" customHeight="1" outlineLevel="1" x14ac:dyDescent="0.2">
      <c r="A604" s="148" t="s">
        <v>2223</v>
      </c>
      <c r="B604" s="148"/>
      <c r="C604" s="148"/>
      <c r="D604" s="148"/>
      <c r="E604" s="148"/>
      <c r="F604" s="148"/>
    </row>
    <row r="605" spans="1:6" ht="25.5" outlineLevel="1" x14ac:dyDescent="0.2">
      <c r="A605" s="149">
        <v>1</v>
      </c>
      <c r="B605" s="150" t="s">
        <v>3022</v>
      </c>
      <c r="C605" s="137"/>
      <c r="D605" s="137"/>
      <c r="E605" s="137"/>
      <c r="F605" s="137"/>
    </row>
    <row r="606" spans="1:6" ht="25.5" outlineLevel="1" x14ac:dyDescent="0.2">
      <c r="A606" s="149">
        <v>2</v>
      </c>
      <c r="B606" s="150" t="s">
        <v>3023</v>
      </c>
      <c r="C606" s="137"/>
      <c r="D606" s="137"/>
      <c r="E606" s="137"/>
      <c r="F606" s="137"/>
    </row>
    <row r="607" spans="1:6" ht="25.5" outlineLevel="1" x14ac:dyDescent="0.2">
      <c r="A607" s="149">
        <v>3</v>
      </c>
      <c r="B607" s="150" t="s">
        <v>3024</v>
      </c>
      <c r="C607" s="137"/>
      <c r="D607" s="137"/>
      <c r="E607" s="137"/>
      <c r="F607" s="137"/>
    </row>
    <row r="608" spans="1:6" ht="25.5" outlineLevel="1" x14ac:dyDescent="0.2">
      <c r="A608" s="149">
        <v>4</v>
      </c>
      <c r="B608" s="150" t="s">
        <v>3025</v>
      </c>
      <c r="C608" s="137"/>
      <c r="D608" s="137"/>
      <c r="E608" s="137"/>
      <c r="F608" s="137"/>
    </row>
    <row r="609" spans="1:6" ht="25.5" outlineLevel="1" x14ac:dyDescent="0.2">
      <c r="A609" s="149">
        <v>5</v>
      </c>
      <c r="B609" s="150" t="s">
        <v>3026</v>
      </c>
      <c r="C609" s="137"/>
      <c r="D609" s="137"/>
      <c r="E609" s="137"/>
      <c r="F609" s="137"/>
    </row>
    <row r="610" spans="1:6" ht="25.5" outlineLevel="1" x14ac:dyDescent="0.2">
      <c r="A610" s="149">
        <v>6</v>
      </c>
      <c r="B610" s="150" t="s">
        <v>3027</v>
      </c>
      <c r="C610" s="137"/>
      <c r="D610" s="137"/>
      <c r="E610" s="137"/>
      <c r="F610" s="137"/>
    </row>
    <row r="611" spans="1:6" ht="38.25" outlineLevel="1" x14ac:dyDescent="0.2">
      <c r="A611" s="149">
        <v>7</v>
      </c>
      <c r="B611" s="150" t="s">
        <v>3028</v>
      </c>
      <c r="C611" s="137"/>
      <c r="D611" s="137"/>
      <c r="E611" s="137"/>
      <c r="F611" s="137"/>
    </row>
    <row r="612" spans="1:6" ht="38.25" outlineLevel="1" x14ac:dyDescent="0.2">
      <c r="A612" s="149">
        <v>8</v>
      </c>
      <c r="B612" s="150" t="s">
        <v>3029</v>
      </c>
      <c r="C612" s="137"/>
      <c r="D612" s="137"/>
      <c r="E612" s="137"/>
      <c r="F612" s="137"/>
    </row>
    <row r="613" spans="1:6" ht="25.5" outlineLevel="1" x14ac:dyDescent="0.2">
      <c r="A613" s="149">
        <v>9</v>
      </c>
      <c r="B613" s="150" t="s">
        <v>3030</v>
      </c>
      <c r="C613" s="137"/>
      <c r="D613" s="137"/>
      <c r="E613" s="137"/>
      <c r="F613" s="137"/>
    </row>
    <row r="614" spans="1:6" outlineLevel="1" x14ac:dyDescent="0.2">
      <c r="A614" s="137"/>
      <c r="B614" s="137"/>
      <c r="C614" s="137"/>
      <c r="D614" s="137"/>
      <c r="E614" s="137"/>
      <c r="F614" s="137"/>
    </row>
    <row r="615" spans="1:6" ht="12.75" customHeight="1" outlineLevel="1" x14ac:dyDescent="0.2">
      <c r="A615" s="148" t="s">
        <v>2252</v>
      </c>
      <c r="B615" s="148"/>
      <c r="C615" s="148"/>
      <c r="D615" s="148"/>
      <c r="E615" s="148"/>
      <c r="F615" s="148"/>
    </row>
    <row r="616" spans="1:6" ht="38.25" outlineLevel="1" x14ac:dyDescent="0.2">
      <c r="A616" s="149">
        <v>1</v>
      </c>
      <c r="B616" s="150" t="s">
        <v>3031</v>
      </c>
      <c r="C616" s="137"/>
      <c r="D616" s="137"/>
      <c r="E616" s="137"/>
      <c r="F616" s="137"/>
    </row>
    <row r="617" spans="1:6" ht="38.25" outlineLevel="1" x14ac:dyDescent="0.2">
      <c r="A617" s="149">
        <v>2</v>
      </c>
      <c r="B617" s="150" t="s">
        <v>3032</v>
      </c>
      <c r="C617" s="137"/>
      <c r="D617" s="137"/>
      <c r="E617" s="137"/>
      <c r="F617" s="137"/>
    </row>
    <row r="618" spans="1:6" ht="38.25" outlineLevel="1" x14ac:dyDescent="0.2">
      <c r="A618" s="149">
        <v>3</v>
      </c>
      <c r="B618" s="150" t="s">
        <v>3033</v>
      </c>
      <c r="C618" s="137"/>
      <c r="D618" s="137"/>
      <c r="E618" s="137"/>
      <c r="F618" s="137"/>
    </row>
    <row r="619" spans="1:6" ht="25.5" outlineLevel="1" x14ac:dyDescent="0.2">
      <c r="A619" s="149">
        <v>4</v>
      </c>
      <c r="B619" s="150" t="s">
        <v>3034</v>
      </c>
      <c r="C619" s="137"/>
      <c r="D619" s="137"/>
      <c r="E619" s="137"/>
      <c r="F619" s="137"/>
    </row>
    <row r="620" spans="1:6" ht="25.5" outlineLevel="1" x14ac:dyDescent="0.2">
      <c r="A620" s="149">
        <v>5</v>
      </c>
      <c r="B620" s="150" t="s">
        <v>3035</v>
      </c>
      <c r="C620" s="137"/>
      <c r="D620" s="137"/>
      <c r="E620" s="137"/>
      <c r="F620" s="137"/>
    </row>
    <row r="621" spans="1:6" ht="25.5" outlineLevel="1" x14ac:dyDescent="0.2">
      <c r="A621" s="149">
        <v>6</v>
      </c>
      <c r="B621" s="150" t="s">
        <v>3036</v>
      </c>
      <c r="C621" s="137"/>
      <c r="D621" s="137"/>
      <c r="E621" s="137"/>
      <c r="F621" s="137"/>
    </row>
    <row r="622" spans="1:6" outlineLevel="1" x14ac:dyDescent="0.2">
      <c r="A622" s="137"/>
      <c r="B622" s="137"/>
      <c r="C622" s="137"/>
      <c r="D622" s="137"/>
      <c r="E622" s="137"/>
      <c r="F622" s="137"/>
    </row>
    <row r="623" spans="1:6" ht="12.75" customHeight="1" outlineLevel="1" x14ac:dyDescent="0.2">
      <c r="A623" s="148" t="s">
        <v>2244</v>
      </c>
      <c r="B623" s="148"/>
      <c r="C623" s="148"/>
      <c r="D623" s="148"/>
      <c r="E623" s="148"/>
      <c r="F623" s="148"/>
    </row>
    <row r="624" spans="1:6" ht="38.25" outlineLevel="1" x14ac:dyDescent="0.2">
      <c r="A624" s="149">
        <v>1</v>
      </c>
      <c r="B624" s="150" t="s">
        <v>3037</v>
      </c>
      <c r="C624" s="137"/>
      <c r="D624" s="137"/>
      <c r="E624" s="137"/>
      <c r="F624" s="137"/>
    </row>
    <row r="625" spans="1:6" ht="25.5" outlineLevel="1" x14ac:dyDescent="0.2">
      <c r="A625" s="149">
        <v>2</v>
      </c>
      <c r="B625" s="150" t="s">
        <v>3038</v>
      </c>
      <c r="C625" s="137"/>
      <c r="D625" s="137"/>
      <c r="E625" s="137"/>
      <c r="F625" s="137"/>
    </row>
    <row r="626" spans="1:6" ht="51" outlineLevel="1" x14ac:dyDescent="0.2">
      <c r="A626" s="149">
        <v>3</v>
      </c>
      <c r="B626" s="150" t="s">
        <v>3039</v>
      </c>
      <c r="C626" s="137"/>
      <c r="D626" s="137"/>
      <c r="E626" s="137"/>
      <c r="F626" s="137"/>
    </row>
    <row r="627" spans="1:6" ht="25.5" outlineLevel="1" x14ac:dyDescent="0.2">
      <c r="A627" s="149">
        <v>4</v>
      </c>
      <c r="B627" s="150" t="s">
        <v>3040</v>
      </c>
      <c r="C627" s="137"/>
      <c r="D627" s="137"/>
      <c r="E627" s="137"/>
      <c r="F627" s="137"/>
    </row>
    <row r="628" spans="1:6" ht="25.5" outlineLevel="1" x14ac:dyDescent="0.2">
      <c r="A628" s="149">
        <v>5</v>
      </c>
      <c r="B628" s="150" t="s">
        <v>3041</v>
      </c>
      <c r="C628" s="137"/>
      <c r="D628" s="137"/>
      <c r="E628" s="137"/>
      <c r="F628" s="137"/>
    </row>
    <row r="629" spans="1:6" ht="25.5" outlineLevel="1" x14ac:dyDescent="0.2">
      <c r="A629" s="149">
        <v>6</v>
      </c>
      <c r="B629" s="150" t="s">
        <v>3042</v>
      </c>
      <c r="C629" s="137"/>
      <c r="D629" s="137"/>
      <c r="E629" s="137"/>
      <c r="F629" s="137"/>
    </row>
    <row r="630" spans="1:6" ht="38.25" outlineLevel="1" x14ac:dyDescent="0.2">
      <c r="A630" s="149">
        <v>7</v>
      </c>
      <c r="B630" s="150" t="s">
        <v>3043</v>
      </c>
      <c r="C630" s="137"/>
      <c r="D630" s="137"/>
      <c r="E630" s="137"/>
      <c r="F630" s="137"/>
    </row>
    <row r="631" spans="1:6" ht="25.5" outlineLevel="1" x14ac:dyDescent="0.2">
      <c r="A631" s="149">
        <v>8</v>
      </c>
      <c r="B631" s="150" t="s">
        <v>3044</v>
      </c>
      <c r="C631" s="137"/>
      <c r="D631" s="137"/>
      <c r="E631" s="137"/>
      <c r="F631" s="137"/>
    </row>
    <row r="632" spans="1:6" ht="38.25" outlineLevel="1" x14ac:dyDescent="0.2">
      <c r="A632" s="149">
        <v>9</v>
      </c>
      <c r="B632" s="150" t="s">
        <v>3045</v>
      </c>
      <c r="C632" s="137"/>
      <c r="D632" s="137"/>
      <c r="E632" s="137"/>
      <c r="F632" s="137"/>
    </row>
    <row r="633" spans="1:6" ht="25.5" outlineLevel="1" x14ac:dyDescent="0.2">
      <c r="A633" s="149">
        <v>10</v>
      </c>
      <c r="B633" s="150" t="s">
        <v>3046</v>
      </c>
      <c r="C633" s="137"/>
      <c r="D633" s="137"/>
      <c r="E633" s="137"/>
      <c r="F633" s="137"/>
    </row>
    <row r="634" spans="1:6" ht="38.25" outlineLevel="1" x14ac:dyDescent="0.2">
      <c r="A634" s="149">
        <v>11</v>
      </c>
      <c r="B634" s="150" t="s">
        <v>3047</v>
      </c>
      <c r="C634" s="137"/>
      <c r="D634" s="137"/>
      <c r="E634" s="137"/>
      <c r="F634" s="137"/>
    </row>
    <row r="635" spans="1:6" ht="38.25" outlineLevel="1" x14ac:dyDescent="0.2">
      <c r="A635" s="149">
        <v>12</v>
      </c>
      <c r="B635" s="150" t="s">
        <v>3048</v>
      </c>
      <c r="C635" s="137"/>
      <c r="D635" s="137"/>
      <c r="E635" s="137"/>
      <c r="F635" s="137"/>
    </row>
    <row r="636" spans="1:6" ht="38.25" outlineLevel="1" x14ac:dyDescent="0.2">
      <c r="A636" s="149">
        <v>13</v>
      </c>
      <c r="B636" s="150" t="s">
        <v>3049</v>
      </c>
      <c r="C636" s="137"/>
      <c r="D636" s="137"/>
      <c r="E636" s="137"/>
      <c r="F636" s="137"/>
    </row>
    <row r="637" spans="1:6" ht="25.5" outlineLevel="1" x14ac:dyDescent="0.2">
      <c r="A637" s="149">
        <v>14</v>
      </c>
      <c r="B637" s="150" t="s">
        <v>3050</v>
      </c>
      <c r="C637" s="137"/>
      <c r="D637" s="137"/>
      <c r="E637" s="137"/>
      <c r="F637" s="137"/>
    </row>
    <row r="638" spans="1:6" outlineLevel="1" x14ac:dyDescent="0.2">
      <c r="A638" s="137"/>
      <c r="B638" s="137"/>
      <c r="C638" s="137"/>
      <c r="D638" s="137"/>
      <c r="E638" s="137"/>
      <c r="F638" s="137"/>
    </row>
    <row r="639" spans="1:6" outlineLevel="1" x14ac:dyDescent="0.2">
      <c r="A639" s="137"/>
      <c r="B639" s="138" t="s">
        <v>3051</v>
      </c>
      <c r="C639" s="137"/>
      <c r="D639" s="137"/>
      <c r="E639" s="137"/>
      <c r="F639" s="137"/>
    </row>
    <row r="640" spans="1:6" ht="25.5" outlineLevel="1" x14ac:dyDescent="0.2">
      <c r="A640" s="137"/>
      <c r="B640" s="140" t="s">
        <v>3052</v>
      </c>
      <c r="C640" s="140" t="s">
        <v>3053</v>
      </c>
      <c r="D640" s="140" t="s">
        <v>3054</v>
      </c>
      <c r="E640" s="140" t="s">
        <v>3055</v>
      </c>
      <c r="F640" s="140" t="s">
        <v>3056</v>
      </c>
    </row>
    <row r="641" spans="1:6" ht="38.25" outlineLevel="1" x14ac:dyDescent="0.2">
      <c r="A641" s="137"/>
      <c r="B641" s="137" t="s">
        <v>2004</v>
      </c>
      <c r="C641" s="137" t="s">
        <v>3057</v>
      </c>
      <c r="D641" s="137" t="s">
        <v>3058</v>
      </c>
      <c r="E641" s="137" t="s">
        <v>3059</v>
      </c>
      <c r="F641" s="137" t="s">
        <v>3060</v>
      </c>
    </row>
    <row r="642" spans="1:6" ht="25.5" outlineLevel="1" x14ac:dyDescent="0.2">
      <c r="A642" s="137"/>
      <c r="B642" s="137" t="s">
        <v>3061</v>
      </c>
      <c r="C642" s="137" t="s">
        <v>3062</v>
      </c>
      <c r="D642" s="137" t="s">
        <v>3063</v>
      </c>
      <c r="E642" s="137" t="s">
        <v>3064</v>
      </c>
      <c r="F642" s="137" t="s">
        <v>3065</v>
      </c>
    </row>
    <row r="643" spans="1:6" ht="25.5" outlineLevel="1" x14ac:dyDescent="0.2">
      <c r="A643" s="137"/>
      <c r="B643" s="137" t="s">
        <v>3066</v>
      </c>
      <c r="C643" s="137" t="s">
        <v>3067</v>
      </c>
      <c r="D643" s="137" t="s">
        <v>3068</v>
      </c>
      <c r="E643" s="137" t="s">
        <v>3069</v>
      </c>
      <c r="F643" s="137" t="s">
        <v>3070</v>
      </c>
    </row>
    <row r="644" spans="1:6" ht="38.25" outlineLevel="1" x14ac:dyDescent="0.2">
      <c r="A644" s="137"/>
      <c r="B644" s="137" t="s">
        <v>3071</v>
      </c>
      <c r="C644" s="137" t="s">
        <v>3072</v>
      </c>
      <c r="D644" s="137" t="s">
        <v>3073</v>
      </c>
      <c r="E644" s="137" t="s">
        <v>3074</v>
      </c>
      <c r="F644" s="137" t="s">
        <v>3075</v>
      </c>
    </row>
    <row r="645" spans="1:6" ht="25.5" outlineLevel="1" x14ac:dyDescent="0.2">
      <c r="A645" s="137"/>
      <c r="B645" s="137" t="s">
        <v>3076</v>
      </c>
      <c r="C645" s="137" t="s">
        <v>3077</v>
      </c>
      <c r="D645" s="137" t="s">
        <v>3078</v>
      </c>
      <c r="E645" s="137" t="s">
        <v>3079</v>
      </c>
      <c r="F645" s="137" t="s">
        <v>3080</v>
      </c>
    </row>
    <row r="646" spans="1:6" ht="38.25" outlineLevel="1" x14ac:dyDescent="0.2">
      <c r="A646" s="137"/>
      <c r="B646" s="137" t="s">
        <v>3081</v>
      </c>
      <c r="C646" s="137" t="s">
        <v>3082</v>
      </c>
      <c r="D646" s="137" t="s">
        <v>3083</v>
      </c>
      <c r="E646" s="137" t="s">
        <v>3059</v>
      </c>
      <c r="F646" s="137" t="s">
        <v>3060</v>
      </c>
    </row>
    <row r="647" spans="1:6" outlineLevel="1" x14ac:dyDescent="0.2">
      <c r="A647" s="137"/>
      <c r="B647" s="137"/>
      <c r="C647" s="137"/>
      <c r="D647" s="137"/>
      <c r="E647" s="137"/>
      <c r="F647" s="137"/>
    </row>
    <row r="648" spans="1:6" outlineLevel="1" x14ac:dyDescent="0.2">
      <c r="A648" s="137"/>
      <c r="B648" s="137"/>
      <c r="C648" s="137"/>
      <c r="D648" s="137"/>
      <c r="E648" s="137"/>
      <c r="F648" s="137"/>
    </row>
    <row r="649" spans="1:6" ht="12.75" customHeight="1" outlineLevel="1" x14ac:dyDescent="0.2">
      <c r="A649" s="148" t="s">
        <v>2250</v>
      </c>
      <c r="B649" s="148"/>
      <c r="C649" s="148"/>
      <c r="D649" s="148"/>
      <c r="E649" s="148"/>
      <c r="F649" s="148"/>
    </row>
    <row r="650" spans="1:6" ht="25.5" outlineLevel="1" x14ac:dyDescent="0.2">
      <c r="A650" s="149">
        <v>1</v>
      </c>
      <c r="B650" s="150" t="s">
        <v>3084</v>
      </c>
      <c r="C650" s="137"/>
      <c r="D650" s="137"/>
      <c r="E650" s="137"/>
      <c r="F650" s="137"/>
    </row>
    <row r="651" spans="1:6" ht="38.25" outlineLevel="1" x14ac:dyDescent="0.2">
      <c r="A651" s="149">
        <v>2</v>
      </c>
      <c r="B651" s="150" t="s">
        <v>3085</v>
      </c>
      <c r="C651" s="137"/>
      <c r="D651" s="137"/>
      <c r="E651" s="137"/>
      <c r="F651" s="137"/>
    </row>
    <row r="652" spans="1:6" ht="25.5" outlineLevel="1" x14ac:dyDescent="0.2">
      <c r="A652" s="149">
        <v>3</v>
      </c>
      <c r="B652" s="150" t="s">
        <v>3086</v>
      </c>
      <c r="C652" s="137"/>
      <c r="D652" s="137"/>
      <c r="E652" s="137"/>
      <c r="F652" s="137"/>
    </row>
    <row r="653" spans="1:6" ht="25.5" outlineLevel="1" x14ac:dyDescent="0.2">
      <c r="A653" s="149">
        <v>4</v>
      </c>
      <c r="B653" s="150" t="s">
        <v>3087</v>
      </c>
      <c r="C653" s="137"/>
      <c r="D653" s="137"/>
      <c r="E653" s="137"/>
      <c r="F653" s="137"/>
    </row>
    <row r="654" spans="1:6" ht="25.5" outlineLevel="1" x14ac:dyDescent="0.2">
      <c r="A654" s="149">
        <v>5</v>
      </c>
      <c r="B654" s="150" t="s">
        <v>3088</v>
      </c>
      <c r="C654" s="137"/>
      <c r="D654" s="137"/>
      <c r="E654" s="137"/>
      <c r="F654" s="137"/>
    </row>
    <row r="655" spans="1:6" outlineLevel="1" x14ac:dyDescent="0.2">
      <c r="A655" s="137"/>
      <c r="B655" s="137"/>
      <c r="C655" s="137"/>
      <c r="D655" s="137"/>
      <c r="E655" s="137"/>
      <c r="F655" s="137"/>
    </row>
    <row r="656" spans="1:6" ht="12.75" customHeight="1" outlineLevel="1" x14ac:dyDescent="0.2">
      <c r="A656" s="148" t="s">
        <v>3089</v>
      </c>
      <c r="B656" s="148"/>
      <c r="C656" s="148"/>
      <c r="D656" s="148"/>
      <c r="E656" s="148"/>
      <c r="F656" s="148"/>
    </row>
    <row r="657" spans="1:6" ht="25.5" outlineLevel="1" x14ac:dyDescent="0.2">
      <c r="A657" s="149">
        <v>1</v>
      </c>
      <c r="B657" s="150" t="s">
        <v>3090</v>
      </c>
      <c r="C657" s="137"/>
      <c r="D657" s="137"/>
      <c r="E657" s="137"/>
      <c r="F657" s="137"/>
    </row>
    <row r="658" spans="1:6" ht="25.5" outlineLevel="1" x14ac:dyDescent="0.2">
      <c r="A658" s="149">
        <v>2</v>
      </c>
      <c r="B658" s="150" t="s">
        <v>3091</v>
      </c>
      <c r="C658" s="137"/>
      <c r="D658" s="137"/>
      <c r="E658" s="137"/>
      <c r="F658" s="137"/>
    </row>
    <row r="659" spans="1:6" ht="25.5" outlineLevel="1" x14ac:dyDescent="0.2">
      <c r="A659" s="149">
        <v>3</v>
      </c>
      <c r="B659" s="150" t="s">
        <v>3092</v>
      </c>
      <c r="C659" s="137"/>
      <c r="D659" s="137"/>
      <c r="E659" s="137"/>
      <c r="F659" s="137"/>
    </row>
    <row r="660" spans="1:6" ht="25.5" outlineLevel="1" x14ac:dyDescent="0.2">
      <c r="A660" s="149">
        <v>4</v>
      </c>
      <c r="B660" s="150" t="s">
        <v>3093</v>
      </c>
      <c r="C660" s="137"/>
      <c r="D660" s="137"/>
      <c r="E660" s="137"/>
      <c r="F660" s="137"/>
    </row>
    <row r="661" spans="1:6" ht="25.5" outlineLevel="1" x14ac:dyDescent="0.2">
      <c r="A661" s="149">
        <v>5</v>
      </c>
      <c r="B661" s="150" t="s">
        <v>3094</v>
      </c>
      <c r="C661" s="137"/>
      <c r="D661" s="137"/>
      <c r="E661" s="137"/>
      <c r="F661" s="137"/>
    </row>
    <row r="662" spans="1:6" ht="25.5" outlineLevel="1" x14ac:dyDescent="0.2">
      <c r="A662" s="149">
        <v>6</v>
      </c>
      <c r="B662" s="150" t="s">
        <v>3095</v>
      </c>
      <c r="C662" s="137"/>
      <c r="D662" s="137"/>
      <c r="E662" s="137"/>
      <c r="F662" s="137"/>
    </row>
    <row r="663" spans="1:6" outlineLevel="1" x14ac:dyDescent="0.2">
      <c r="A663" s="137"/>
      <c r="B663" s="137"/>
      <c r="C663" s="137"/>
      <c r="D663" s="137"/>
      <c r="E663" s="137"/>
      <c r="F663" s="137"/>
    </row>
    <row r="664" spans="1:6" ht="12.75" customHeight="1" outlineLevel="1" x14ac:dyDescent="0.2">
      <c r="A664" s="148" t="s">
        <v>3096</v>
      </c>
      <c r="B664" s="148"/>
      <c r="C664" s="148"/>
      <c r="D664" s="148"/>
      <c r="E664" s="148"/>
      <c r="F664" s="148"/>
    </row>
    <row r="665" spans="1:6" ht="25.5" outlineLevel="1" x14ac:dyDescent="0.2">
      <c r="A665" s="149">
        <v>1</v>
      </c>
      <c r="B665" s="150" t="s">
        <v>3097</v>
      </c>
      <c r="C665" s="137"/>
      <c r="D665" s="137"/>
      <c r="E665" s="137"/>
      <c r="F665" s="137"/>
    </row>
    <row r="666" spans="1:6" ht="25.5" outlineLevel="1" x14ac:dyDescent="0.2">
      <c r="A666" s="149">
        <v>2</v>
      </c>
      <c r="B666" s="150" t="s">
        <v>3098</v>
      </c>
      <c r="C666" s="137"/>
      <c r="D666" s="137"/>
      <c r="E666" s="137"/>
      <c r="F666" s="137"/>
    </row>
    <row r="667" spans="1:6" ht="25.5" outlineLevel="1" x14ac:dyDescent="0.2">
      <c r="A667" s="149">
        <v>3</v>
      </c>
      <c r="B667" s="150" t="s">
        <v>3099</v>
      </c>
      <c r="C667" s="137"/>
      <c r="D667" s="137"/>
      <c r="E667" s="137"/>
      <c r="F667" s="137"/>
    </row>
    <row r="668" spans="1:6" outlineLevel="1" x14ac:dyDescent="0.2">
      <c r="A668" s="149">
        <v>4</v>
      </c>
      <c r="B668" s="150" t="s">
        <v>3100</v>
      </c>
      <c r="C668" s="137"/>
      <c r="D668" s="137"/>
      <c r="E668" s="137"/>
      <c r="F668" s="137"/>
    </row>
    <row r="669" spans="1:6" ht="38.25" outlineLevel="1" x14ac:dyDescent="0.2">
      <c r="A669" s="149">
        <v>5</v>
      </c>
      <c r="B669" s="150" t="s">
        <v>3101</v>
      </c>
      <c r="C669" s="137"/>
      <c r="D669" s="137"/>
      <c r="E669" s="137"/>
      <c r="F669" s="137"/>
    </row>
    <row r="670" spans="1:6" ht="25.5" outlineLevel="1" x14ac:dyDescent="0.2">
      <c r="A670" s="149">
        <v>6</v>
      </c>
      <c r="B670" s="150" t="s">
        <v>3102</v>
      </c>
      <c r="C670" s="137"/>
      <c r="D670" s="137"/>
      <c r="E670" s="137"/>
      <c r="F670" s="137"/>
    </row>
    <row r="671" spans="1:6" ht="25.5" outlineLevel="1" x14ac:dyDescent="0.2">
      <c r="A671" s="149">
        <v>7</v>
      </c>
      <c r="B671" s="150" t="s">
        <v>3103</v>
      </c>
      <c r="C671" s="137"/>
      <c r="D671" s="137"/>
      <c r="E671" s="137"/>
      <c r="F671" s="137"/>
    </row>
    <row r="672" spans="1:6" outlineLevel="1" x14ac:dyDescent="0.2">
      <c r="A672" s="137"/>
      <c r="B672" s="137"/>
      <c r="C672" s="137"/>
      <c r="D672" s="137"/>
      <c r="E672" s="137"/>
      <c r="F672" s="137"/>
    </row>
    <row r="673" spans="1:6" ht="12.75" customHeight="1" outlineLevel="1" x14ac:dyDescent="0.2">
      <c r="A673" s="148" t="s">
        <v>3104</v>
      </c>
      <c r="B673" s="148"/>
      <c r="C673" s="148"/>
      <c r="D673" s="148"/>
      <c r="E673" s="148"/>
      <c r="F673" s="148"/>
    </row>
    <row r="674" spans="1:6" ht="25.5" outlineLevel="1" x14ac:dyDescent="0.2">
      <c r="A674" s="149">
        <v>1</v>
      </c>
      <c r="B674" s="150" t="s">
        <v>3105</v>
      </c>
      <c r="C674" s="137"/>
      <c r="D674" s="137"/>
      <c r="E674" s="137"/>
      <c r="F674" s="137"/>
    </row>
    <row r="675" spans="1:6" ht="25.5" outlineLevel="1" x14ac:dyDescent="0.2">
      <c r="A675" s="149">
        <v>2</v>
      </c>
      <c r="B675" s="150" t="s">
        <v>3106</v>
      </c>
      <c r="C675" s="137"/>
      <c r="D675" s="137"/>
      <c r="E675" s="137"/>
      <c r="F675" s="137"/>
    </row>
    <row r="676" spans="1:6" ht="25.5" outlineLevel="1" x14ac:dyDescent="0.2">
      <c r="A676" s="149">
        <v>3</v>
      </c>
      <c r="B676" s="150" t="s">
        <v>3107</v>
      </c>
      <c r="C676" s="137"/>
      <c r="D676" s="137"/>
      <c r="E676" s="137"/>
      <c r="F676" s="137"/>
    </row>
    <row r="677" spans="1:6" outlineLevel="1" x14ac:dyDescent="0.2">
      <c r="A677" s="149">
        <v>4</v>
      </c>
      <c r="B677" s="150" t="s">
        <v>3108</v>
      </c>
      <c r="C677" s="137"/>
      <c r="D677" s="137"/>
      <c r="E677" s="137"/>
      <c r="F677" s="137"/>
    </row>
    <row r="678" spans="1:6" ht="38.25" outlineLevel="1" x14ac:dyDescent="0.2">
      <c r="A678" s="149">
        <v>5</v>
      </c>
      <c r="B678" s="150" t="s">
        <v>3109</v>
      </c>
      <c r="C678" s="137"/>
      <c r="D678" s="137"/>
      <c r="E678" s="137"/>
      <c r="F678" s="137"/>
    </row>
    <row r="679" spans="1:6" ht="25.5" outlineLevel="1" x14ac:dyDescent="0.2">
      <c r="A679" s="149">
        <v>6</v>
      </c>
      <c r="B679" s="150" t="s">
        <v>3110</v>
      </c>
      <c r="C679" s="137"/>
      <c r="D679" s="137"/>
      <c r="E679" s="137"/>
      <c r="F679" s="137"/>
    </row>
    <row r="680" spans="1:6" outlineLevel="1" x14ac:dyDescent="0.2">
      <c r="A680" s="137"/>
      <c r="B680" s="137"/>
      <c r="C680" s="137"/>
      <c r="D680" s="137"/>
      <c r="E680" s="137"/>
      <c r="F680" s="137"/>
    </row>
    <row r="681" spans="1:6" ht="12.75" customHeight="1" outlineLevel="1" x14ac:dyDescent="0.2">
      <c r="A681" s="148" t="s">
        <v>2299</v>
      </c>
      <c r="B681" s="148"/>
      <c r="C681" s="148"/>
      <c r="D681" s="148"/>
      <c r="E681" s="148"/>
      <c r="F681" s="148"/>
    </row>
    <row r="682" spans="1:6" ht="25.5" outlineLevel="1" x14ac:dyDescent="0.2">
      <c r="A682" s="149">
        <v>1</v>
      </c>
      <c r="B682" s="150" t="s">
        <v>3111</v>
      </c>
      <c r="C682" s="137"/>
      <c r="D682" s="137"/>
      <c r="E682" s="137"/>
      <c r="F682" s="137"/>
    </row>
    <row r="683" spans="1:6" outlineLevel="1" x14ac:dyDescent="0.2">
      <c r="A683" s="149">
        <v>2</v>
      </c>
      <c r="B683" s="150" t="s">
        <v>3112</v>
      </c>
      <c r="C683" s="137"/>
      <c r="D683" s="137"/>
      <c r="E683" s="137"/>
      <c r="F683" s="137"/>
    </row>
    <row r="684" spans="1:6" ht="38.25" outlineLevel="1" x14ac:dyDescent="0.2">
      <c r="A684" s="149">
        <v>3</v>
      </c>
      <c r="B684" s="150" t="s">
        <v>3113</v>
      </c>
      <c r="C684" s="137"/>
      <c r="D684" s="137"/>
      <c r="E684" s="137"/>
      <c r="F684" s="137"/>
    </row>
    <row r="685" spans="1:6" ht="38.25" outlineLevel="1" x14ac:dyDescent="0.2">
      <c r="A685" s="149">
        <v>4</v>
      </c>
      <c r="B685" s="150" t="s">
        <v>3114</v>
      </c>
      <c r="C685" s="137"/>
      <c r="D685" s="137"/>
      <c r="E685" s="137"/>
      <c r="F685" s="137"/>
    </row>
    <row r="686" spans="1:6" ht="25.5" outlineLevel="1" x14ac:dyDescent="0.2">
      <c r="A686" s="149">
        <v>5</v>
      </c>
      <c r="B686" s="150" t="s">
        <v>3115</v>
      </c>
      <c r="C686" s="137"/>
      <c r="D686" s="137"/>
      <c r="E686" s="137"/>
      <c r="F686" s="137"/>
    </row>
    <row r="687" spans="1:6" ht="25.5" outlineLevel="1" x14ac:dyDescent="0.2">
      <c r="A687" s="149">
        <v>6</v>
      </c>
      <c r="B687" s="150" t="s">
        <v>3116</v>
      </c>
      <c r="C687" s="137"/>
      <c r="D687" s="137"/>
      <c r="E687" s="137"/>
      <c r="F687" s="137"/>
    </row>
    <row r="688" spans="1:6" ht="25.5" outlineLevel="1" x14ac:dyDescent="0.2">
      <c r="A688" s="149">
        <v>7</v>
      </c>
      <c r="B688" s="150" t="s">
        <v>3117</v>
      </c>
      <c r="C688" s="137"/>
      <c r="D688" s="137"/>
      <c r="E688" s="137"/>
      <c r="F688" s="137"/>
    </row>
    <row r="689" spans="1:6" ht="25.5" outlineLevel="1" x14ac:dyDescent="0.2">
      <c r="A689" s="149">
        <v>8</v>
      </c>
      <c r="B689" s="150" t="s">
        <v>3118</v>
      </c>
      <c r="C689" s="137"/>
      <c r="D689" s="137"/>
      <c r="E689" s="137"/>
      <c r="F689" s="137"/>
    </row>
    <row r="690" spans="1:6" ht="38.25" outlineLevel="1" x14ac:dyDescent="0.2">
      <c r="A690" s="149">
        <v>9</v>
      </c>
      <c r="B690" s="150" t="s">
        <v>3119</v>
      </c>
      <c r="C690" s="137"/>
      <c r="D690" s="137"/>
      <c r="E690" s="137"/>
      <c r="F690" s="137"/>
    </row>
    <row r="691" spans="1:6" ht="38.25" outlineLevel="1" x14ac:dyDescent="0.2">
      <c r="A691" s="149">
        <v>10</v>
      </c>
      <c r="B691" s="150" t="s">
        <v>3120</v>
      </c>
      <c r="C691" s="137"/>
      <c r="D691" s="137"/>
      <c r="E691" s="137"/>
      <c r="F691" s="137"/>
    </row>
    <row r="692" spans="1:6" ht="38.25" outlineLevel="1" x14ac:dyDescent="0.2">
      <c r="A692" s="149">
        <v>11</v>
      </c>
      <c r="B692" s="150" t="s">
        <v>3121</v>
      </c>
      <c r="C692" s="137"/>
      <c r="D692" s="137"/>
      <c r="E692" s="137"/>
      <c r="F692" s="137"/>
    </row>
    <row r="693" spans="1:6" ht="25.5" outlineLevel="1" x14ac:dyDescent="0.2">
      <c r="A693" s="149">
        <v>12</v>
      </c>
      <c r="B693" s="150" t="s">
        <v>3122</v>
      </c>
      <c r="C693" s="137"/>
      <c r="D693" s="137"/>
      <c r="E693" s="137"/>
      <c r="F693" s="137"/>
    </row>
    <row r="694" spans="1:6" outlineLevel="1" x14ac:dyDescent="0.2">
      <c r="A694" s="137"/>
      <c r="B694" s="137"/>
      <c r="C694" s="137"/>
      <c r="D694" s="137"/>
      <c r="E694" s="137"/>
      <c r="F694" s="137"/>
    </row>
    <row r="695" spans="1:6" ht="12.75" customHeight="1" outlineLevel="1" x14ac:dyDescent="0.2">
      <c r="A695" s="148" t="s">
        <v>2287</v>
      </c>
      <c r="B695" s="148"/>
      <c r="C695" s="148"/>
      <c r="D695" s="148"/>
      <c r="E695" s="148"/>
      <c r="F695" s="148"/>
    </row>
    <row r="696" spans="1:6" ht="25.5" outlineLevel="1" x14ac:dyDescent="0.2">
      <c r="A696" s="149">
        <v>1</v>
      </c>
      <c r="B696" s="150" t="s">
        <v>3123</v>
      </c>
      <c r="C696" s="137"/>
      <c r="D696" s="137"/>
      <c r="E696" s="137"/>
      <c r="F696" s="137"/>
    </row>
    <row r="697" spans="1:6" ht="25.5" outlineLevel="1" x14ac:dyDescent="0.2">
      <c r="A697" s="149">
        <v>2</v>
      </c>
      <c r="B697" s="150" t="s">
        <v>3124</v>
      </c>
      <c r="C697" s="137"/>
      <c r="D697" s="137"/>
      <c r="E697" s="137"/>
      <c r="F697" s="137"/>
    </row>
    <row r="698" spans="1:6" ht="25.5" outlineLevel="1" x14ac:dyDescent="0.2">
      <c r="A698" s="149">
        <v>3</v>
      </c>
      <c r="B698" s="150" t="s">
        <v>3125</v>
      </c>
      <c r="C698" s="137"/>
      <c r="D698" s="137"/>
      <c r="E698" s="137"/>
      <c r="F698" s="137"/>
    </row>
    <row r="699" spans="1:6" ht="25.5" outlineLevel="1" x14ac:dyDescent="0.2">
      <c r="A699" s="149">
        <v>4</v>
      </c>
      <c r="B699" s="150" t="s">
        <v>3126</v>
      </c>
      <c r="C699" s="137"/>
      <c r="D699" s="137"/>
      <c r="E699" s="137"/>
      <c r="F699" s="137"/>
    </row>
    <row r="700" spans="1:6" outlineLevel="1" x14ac:dyDescent="0.2">
      <c r="A700" s="137"/>
      <c r="B700" s="137"/>
      <c r="C700" s="137"/>
      <c r="D700" s="137"/>
      <c r="E700" s="137"/>
      <c r="F700" s="137"/>
    </row>
    <row r="701" spans="1:6" ht="12.75" customHeight="1" outlineLevel="1" x14ac:dyDescent="0.2">
      <c r="A701" s="148" t="s">
        <v>2380</v>
      </c>
      <c r="B701" s="148"/>
      <c r="C701" s="148"/>
      <c r="D701" s="148"/>
      <c r="E701" s="148"/>
      <c r="F701" s="148"/>
    </row>
    <row r="702" spans="1:6" ht="38.25" outlineLevel="1" x14ac:dyDescent="0.2">
      <c r="A702" s="149">
        <v>1</v>
      </c>
      <c r="B702" s="150" t="s">
        <v>3127</v>
      </c>
      <c r="C702" s="137"/>
      <c r="D702" s="137"/>
      <c r="E702" s="137"/>
      <c r="F702" s="137"/>
    </row>
    <row r="703" spans="1:6" ht="25.5" outlineLevel="1" x14ac:dyDescent="0.2">
      <c r="A703" s="149">
        <v>2</v>
      </c>
      <c r="B703" s="150" t="s">
        <v>3128</v>
      </c>
      <c r="C703" s="137"/>
      <c r="D703" s="137"/>
      <c r="E703" s="137"/>
      <c r="F703" s="137"/>
    </row>
    <row r="704" spans="1:6" ht="38.25" outlineLevel="1" x14ac:dyDescent="0.2">
      <c r="A704" s="149">
        <v>3</v>
      </c>
      <c r="B704" s="150" t="s">
        <v>3129</v>
      </c>
      <c r="C704" s="137"/>
      <c r="D704" s="137"/>
      <c r="E704" s="137"/>
      <c r="F704" s="137"/>
    </row>
    <row r="705" spans="1:6" ht="38.25" outlineLevel="1" x14ac:dyDescent="0.2">
      <c r="A705" s="149">
        <v>4</v>
      </c>
      <c r="B705" s="150" t="s">
        <v>3130</v>
      </c>
      <c r="C705" s="137"/>
      <c r="D705" s="137"/>
      <c r="E705" s="137"/>
      <c r="F705" s="137"/>
    </row>
    <row r="706" spans="1:6" ht="38.25" outlineLevel="1" x14ac:dyDescent="0.2">
      <c r="A706" s="149">
        <v>5</v>
      </c>
      <c r="B706" s="150" t="s">
        <v>3131</v>
      </c>
      <c r="C706" s="137"/>
      <c r="D706" s="137"/>
      <c r="E706" s="137"/>
      <c r="F706" s="137"/>
    </row>
    <row r="707" spans="1:6" ht="25.5" outlineLevel="1" x14ac:dyDescent="0.2">
      <c r="A707" s="149">
        <v>6</v>
      </c>
      <c r="B707" s="150" t="s">
        <v>3132</v>
      </c>
      <c r="C707" s="137"/>
      <c r="D707" s="137"/>
      <c r="E707" s="137"/>
      <c r="F707" s="137"/>
    </row>
    <row r="708" spans="1:6" ht="25.5" outlineLevel="1" x14ac:dyDescent="0.2">
      <c r="A708" s="149">
        <v>7</v>
      </c>
      <c r="B708" s="150" t="s">
        <v>3133</v>
      </c>
      <c r="C708" s="137"/>
      <c r="D708" s="137"/>
      <c r="E708" s="137"/>
      <c r="F708" s="137"/>
    </row>
    <row r="709" spans="1:6" outlineLevel="1" x14ac:dyDescent="0.2">
      <c r="A709" s="137"/>
      <c r="B709" s="137"/>
      <c r="C709" s="137"/>
      <c r="D709" s="137"/>
      <c r="E709" s="137"/>
      <c r="F709" s="137"/>
    </row>
    <row r="710" spans="1:6" ht="12.75" customHeight="1" outlineLevel="1" x14ac:dyDescent="0.2">
      <c r="A710" s="148" t="s">
        <v>3134</v>
      </c>
      <c r="B710" s="148"/>
      <c r="C710" s="148"/>
      <c r="D710" s="148"/>
      <c r="E710" s="148"/>
      <c r="F710" s="148"/>
    </row>
    <row r="711" spans="1:6" ht="51" outlineLevel="1" x14ac:dyDescent="0.2">
      <c r="A711" s="149">
        <v>1</v>
      </c>
      <c r="B711" s="150" t="s">
        <v>3135</v>
      </c>
      <c r="C711" s="137"/>
      <c r="D711" s="137"/>
      <c r="E711" s="137"/>
      <c r="F711" s="137"/>
    </row>
    <row r="712" spans="1:6" ht="51" outlineLevel="1" x14ac:dyDescent="0.2">
      <c r="A712" s="149">
        <v>2</v>
      </c>
      <c r="B712" s="150" t="s">
        <v>3136</v>
      </c>
      <c r="C712" s="137"/>
      <c r="D712" s="137"/>
      <c r="E712" s="137"/>
      <c r="F712" s="137"/>
    </row>
    <row r="713" spans="1:6" ht="51" outlineLevel="1" x14ac:dyDescent="0.2">
      <c r="A713" s="149">
        <v>3</v>
      </c>
      <c r="B713" s="150" t="s">
        <v>3137</v>
      </c>
      <c r="C713" s="137"/>
      <c r="D713" s="137"/>
      <c r="E713" s="137"/>
      <c r="F713" s="137"/>
    </row>
    <row r="714" spans="1:6" ht="63.75" outlineLevel="1" x14ac:dyDescent="0.2">
      <c r="A714" s="149">
        <v>4</v>
      </c>
      <c r="B714" s="150" t="s">
        <v>3138</v>
      </c>
      <c r="C714" s="137"/>
      <c r="D714" s="137"/>
      <c r="E714" s="137"/>
      <c r="F714" s="137"/>
    </row>
    <row r="715" spans="1:6" ht="51" outlineLevel="1" x14ac:dyDescent="0.2">
      <c r="A715" s="149">
        <v>5</v>
      </c>
      <c r="B715" s="150" t="s">
        <v>3139</v>
      </c>
      <c r="C715" s="137"/>
      <c r="D715" s="137"/>
      <c r="E715" s="137"/>
      <c r="F715" s="137"/>
    </row>
    <row r="716" spans="1:6" ht="63.75" outlineLevel="1" x14ac:dyDescent="0.2">
      <c r="A716" s="149">
        <v>6</v>
      </c>
      <c r="B716" s="150" t="s">
        <v>3140</v>
      </c>
      <c r="C716" s="137"/>
      <c r="D716" s="137"/>
      <c r="E716" s="137"/>
      <c r="F716" s="137"/>
    </row>
    <row r="717" spans="1:6" ht="63.75" outlineLevel="1" x14ac:dyDescent="0.2">
      <c r="A717" s="149">
        <v>7</v>
      </c>
      <c r="B717" s="150" t="s">
        <v>3141</v>
      </c>
      <c r="C717" s="137"/>
      <c r="D717" s="137"/>
      <c r="E717" s="137"/>
      <c r="F717" s="137"/>
    </row>
    <row r="718" spans="1:6" ht="51" outlineLevel="1" x14ac:dyDescent="0.2">
      <c r="A718" s="149">
        <v>8</v>
      </c>
      <c r="B718" s="150" t="s">
        <v>3142</v>
      </c>
      <c r="C718" s="137"/>
      <c r="D718" s="137"/>
      <c r="E718" s="137"/>
      <c r="F718" s="137"/>
    </row>
    <row r="719" spans="1:6" outlineLevel="1" x14ac:dyDescent="0.2">
      <c r="A719" s="137"/>
      <c r="B719" s="137"/>
      <c r="C719" s="137"/>
      <c r="D719" s="137"/>
      <c r="E719" s="137"/>
      <c r="F719" s="137"/>
    </row>
    <row r="720" spans="1:6" ht="12.75" customHeight="1" outlineLevel="1" x14ac:dyDescent="0.2">
      <c r="A720" s="148" t="s">
        <v>2467</v>
      </c>
      <c r="B720" s="148"/>
      <c r="C720" s="148"/>
      <c r="D720" s="148"/>
      <c r="E720" s="148"/>
      <c r="F720" s="148"/>
    </row>
    <row r="721" spans="1:6" ht="38.25" outlineLevel="1" x14ac:dyDescent="0.2">
      <c r="A721" s="149">
        <v>1</v>
      </c>
      <c r="B721" s="150" t="s">
        <v>3143</v>
      </c>
      <c r="C721" s="137"/>
      <c r="D721" s="137"/>
      <c r="E721" s="137"/>
      <c r="F721" s="137"/>
    </row>
    <row r="722" spans="1:6" ht="51" outlineLevel="1" x14ac:dyDescent="0.2">
      <c r="A722" s="149">
        <v>2</v>
      </c>
      <c r="B722" s="150" t="s">
        <v>3144</v>
      </c>
      <c r="C722" s="137"/>
      <c r="D722" s="137"/>
      <c r="E722" s="137"/>
      <c r="F722" s="137"/>
    </row>
    <row r="723" spans="1:6" ht="25.5" outlineLevel="1" x14ac:dyDescent="0.2">
      <c r="A723" s="149">
        <v>3</v>
      </c>
      <c r="B723" s="150" t="s">
        <v>3145</v>
      </c>
      <c r="C723" s="137"/>
      <c r="D723" s="137"/>
      <c r="E723" s="137"/>
      <c r="F723" s="137"/>
    </row>
    <row r="724" spans="1:6" ht="38.25" outlineLevel="1" x14ac:dyDescent="0.2">
      <c r="A724" s="149">
        <v>4</v>
      </c>
      <c r="B724" s="150" t="s">
        <v>3146</v>
      </c>
      <c r="C724" s="137"/>
      <c r="D724" s="137"/>
      <c r="E724" s="137"/>
      <c r="F724" s="137"/>
    </row>
    <row r="725" spans="1:6" ht="38.25" outlineLevel="1" x14ac:dyDescent="0.2">
      <c r="A725" s="149">
        <v>5</v>
      </c>
      <c r="B725" s="150" t="s">
        <v>3147</v>
      </c>
      <c r="C725" s="137"/>
      <c r="D725" s="137"/>
      <c r="E725" s="137"/>
      <c r="F725" s="137"/>
    </row>
    <row r="726" spans="1:6" ht="15" outlineLevel="1" x14ac:dyDescent="0.2">
      <c r="A726" s="149">
        <v>6</v>
      </c>
      <c r="B726" s="151" t="s">
        <v>3148</v>
      </c>
      <c r="C726" s="137"/>
      <c r="D726" s="137"/>
      <c r="E726" s="137"/>
      <c r="F726" s="137"/>
    </row>
    <row r="727" spans="1:6" outlineLevel="1" x14ac:dyDescent="0.2">
      <c r="A727" s="137"/>
      <c r="B727" s="137"/>
      <c r="C727" s="137"/>
      <c r="D727" s="137"/>
      <c r="E727" s="137"/>
      <c r="F727" s="137"/>
    </row>
    <row r="728" spans="1:6" ht="12.75" customHeight="1" outlineLevel="1" x14ac:dyDescent="0.2">
      <c r="A728" s="148" t="s">
        <v>2548</v>
      </c>
      <c r="B728" s="148"/>
      <c r="C728" s="148"/>
      <c r="D728" s="148"/>
      <c r="E728" s="148"/>
      <c r="F728" s="148"/>
    </row>
    <row r="729" spans="1:6" ht="51" outlineLevel="1" x14ac:dyDescent="0.2">
      <c r="A729" s="149">
        <v>1</v>
      </c>
      <c r="B729" s="150" t="s">
        <v>3149</v>
      </c>
      <c r="C729" s="137"/>
      <c r="D729" s="137"/>
      <c r="E729" s="137"/>
      <c r="F729" s="137"/>
    </row>
    <row r="730" spans="1:6" ht="38.25" outlineLevel="1" x14ac:dyDescent="0.2">
      <c r="A730" s="149">
        <v>2</v>
      </c>
      <c r="B730" s="150" t="s">
        <v>3150</v>
      </c>
      <c r="C730" s="137"/>
      <c r="D730" s="137"/>
      <c r="E730" s="137"/>
      <c r="F730" s="137"/>
    </row>
    <row r="731" spans="1:6" ht="51" outlineLevel="1" x14ac:dyDescent="0.2">
      <c r="A731" s="149">
        <v>3</v>
      </c>
      <c r="B731" s="150" t="s">
        <v>3151</v>
      </c>
      <c r="C731" s="137"/>
      <c r="D731" s="137"/>
      <c r="E731" s="137"/>
      <c r="F731" s="137"/>
    </row>
    <row r="732" spans="1:6" ht="51" outlineLevel="1" x14ac:dyDescent="0.2">
      <c r="A732" s="149">
        <v>4</v>
      </c>
      <c r="B732" s="150" t="s">
        <v>3152</v>
      </c>
      <c r="C732" s="137"/>
      <c r="D732" s="137"/>
      <c r="E732" s="137"/>
      <c r="F732" s="137"/>
    </row>
    <row r="733" spans="1:6" ht="15" outlineLevel="1" x14ac:dyDescent="0.2">
      <c r="A733" s="149">
        <v>5</v>
      </c>
      <c r="B733" s="151" t="s">
        <v>3148</v>
      </c>
      <c r="C733" s="137"/>
      <c r="D733" s="137"/>
      <c r="E733" s="137"/>
      <c r="F733" s="137"/>
    </row>
    <row r="734" spans="1:6" outlineLevel="1" x14ac:dyDescent="0.2">
      <c r="A734" s="137"/>
      <c r="B734" s="137"/>
      <c r="C734" s="137"/>
      <c r="D734" s="137"/>
      <c r="E734" s="137"/>
      <c r="F734" s="137"/>
    </row>
    <row r="735" spans="1:6" ht="12.75" customHeight="1" outlineLevel="1" x14ac:dyDescent="0.2">
      <c r="A735" s="148" t="s">
        <v>2587</v>
      </c>
      <c r="B735" s="148"/>
      <c r="C735" s="148"/>
      <c r="D735" s="148"/>
      <c r="E735" s="148"/>
      <c r="F735" s="148"/>
    </row>
    <row r="736" spans="1:6" ht="51" outlineLevel="1" x14ac:dyDescent="0.2">
      <c r="A736" s="149">
        <v>1</v>
      </c>
      <c r="B736" s="150" t="s">
        <v>3153</v>
      </c>
      <c r="C736" s="137"/>
      <c r="D736" s="137"/>
      <c r="E736" s="137"/>
      <c r="F736" s="137"/>
    </row>
    <row r="737" spans="1:6" ht="51" outlineLevel="1" x14ac:dyDescent="0.2">
      <c r="A737" s="149">
        <v>2</v>
      </c>
      <c r="B737" s="150" t="s">
        <v>3154</v>
      </c>
      <c r="C737" s="137"/>
      <c r="D737" s="137"/>
      <c r="E737" s="137"/>
      <c r="F737" s="137"/>
    </row>
    <row r="738" spans="1:6" ht="51" outlineLevel="1" x14ac:dyDescent="0.2">
      <c r="A738" s="149">
        <v>3</v>
      </c>
      <c r="B738" s="150" t="s">
        <v>3155</v>
      </c>
      <c r="C738" s="137"/>
      <c r="D738" s="137"/>
      <c r="E738" s="137"/>
      <c r="F738" s="137"/>
    </row>
    <row r="739" spans="1:6" ht="63.75" outlineLevel="1" x14ac:dyDescent="0.2">
      <c r="A739" s="149">
        <v>4</v>
      </c>
      <c r="B739" s="150" t="s">
        <v>3156</v>
      </c>
      <c r="C739" s="137"/>
      <c r="D739" s="137"/>
      <c r="E739" s="137"/>
      <c r="F739" s="137"/>
    </row>
    <row r="740" spans="1:6" ht="15" outlineLevel="1" x14ac:dyDescent="0.2">
      <c r="A740" s="149">
        <v>5</v>
      </c>
      <c r="B740" s="151" t="s">
        <v>3148</v>
      </c>
      <c r="C740" s="137"/>
      <c r="D740" s="137"/>
      <c r="E740" s="137"/>
      <c r="F740" s="137"/>
    </row>
    <row r="741" spans="1:6" outlineLevel="1" x14ac:dyDescent="0.2">
      <c r="A741" s="137"/>
      <c r="B741" s="137"/>
      <c r="C741" s="137"/>
      <c r="D741" s="137"/>
      <c r="E741" s="137"/>
      <c r="F741" s="137"/>
    </row>
    <row r="742" spans="1:6" ht="12.75" customHeight="1" outlineLevel="1" x14ac:dyDescent="0.2">
      <c r="A742" s="148" t="s">
        <v>2514</v>
      </c>
      <c r="B742" s="148"/>
      <c r="C742" s="148"/>
      <c r="D742" s="148"/>
      <c r="E742" s="148"/>
      <c r="F742" s="148"/>
    </row>
    <row r="743" spans="1:6" ht="38.25" outlineLevel="1" x14ac:dyDescent="0.2">
      <c r="A743" s="149">
        <v>1</v>
      </c>
      <c r="B743" s="150" t="s">
        <v>3157</v>
      </c>
      <c r="C743" s="137"/>
      <c r="D743" s="137"/>
      <c r="E743" s="137"/>
      <c r="F743" s="137"/>
    </row>
    <row r="744" spans="1:6" ht="38.25" outlineLevel="1" x14ac:dyDescent="0.2">
      <c r="A744" s="149">
        <v>2</v>
      </c>
      <c r="B744" s="150" t="s">
        <v>3158</v>
      </c>
      <c r="C744" s="137"/>
      <c r="D744" s="137"/>
      <c r="E744" s="137"/>
      <c r="F744" s="137"/>
    </row>
    <row r="745" spans="1:6" ht="25.5" outlineLevel="1" x14ac:dyDescent="0.2">
      <c r="A745" s="149">
        <v>3</v>
      </c>
      <c r="B745" s="150" t="s">
        <v>3159</v>
      </c>
      <c r="C745" s="137"/>
      <c r="D745" s="137"/>
      <c r="E745" s="137"/>
      <c r="F745" s="137"/>
    </row>
    <row r="746" spans="1:6" ht="38.25" outlineLevel="1" x14ac:dyDescent="0.2">
      <c r="A746" s="149">
        <v>4</v>
      </c>
      <c r="B746" s="150" t="s">
        <v>3160</v>
      </c>
      <c r="C746" s="137"/>
      <c r="D746" s="137"/>
      <c r="E746" s="137"/>
      <c r="F746" s="137"/>
    </row>
    <row r="747" spans="1:6" ht="38.25" outlineLevel="1" x14ac:dyDescent="0.2">
      <c r="A747" s="149">
        <v>5</v>
      </c>
      <c r="B747" s="150" t="s">
        <v>3161</v>
      </c>
      <c r="C747" s="137"/>
      <c r="D747" s="137"/>
      <c r="E747" s="137"/>
      <c r="F747" s="137"/>
    </row>
    <row r="748" spans="1:6" ht="15" outlineLevel="1" x14ac:dyDescent="0.2">
      <c r="A748" s="149">
        <v>6</v>
      </c>
      <c r="B748" s="151" t="s">
        <v>3148</v>
      </c>
      <c r="C748" s="137"/>
      <c r="D748" s="137"/>
      <c r="E748" s="137"/>
      <c r="F748" s="137"/>
    </row>
    <row r="749" spans="1:6" outlineLevel="1" x14ac:dyDescent="0.2">
      <c r="A749" s="137"/>
      <c r="B749" s="137"/>
      <c r="C749" s="137"/>
      <c r="D749" s="137"/>
      <c r="E749" s="137"/>
      <c r="F749" s="137"/>
    </row>
    <row r="750" spans="1:6" ht="12.75" customHeight="1" outlineLevel="1" x14ac:dyDescent="0.2">
      <c r="A750" s="148" t="s">
        <v>1924</v>
      </c>
      <c r="B750" s="148"/>
      <c r="C750" s="148"/>
      <c r="D750" s="148"/>
      <c r="E750" s="148"/>
      <c r="F750" s="148"/>
    </row>
    <row r="751" spans="1:6" outlineLevel="1" x14ac:dyDescent="0.2">
      <c r="A751" s="149">
        <v>1</v>
      </c>
      <c r="B751" s="150" t="s">
        <v>3162</v>
      </c>
      <c r="C751" s="137"/>
      <c r="D751" s="137"/>
      <c r="E751" s="137"/>
      <c r="F751" s="137"/>
    </row>
    <row r="752" spans="1:6" outlineLevel="1" x14ac:dyDescent="0.2">
      <c r="A752" s="149">
        <v>2</v>
      </c>
      <c r="B752" s="150" t="s">
        <v>3163</v>
      </c>
      <c r="C752" s="137"/>
      <c r="D752" s="137"/>
      <c r="E752" s="137"/>
      <c r="F752" s="137"/>
    </row>
    <row r="753" spans="1:6" ht="25.5" outlineLevel="1" x14ac:dyDescent="0.2">
      <c r="A753" s="149">
        <v>3</v>
      </c>
      <c r="B753" s="150" t="s">
        <v>3164</v>
      </c>
      <c r="C753" s="137"/>
      <c r="D753" s="137"/>
      <c r="E753" s="137"/>
      <c r="F753" s="137"/>
    </row>
    <row r="754" spans="1:6" ht="25.5" outlineLevel="1" x14ac:dyDescent="0.2">
      <c r="A754" s="149">
        <v>4</v>
      </c>
      <c r="B754" s="150" t="s">
        <v>3165</v>
      </c>
      <c r="C754" s="137"/>
      <c r="D754" s="137"/>
      <c r="E754" s="137"/>
      <c r="F754" s="137"/>
    </row>
    <row r="755" spans="1:6" outlineLevel="1" x14ac:dyDescent="0.2">
      <c r="A755" s="149">
        <v>5</v>
      </c>
      <c r="B755" s="150" t="s">
        <v>3166</v>
      </c>
      <c r="C755" s="137"/>
      <c r="D755" s="137"/>
      <c r="E755" s="137"/>
      <c r="F755" s="137"/>
    </row>
    <row r="756" spans="1:6" ht="25.5" outlineLevel="1" x14ac:dyDescent="0.2">
      <c r="A756" s="149">
        <v>6</v>
      </c>
      <c r="B756" s="150" t="s">
        <v>3167</v>
      </c>
      <c r="C756" s="137"/>
      <c r="D756" s="137"/>
      <c r="E756" s="137"/>
      <c r="F756" s="137"/>
    </row>
    <row r="757" spans="1:6" outlineLevel="1" x14ac:dyDescent="0.2">
      <c r="A757" s="137"/>
      <c r="B757" s="137"/>
      <c r="C757" s="137"/>
      <c r="D757" s="137"/>
      <c r="E757" s="137"/>
      <c r="F757" s="137"/>
    </row>
    <row r="758" spans="1:6" ht="12.75" customHeight="1" outlineLevel="1" x14ac:dyDescent="0.2">
      <c r="A758" s="148" t="s">
        <v>1928</v>
      </c>
      <c r="B758" s="148"/>
      <c r="C758" s="148"/>
      <c r="D758" s="148"/>
      <c r="E758" s="148"/>
      <c r="F758" s="148"/>
    </row>
    <row r="759" spans="1:6" ht="25.5" outlineLevel="1" x14ac:dyDescent="0.2">
      <c r="A759" s="149">
        <v>1</v>
      </c>
      <c r="B759" s="150" t="s">
        <v>3168</v>
      </c>
      <c r="C759" s="137"/>
      <c r="D759" s="137"/>
      <c r="E759" s="137"/>
      <c r="F759" s="137"/>
    </row>
    <row r="760" spans="1:6" outlineLevel="1" x14ac:dyDescent="0.2">
      <c r="A760" s="149">
        <v>2</v>
      </c>
      <c r="B760" s="150" t="s">
        <v>3169</v>
      </c>
      <c r="C760" s="137"/>
      <c r="D760" s="137"/>
      <c r="E760" s="137"/>
      <c r="F760" s="137"/>
    </row>
    <row r="761" spans="1:6" outlineLevel="1" x14ac:dyDescent="0.2">
      <c r="A761" s="149">
        <v>3</v>
      </c>
      <c r="B761" s="150" t="s">
        <v>3170</v>
      </c>
      <c r="C761" s="137"/>
      <c r="D761" s="137"/>
      <c r="E761" s="137"/>
      <c r="F761" s="137"/>
    </row>
    <row r="762" spans="1:6" ht="38.25" outlineLevel="1" x14ac:dyDescent="0.2">
      <c r="A762" s="149">
        <v>4</v>
      </c>
      <c r="B762" s="150" t="s">
        <v>3171</v>
      </c>
      <c r="C762" s="137"/>
      <c r="D762" s="137"/>
      <c r="E762" s="137"/>
      <c r="F762" s="137"/>
    </row>
    <row r="763" spans="1:6" outlineLevel="1" x14ac:dyDescent="0.2">
      <c r="A763" s="137"/>
      <c r="B763" s="137"/>
      <c r="C763" s="137"/>
      <c r="D763" s="137"/>
      <c r="E763" s="137"/>
      <c r="F763" s="137"/>
    </row>
    <row r="764" spans="1:6" ht="12.75" customHeight="1" outlineLevel="1" x14ac:dyDescent="0.2">
      <c r="A764" s="148" t="s">
        <v>1932</v>
      </c>
      <c r="B764" s="148"/>
      <c r="C764" s="148"/>
      <c r="D764" s="148"/>
      <c r="E764" s="148"/>
      <c r="F764" s="148"/>
    </row>
    <row r="765" spans="1:6" ht="25.5" outlineLevel="1" x14ac:dyDescent="0.2">
      <c r="A765" s="149">
        <v>1</v>
      </c>
      <c r="B765" s="150" t="s">
        <v>3172</v>
      </c>
      <c r="C765" s="137"/>
      <c r="D765" s="137"/>
      <c r="E765" s="137"/>
      <c r="F765" s="137"/>
    </row>
    <row r="766" spans="1:6" ht="38.25" outlineLevel="1" x14ac:dyDescent="0.2">
      <c r="A766" s="149">
        <v>2</v>
      </c>
      <c r="B766" s="150" t="s">
        <v>3173</v>
      </c>
      <c r="C766" s="137"/>
      <c r="D766" s="137"/>
      <c r="E766" s="137"/>
      <c r="F766" s="137"/>
    </row>
    <row r="767" spans="1:6" ht="51" outlineLevel="1" x14ac:dyDescent="0.2">
      <c r="A767" s="149">
        <v>3</v>
      </c>
      <c r="B767" s="150" t="s">
        <v>3174</v>
      </c>
      <c r="C767" s="137"/>
      <c r="D767" s="137"/>
      <c r="E767" s="137"/>
      <c r="F767" s="137"/>
    </row>
    <row r="768" spans="1:6" ht="38.25" outlineLevel="1" x14ac:dyDescent="0.2">
      <c r="A768" s="149">
        <v>4</v>
      </c>
      <c r="B768" s="150" t="s">
        <v>3175</v>
      </c>
      <c r="C768" s="137"/>
      <c r="D768" s="137"/>
      <c r="E768" s="137"/>
      <c r="F768" s="137"/>
    </row>
    <row r="769" spans="1:6" ht="38.25" outlineLevel="1" x14ac:dyDescent="0.2">
      <c r="A769" s="149">
        <v>5</v>
      </c>
      <c r="B769" s="150" t="s">
        <v>3176</v>
      </c>
      <c r="C769" s="137"/>
      <c r="D769" s="137"/>
      <c r="E769" s="137"/>
      <c r="F769" s="137"/>
    </row>
    <row r="770" spans="1:6" ht="38.25" outlineLevel="1" x14ac:dyDescent="0.2">
      <c r="A770" s="149">
        <v>6</v>
      </c>
      <c r="B770" s="150" t="s">
        <v>3177</v>
      </c>
      <c r="C770" s="137"/>
      <c r="D770" s="137"/>
      <c r="E770" s="137"/>
      <c r="F770" s="137"/>
    </row>
    <row r="771" spans="1:6" ht="38.25" outlineLevel="1" x14ac:dyDescent="0.2">
      <c r="A771" s="149">
        <v>7</v>
      </c>
      <c r="B771" s="150" t="s">
        <v>3178</v>
      </c>
      <c r="C771" s="137"/>
      <c r="D771" s="137"/>
      <c r="E771" s="137"/>
      <c r="F771" s="137"/>
    </row>
    <row r="772" spans="1:6" ht="25.5" outlineLevel="1" x14ac:dyDescent="0.2">
      <c r="A772" s="149">
        <v>8</v>
      </c>
      <c r="B772" s="150" t="s">
        <v>3179</v>
      </c>
      <c r="C772" s="137"/>
      <c r="D772" s="137"/>
      <c r="E772" s="137"/>
      <c r="F772" s="137"/>
    </row>
    <row r="773" spans="1:6" outlineLevel="1" x14ac:dyDescent="0.2">
      <c r="A773" s="137"/>
      <c r="B773" s="137"/>
      <c r="C773" s="137"/>
      <c r="D773" s="137"/>
      <c r="E773" s="137"/>
      <c r="F773" s="137"/>
    </row>
    <row r="774" spans="1:6" ht="12.75" customHeight="1" outlineLevel="1" x14ac:dyDescent="0.2">
      <c r="A774" s="148" t="s">
        <v>1935</v>
      </c>
      <c r="B774" s="148"/>
      <c r="C774" s="148"/>
      <c r="D774" s="148"/>
      <c r="E774" s="148"/>
      <c r="F774" s="148"/>
    </row>
    <row r="775" spans="1:6" ht="25.5" outlineLevel="1" x14ac:dyDescent="0.2">
      <c r="A775" s="149">
        <v>1</v>
      </c>
      <c r="B775" s="150" t="s">
        <v>3180</v>
      </c>
      <c r="C775" s="137"/>
      <c r="D775" s="137"/>
      <c r="E775" s="137"/>
      <c r="F775" s="137"/>
    </row>
    <row r="776" spans="1:6" ht="38.25" outlineLevel="1" x14ac:dyDescent="0.2">
      <c r="A776" s="149">
        <v>2</v>
      </c>
      <c r="B776" s="150" t="s">
        <v>3181</v>
      </c>
      <c r="C776" s="137"/>
      <c r="D776" s="137"/>
      <c r="E776" s="137"/>
      <c r="F776" s="137"/>
    </row>
    <row r="777" spans="1:6" ht="25.5" outlineLevel="1" x14ac:dyDescent="0.2">
      <c r="A777" s="149">
        <v>3</v>
      </c>
      <c r="B777" s="150" t="s">
        <v>3182</v>
      </c>
      <c r="C777" s="137"/>
      <c r="D777" s="137"/>
      <c r="E777" s="137"/>
      <c r="F777" s="137"/>
    </row>
    <row r="778" spans="1:6" ht="25.5" outlineLevel="1" x14ac:dyDescent="0.2">
      <c r="A778" s="149">
        <v>4</v>
      </c>
      <c r="B778" s="150" t="s">
        <v>3183</v>
      </c>
      <c r="C778" s="137"/>
      <c r="D778" s="137"/>
      <c r="E778" s="137"/>
      <c r="F778" s="137"/>
    </row>
    <row r="779" spans="1:6" ht="25.5" outlineLevel="1" x14ac:dyDescent="0.2">
      <c r="A779" s="149">
        <v>5</v>
      </c>
      <c r="B779" s="150" t="s">
        <v>3184</v>
      </c>
      <c r="C779" s="137"/>
      <c r="D779" s="137"/>
      <c r="E779" s="137"/>
      <c r="F779" s="137"/>
    </row>
    <row r="780" spans="1:6" outlineLevel="1" x14ac:dyDescent="0.2">
      <c r="A780" s="137"/>
      <c r="B780" s="137"/>
      <c r="C780" s="137"/>
      <c r="D780" s="137"/>
      <c r="E780" s="137"/>
      <c r="F780" s="137"/>
    </row>
    <row r="781" spans="1:6" ht="12.75" customHeight="1" outlineLevel="1" x14ac:dyDescent="0.2">
      <c r="A781" s="148" t="s">
        <v>1940</v>
      </c>
      <c r="B781" s="148"/>
      <c r="C781" s="148"/>
      <c r="D781" s="148"/>
      <c r="E781" s="148"/>
      <c r="F781" s="148"/>
    </row>
    <row r="782" spans="1:6" ht="38.25" outlineLevel="1" x14ac:dyDescent="0.2">
      <c r="A782" s="149">
        <v>1</v>
      </c>
      <c r="B782" s="150" t="s">
        <v>3185</v>
      </c>
      <c r="C782" s="137"/>
      <c r="D782" s="137"/>
      <c r="E782" s="137"/>
      <c r="F782" s="137"/>
    </row>
    <row r="783" spans="1:6" ht="25.5" outlineLevel="1" x14ac:dyDescent="0.2">
      <c r="A783" s="149">
        <v>2</v>
      </c>
      <c r="B783" s="150" t="s">
        <v>3186</v>
      </c>
      <c r="C783" s="137"/>
      <c r="D783" s="137"/>
      <c r="E783" s="137"/>
      <c r="F783" s="137"/>
    </row>
    <row r="784" spans="1:6" ht="25.5" outlineLevel="1" x14ac:dyDescent="0.2">
      <c r="A784" s="149">
        <v>3</v>
      </c>
      <c r="B784" s="150" t="s">
        <v>3187</v>
      </c>
      <c r="C784" s="137"/>
      <c r="D784" s="137"/>
      <c r="E784" s="137"/>
      <c r="F784" s="137"/>
    </row>
    <row r="785" spans="1:6" ht="25.5" outlineLevel="1" x14ac:dyDescent="0.2">
      <c r="A785" s="149">
        <v>4</v>
      </c>
      <c r="B785" s="150" t="s">
        <v>3188</v>
      </c>
      <c r="C785" s="137"/>
      <c r="D785" s="137"/>
      <c r="E785" s="137"/>
      <c r="F785" s="137"/>
    </row>
    <row r="786" spans="1:6" ht="25.5" outlineLevel="1" x14ac:dyDescent="0.2">
      <c r="A786" s="149">
        <v>5</v>
      </c>
      <c r="B786" s="150" t="s">
        <v>3189</v>
      </c>
      <c r="C786" s="137"/>
      <c r="D786" s="137"/>
      <c r="E786" s="137"/>
      <c r="F786" s="137"/>
    </row>
    <row r="787" spans="1:6" ht="38.25" outlineLevel="1" x14ac:dyDescent="0.2">
      <c r="A787" s="149">
        <v>6</v>
      </c>
      <c r="B787" s="150" t="s">
        <v>3190</v>
      </c>
      <c r="C787" s="137"/>
      <c r="D787" s="137"/>
      <c r="E787" s="137"/>
      <c r="F787" s="137"/>
    </row>
    <row r="788" spans="1:6" outlineLevel="1" x14ac:dyDescent="0.2">
      <c r="A788" s="137"/>
      <c r="B788" s="137"/>
      <c r="C788" s="137"/>
      <c r="D788" s="137"/>
      <c r="E788" s="137"/>
      <c r="F788" s="137"/>
    </row>
    <row r="789" spans="1:6" ht="12.75" customHeight="1" outlineLevel="1" x14ac:dyDescent="0.2">
      <c r="A789" s="148" t="s">
        <v>1943</v>
      </c>
      <c r="B789" s="148"/>
      <c r="C789" s="148"/>
      <c r="D789" s="148"/>
      <c r="E789" s="148"/>
      <c r="F789" s="148"/>
    </row>
    <row r="790" spans="1:6" ht="25.5" outlineLevel="1" x14ac:dyDescent="0.2">
      <c r="A790" s="149">
        <v>1</v>
      </c>
      <c r="B790" s="150" t="s">
        <v>3191</v>
      </c>
      <c r="C790" s="137"/>
      <c r="D790" s="137"/>
      <c r="E790" s="137"/>
      <c r="F790" s="137"/>
    </row>
    <row r="791" spans="1:6" outlineLevel="1" x14ac:dyDescent="0.2">
      <c r="A791" s="137"/>
      <c r="B791" s="137"/>
      <c r="C791" s="137"/>
      <c r="D791" s="137"/>
      <c r="E791" s="137"/>
      <c r="F791" s="137"/>
    </row>
    <row r="792" spans="1:6" ht="12.75" customHeight="1" outlineLevel="1" x14ac:dyDescent="0.2">
      <c r="A792" s="148" t="s">
        <v>1945</v>
      </c>
      <c r="B792" s="148"/>
      <c r="C792" s="148"/>
      <c r="D792" s="148"/>
      <c r="E792" s="148"/>
      <c r="F792" s="148"/>
    </row>
    <row r="793" spans="1:6" ht="38.25" outlineLevel="1" x14ac:dyDescent="0.2">
      <c r="A793" s="149">
        <v>1</v>
      </c>
      <c r="B793" s="150" t="s">
        <v>3192</v>
      </c>
      <c r="C793" s="137"/>
      <c r="D793" s="137"/>
      <c r="E793" s="137"/>
      <c r="F793" s="137"/>
    </row>
    <row r="794" spans="1:6" ht="25.5" outlineLevel="1" x14ac:dyDescent="0.2">
      <c r="A794" s="149">
        <v>2</v>
      </c>
      <c r="B794" s="150" t="s">
        <v>3193</v>
      </c>
      <c r="C794" s="137"/>
      <c r="D794" s="137"/>
      <c r="E794" s="137"/>
      <c r="F794" s="137"/>
    </row>
    <row r="795" spans="1:6" outlineLevel="1" x14ac:dyDescent="0.2">
      <c r="A795" s="149">
        <v>3</v>
      </c>
      <c r="B795" s="150" t="s">
        <v>3194</v>
      </c>
      <c r="C795" s="137"/>
      <c r="D795" s="137"/>
      <c r="E795" s="137"/>
      <c r="F795" s="137"/>
    </row>
    <row r="796" spans="1:6" ht="25.5" outlineLevel="1" x14ac:dyDescent="0.2">
      <c r="A796" s="149">
        <v>4</v>
      </c>
      <c r="B796" s="150" t="s">
        <v>3195</v>
      </c>
      <c r="C796" s="137"/>
      <c r="D796" s="137"/>
      <c r="E796" s="137"/>
      <c r="F796" s="137"/>
    </row>
    <row r="797" spans="1:6" ht="25.5" outlineLevel="1" x14ac:dyDescent="0.2">
      <c r="A797" s="149">
        <v>5</v>
      </c>
      <c r="B797" s="150" t="s">
        <v>3196</v>
      </c>
      <c r="C797" s="137"/>
      <c r="D797" s="137"/>
      <c r="E797" s="137"/>
      <c r="F797" s="137"/>
    </row>
    <row r="798" spans="1:6" outlineLevel="1" x14ac:dyDescent="0.2">
      <c r="A798" s="149">
        <v>6</v>
      </c>
      <c r="B798" s="150" t="s">
        <v>3197</v>
      </c>
      <c r="C798" s="137"/>
      <c r="D798" s="137"/>
      <c r="E798" s="137"/>
      <c r="F798" s="137"/>
    </row>
    <row r="799" spans="1:6" ht="25.5" outlineLevel="1" x14ac:dyDescent="0.2">
      <c r="A799" s="149">
        <v>7</v>
      </c>
      <c r="B799" s="150" t="s">
        <v>3198</v>
      </c>
      <c r="C799" s="137"/>
      <c r="D799" s="137"/>
      <c r="E799" s="137"/>
      <c r="F799" s="137"/>
    </row>
    <row r="800" spans="1:6" outlineLevel="1" x14ac:dyDescent="0.2">
      <c r="A800" s="137"/>
      <c r="B800" s="137"/>
      <c r="C800" s="137"/>
      <c r="D800" s="137"/>
      <c r="E800" s="137"/>
      <c r="F800" s="137"/>
    </row>
    <row r="801" spans="1:6" ht="12.75" customHeight="1" outlineLevel="1" x14ac:dyDescent="0.2">
      <c r="A801" s="148" t="s">
        <v>1948</v>
      </c>
      <c r="B801" s="148"/>
      <c r="C801" s="148"/>
      <c r="D801" s="148"/>
      <c r="E801" s="148"/>
      <c r="F801" s="148"/>
    </row>
    <row r="802" spans="1:6" ht="25.5" outlineLevel="1" x14ac:dyDescent="0.2">
      <c r="A802" s="149">
        <v>1</v>
      </c>
      <c r="B802" s="150" t="s">
        <v>3199</v>
      </c>
      <c r="C802" s="137"/>
      <c r="D802" s="137"/>
      <c r="E802" s="137"/>
      <c r="F802" s="137"/>
    </row>
    <row r="803" spans="1:6" ht="25.5" outlineLevel="1" x14ac:dyDescent="0.2">
      <c r="A803" s="149">
        <v>2</v>
      </c>
      <c r="B803" s="150" t="s">
        <v>3200</v>
      </c>
      <c r="C803" s="137"/>
      <c r="D803" s="137"/>
      <c r="E803" s="137"/>
      <c r="F803" s="137"/>
    </row>
    <row r="804" spans="1:6" ht="25.5" outlineLevel="1" x14ac:dyDescent="0.2">
      <c r="A804" s="149">
        <v>3</v>
      </c>
      <c r="B804" s="150" t="s">
        <v>3201</v>
      </c>
      <c r="C804" s="137"/>
      <c r="D804" s="137"/>
      <c r="E804" s="137"/>
      <c r="F804" s="137"/>
    </row>
    <row r="805" spans="1:6" outlineLevel="1" x14ac:dyDescent="0.2">
      <c r="A805" s="137"/>
      <c r="B805" s="137"/>
      <c r="C805" s="137"/>
      <c r="D805" s="137"/>
      <c r="E805" s="137"/>
      <c r="F805" s="137"/>
    </row>
    <row r="806" spans="1:6" ht="12.75" customHeight="1" outlineLevel="1" x14ac:dyDescent="0.2">
      <c r="A806" s="148" t="s">
        <v>1951</v>
      </c>
      <c r="B806" s="148"/>
      <c r="C806" s="148"/>
      <c r="D806" s="148"/>
      <c r="E806" s="148"/>
      <c r="F806" s="148"/>
    </row>
    <row r="807" spans="1:6" outlineLevel="1" x14ac:dyDescent="0.2">
      <c r="A807" s="149">
        <v>1</v>
      </c>
      <c r="B807" s="150" t="s">
        <v>3202</v>
      </c>
      <c r="C807" s="137"/>
      <c r="D807" s="137"/>
      <c r="E807" s="137"/>
      <c r="F807" s="137"/>
    </row>
    <row r="808" spans="1:6" outlineLevel="1" x14ac:dyDescent="0.2">
      <c r="A808" s="149">
        <v>2</v>
      </c>
      <c r="B808" s="150" t="s">
        <v>3203</v>
      </c>
      <c r="C808" s="137"/>
      <c r="D808" s="137"/>
      <c r="E808" s="137"/>
      <c r="F808" s="137"/>
    </row>
    <row r="809" spans="1:6" ht="25.5" outlineLevel="1" x14ac:dyDescent="0.2">
      <c r="A809" s="149">
        <v>3</v>
      </c>
      <c r="B809" s="150" t="s">
        <v>3204</v>
      </c>
      <c r="C809" s="137"/>
      <c r="D809" s="137"/>
      <c r="E809" s="137"/>
      <c r="F809" s="137"/>
    </row>
    <row r="810" spans="1:6" outlineLevel="1" x14ac:dyDescent="0.2">
      <c r="A810" s="149">
        <v>4</v>
      </c>
      <c r="B810" s="150" t="s">
        <v>3205</v>
      </c>
      <c r="C810" s="137"/>
      <c r="D810" s="137"/>
      <c r="E810" s="137"/>
      <c r="F810" s="137"/>
    </row>
    <row r="811" spans="1:6" ht="25.5" outlineLevel="1" x14ac:dyDescent="0.2">
      <c r="A811" s="149">
        <v>5</v>
      </c>
      <c r="B811" s="150" t="s">
        <v>3206</v>
      </c>
      <c r="C811" s="137"/>
      <c r="D811" s="137"/>
      <c r="E811" s="137"/>
      <c r="F811" s="137"/>
    </row>
    <row r="812" spans="1:6" ht="25.5" outlineLevel="1" x14ac:dyDescent="0.2">
      <c r="A812" s="149">
        <v>6</v>
      </c>
      <c r="B812" s="150" t="s">
        <v>3207</v>
      </c>
      <c r="C812" s="137"/>
      <c r="D812" s="137"/>
      <c r="E812" s="137"/>
      <c r="F812" s="137"/>
    </row>
    <row r="813" spans="1:6" ht="25.5" outlineLevel="1" x14ac:dyDescent="0.2">
      <c r="A813" s="149">
        <v>7</v>
      </c>
      <c r="B813" s="150" t="s">
        <v>3208</v>
      </c>
      <c r="C813" s="137"/>
      <c r="D813" s="137"/>
      <c r="E813" s="137"/>
      <c r="F813" s="137"/>
    </row>
    <row r="814" spans="1:6" outlineLevel="1" x14ac:dyDescent="0.2">
      <c r="A814" s="137"/>
      <c r="B814" s="137"/>
      <c r="C814" s="137"/>
      <c r="D814" s="137"/>
      <c r="E814" s="137"/>
      <c r="F814" s="137"/>
    </row>
    <row r="815" spans="1:6" ht="12.75" customHeight="1" outlineLevel="1" x14ac:dyDescent="0.2">
      <c r="A815" s="148" t="s">
        <v>1954</v>
      </c>
      <c r="B815" s="148"/>
      <c r="C815" s="148"/>
      <c r="D815" s="148"/>
      <c r="E815" s="148"/>
      <c r="F815" s="148"/>
    </row>
    <row r="816" spans="1:6" ht="25.5" outlineLevel="1" x14ac:dyDescent="0.2">
      <c r="A816" s="149">
        <v>1</v>
      </c>
      <c r="B816" s="150" t="s">
        <v>3209</v>
      </c>
      <c r="C816" s="137"/>
      <c r="D816" s="137"/>
      <c r="E816" s="137"/>
      <c r="F816" s="137"/>
    </row>
    <row r="817" spans="1:6" ht="25.5" outlineLevel="1" x14ac:dyDescent="0.2">
      <c r="A817" s="149">
        <v>2</v>
      </c>
      <c r="B817" s="150" t="s">
        <v>3210</v>
      </c>
      <c r="C817" s="137"/>
      <c r="D817" s="137"/>
      <c r="E817" s="137"/>
      <c r="F817" s="137"/>
    </row>
    <row r="818" spans="1:6" ht="25.5" outlineLevel="1" x14ac:dyDescent="0.2">
      <c r="A818" s="149">
        <v>3</v>
      </c>
      <c r="B818" s="150" t="s">
        <v>3211</v>
      </c>
      <c r="C818" s="137"/>
      <c r="D818" s="137"/>
      <c r="E818" s="137"/>
      <c r="F818" s="137"/>
    </row>
    <row r="819" spans="1:6" outlineLevel="1" x14ac:dyDescent="0.2">
      <c r="A819" s="137"/>
      <c r="B819" s="137"/>
      <c r="C819" s="137"/>
      <c r="D819" s="137"/>
      <c r="E819" s="137"/>
      <c r="F819" s="137"/>
    </row>
    <row r="820" spans="1:6" ht="12.75" customHeight="1" outlineLevel="1" x14ac:dyDescent="0.2">
      <c r="A820" s="148" t="s">
        <v>1957</v>
      </c>
      <c r="B820" s="148"/>
      <c r="C820" s="148"/>
      <c r="D820" s="148"/>
      <c r="E820" s="148"/>
      <c r="F820" s="148"/>
    </row>
    <row r="821" spans="1:6" ht="25.5" outlineLevel="1" x14ac:dyDescent="0.2">
      <c r="A821" s="149">
        <v>1</v>
      </c>
      <c r="B821" s="150" t="s">
        <v>3212</v>
      </c>
      <c r="C821" s="137"/>
      <c r="D821" s="137"/>
      <c r="E821" s="137"/>
      <c r="F821" s="137"/>
    </row>
    <row r="822" spans="1:6" ht="38.25" outlineLevel="1" x14ac:dyDescent="0.2">
      <c r="A822" s="149">
        <v>2</v>
      </c>
      <c r="B822" s="150" t="s">
        <v>3213</v>
      </c>
      <c r="C822" s="137"/>
      <c r="D822" s="137"/>
      <c r="E822" s="137"/>
      <c r="F822" s="137"/>
    </row>
    <row r="823" spans="1:6" ht="38.25" outlineLevel="1" x14ac:dyDescent="0.2">
      <c r="A823" s="149">
        <v>3</v>
      </c>
      <c r="B823" s="150" t="s">
        <v>3214</v>
      </c>
      <c r="C823" s="137"/>
      <c r="D823" s="137"/>
      <c r="E823" s="137"/>
      <c r="F823" s="137"/>
    </row>
    <row r="824" spans="1:6" ht="25.5" outlineLevel="1" x14ac:dyDescent="0.2">
      <c r="A824" s="149">
        <v>4</v>
      </c>
      <c r="B824" s="150" t="s">
        <v>3215</v>
      </c>
      <c r="C824" s="137"/>
      <c r="D824" s="137"/>
      <c r="E824" s="137"/>
      <c r="F824" s="137"/>
    </row>
    <row r="825" spans="1:6" ht="38.25" outlineLevel="1" x14ac:dyDescent="0.2">
      <c r="A825" s="149">
        <v>5</v>
      </c>
      <c r="B825" s="150" t="s">
        <v>3216</v>
      </c>
      <c r="C825" s="137"/>
      <c r="D825" s="137"/>
      <c r="E825" s="137"/>
      <c r="F825" s="137"/>
    </row>
    <row r="826" spans="1:6" outlineLevel="1" x14ac:dyDescent="0.2">
      <c r="A826" s="137"/>
      <c r="B826" s="137"/>
      <c r="C826" s="137"/>
      <c r="D826" s="137"/>
      <c r="E826" s="137"/>
      <c r="F826" s="137"/>
    </row>
    <row r="827" spans="1:6" ht="12.75" customHeight="1" outlineLevel="1" x14ac:dyDescent="0.2">
      <c r="A827" s="148" t="s">
        <v>1959</v>
      </c>
      <c r="B827" s="148"/>
      <c r="C827" s="148"/>
      <c r="D827" s="148"/>
      <c r="E827" s="148"/>
      <c r="F827" s="148"/>
    </row>
    <row r="828" spans="1:6" ht="25.5" outlineLevel="1" x14ac:dyDescent="0.2">
      <c r="A828" s="149">
        <v>1</v>
      </c>
      <c r="B828" s="150" t="s">
        <v>3217</v>
      </c>
      <c r="C828" s="137"/>
      <c r="D828" s="137"/>
      <c r="E828" s="137"/>
      <c r="F828" s="137"/>
    </row>
    <row r="829" spans="1:6" ht="38.25" outlineLevel="1" x14ac:dyDescent="0.2">
      <c r="A829" s="149">
        <v>2</v>
      </c>
      <c r="B829" s="150" t="s">
        <v>3218</v>
      </c>
      <c r="C829" s="137"/>
      <c r="D829" s="137"/>
      <c r="E829" s="137"/>
      <c r="F829" s="137"/>
    </row>
    <row r="830" spans="1:6" ht="38.25" outlineLevel="1" x14ac:dyDescent="0.2">
      <c r="A830" s="149">
        <v>3</v>
      </c>
      <c r="B830" s="150" t="s">
        <v>3219</v>
      </c>
      <c r="C830" s="137"/>
      <c r="D830" s="137"/>
      <c r="E830" s="137"/>
      <c r="F830" s="137"/>
    </row>
    <row r="831" spans="1:6" ht="38.25" outlineLevel="1" x14ac:dyDescent="0.2">
      <c r="A831" s="149">
        <v>4</v>
      </c>
      <c r="B831" s="150" t="s">
        <v>3220</v>
      </c>
      <c r="C831" s="137"/>
      <c r="D831" s="137"/>
      <c r="E831" s="137"/>
      <c r="F831" s="137"/>
    </row>
    <row r="832" spans="1:6" outlineLevel="1" x14ac:dyDescent="0.2">
      <c r="A832" s="137"/>
      <c r="B832" s="137"/>
      <c r="C832" s="137"/>
      <c r="D832" s="137"/>
      <c r="E832" s="137"/>
      <c r="F832" s="137"/>
    </row>
    <row r="833" spans="1:6" ht="12.75" customHeight="1" outlineLevel="1" x14ac:dyDescent="0.2">
      <c r="A833" s="148" t="s">
        <v>1962</v>
      </c>
      <c r="B833" s="148"/>
      <c r="C833" s="148"/>
      <c r="D833" s="148"/>
      <c r="E833" s="148"/>
      <c r="F833" s="148"/>
    </row>
    <row r="834" spans="1:6" ht="25.5" outlineLevel="1" x14ac:dyDescent="0.2">
      <c r="A834" s="149">
        <v>1</v>
      </c>
      <c r="B834" s="150" t="s">
        <v>3221</v>
      </c>
      <c r="C834" s="137"/>
      <c r="D834" s="137"/>
      <c r="E834" s="137"/>
      <c r="F834" s="137"/>
    </row>
    <row r="835" spans="1:6" ht="25.5" outlineLevel="1" x14ac:dyDescent="0.2">
      <c r="A835" s="149">
        <v>2</v>
      </c>
      <c r="B835" s="150" t="s">
        <v>3222</v>
      </c>
      <c r="C835" s="137"/>
      <c r="D835" s="137"/>
      <c r="E835" s="137"/>
      <c r="F835" s="137"/>
    </row>
    <row r="836" spans="1:6" ht="51" outlineLevel="1" x14ac:dyDescent="0.2">
      <c r="A836" s="149">
        <v>3</v>
      </c>
      <c r="B836" s="150" t="s">
        <v>3223</v>
      </c>
      <c r="C836" s="137"/>
      <c r="D836" s="137"/>
      <c r="E836" s="137"/>
      <c r="F836" s="137"/>
    </row>
    <row r="837" spans="1:6" ht="38.25" outlineLevel="1" x14ac:dyDescent="0.2">
      <c r="A837" s="149">
        <v>4</v>
      </c>
      <c r="B837" s="150" t="s">
        <v>3224</v>
      </c>
      <c r="C837" s="137"/>
      <c r="D837" s="137"/>
      <c r="E837" s="137"/>
      <c r="F837" s="137"/>
    </row>
    <row r="838" spans="1:6" ht="38.25" outlineLevel="1" x14ac:dyDescent="0.2">
      <c r="A838" s="149">
        <v>5</v>
      </c>
      <c r="B838" s="150" t="s">
        <v>3225</v>
      </c>
      <c r="C838" s="137"/>
      <c r="D838" s="137"/>
      <c r="E838" s="137"/>
      <c r="F838" s="137"/>
    </row>
    <row r="839" spans="1:6" ht="25.5" outlineLevel="1" x14ac:dyDescent="0.2">
      <c r="A839" s="149">
        <v>6</v>
      </c>
      <c r="B839" s="150" t="s">
        <v>3226</v>
      </c>
      <c r="C839" s="137"/>
      <c r="D839" s="137"/>
      <c r="E839" s="137"/>
      <c r="F839" s="137"/>
    </row>
    <row r="840" spans="1:6" outlineLevel="1" x14ac:dyDescent="0.2">
      <c r="A840" s="137"/>
      <c r="B840" s="137"/>
      <c r="C840" s="137"/>
      <c r="D840" s="137"/>
      <c r="E840" s="137"/>
      <c r="F840" s="137"/>
    </row>
    <row r="841" spans="1:6" ht="12.75" customHeight="1" outlineLevel="1" x14ac:dyDescent="0.2">
      <c r="A841" s="148" t="s">
        <v>1965</v>
      </c>
      <c r="B841" s="148"/>
      <c r="C841" s="148"/>
      <c r="D841" s="148"/>
      <c r="E841" s="148"/>
      <c r="F841" s="148"/>
    </row>
    <row r="842" spans="1:6" ht="38.25" outlineLevel="1" x14ac:dyDescent="0.2">
      <c r="A842" s="149">
        <v>1</v>
      </c>
      <c r="B842" s="150" t="s">
        <v>3227</v>
      </c>
      <c r="C842" s="137"/>
      <c r="D842" s="137"/>
      <c r="E842" s="137"/>
      <c r="F842" s="137"/>
    </row>
    <row r="843" spans="1:6" ht="38.25" outlineLevel="1" x14ac:dyDescent="0.2">
      <c r="A843" s="149">
        <v>2</v>
      </c>
      <c r="B843" s="150" t="s">
        <v>3228</v>
      </c>
      <c r="C843" s="137"/>
      <c r="D843" s="137"/>
      <c r="E843" s="137"/>
      <c r="F843" s="137"/>
    </row>
    <row r="844" spans="1:6" ht="25.5" outlineLevel="1" x14ac:dyDescent="0.2">
      <c r="A844" s="149">
        <v>3</v>
      </c>
      <c r="B844" s="150" t="s">
        <v>3229</v>
      </c>
      <c r="C844" s="137"/>
      <c r="D844" s="137"/>
      <c r="E844" s="137"/>
      <c r="F844" s="137"/>
    </row>
    <row r="845" spans="1:6" ht="25.5" outlineLevel="1" x14ac:dyDescent="0.2">
      <c r="A845" s="149">
        <v>4</v>
      </c>
      <c r="B845" s="150" t="s">
        <v>3230</v>
      </c>
      <c r="C845" s="137"/>
      <c r="D845" s="137"/>
      <c r="E845" s="137"/>
      <c r="F845" s="137"/>
    </row>
    <row r="846" spans="1:6" outlineLevel="1" x14ac:dyDescent="0.2">
      <c r="A846" s="137"/>
      <c r="B846" s="137"/>
      <c r="C846" s="137"/>
      <c r="D846" s="137"/>
      <c r="E846" s="137"/>
      <c r="F846" s="137"/>
    </row>
    <row r="847" spans="1:6" ht="12.75" customHeight="1" outlineLevel="1" x14ac:dyDescent="0.2">
      <c r="A847" s="148" t="s">
        <v>1969</v>
      </c>
      <c r="B847" s="148"/>
      <c r="C847" s="148"/>
      <c r="D847" s="148"/>
      <c r="E847" s="148"/>
      <c r="F847" s="148"/>
    </row>
    <row r="848" spans="1:6" ht="25.5" outlineLevel="1" x14ac:dyDescent="0.2">
      <c r="A848" s="149">
        <v>1</v>
      </c>
      <c r="B848" s="150" t="s">
        <v>3231</v>
      </c>
      <c r="C848" s="137"/>
      <c r="D848" s="137"/>
      <c r="E848" s="137"/>
      <c r="F848" s="137"/>
    </row>
    <row r="849" spans="1:6" ht="25.5" outlineLevel="1" x14ac:dyDescent="0.2">
      <c r="A849" s="149">
        <v>2</v>
      </c>
      <c r="B849" s="150" t="s">
        <v>3232</v>
      </c>
      <c r="C849" s="137"/>
      <c r="D849" s="137"/>
      <c r="E849" s="137"/>
      <c r="F849" s="137"/>
    </row>
    <row r="850" spans="1:6" ht="25.5" outlineLevel="1" x14ac:dyDescent="0.2">
      <c r="A850" s="149">
        <v>3</v>
      </c>
      <c r="B850" s="150" t="s">
        <v>3233</v>
      </c>
      <c r="C850" s="137"/>
      <c r="D850" s="137"/>
      <c r="E850" s="137"/>
      <c r="F850" s="137"/>
    </row>
    <row r="851" spans="1:6" ht="25.5" outlineLevel="1" x14ac:dyDescent="0.2">
      <c r="A851" s="149">
        <v>4</v>
      </c>
      <c r="B851" s="150" t="s">
        <v>3234</v>
      </c>
      <c r="C851" s="137"/>
      <c r="D851" s="137"/>
      <c r="E851" s="137"/>
      <c r="F851" s="137"/>
    </row>
    <row r="852" spans="1:6" ht="25.5" outlineLevel="1" x14ac:dyDescent="0.2">
      <c r="A852" s="149">
        <v>5</v>
      </c>
      <c r="B852" s="150" t="s">
        <v>3235</v>
      </c>
      <c r="C852" s="137"/>
      <c r="D852" s="137"/>
      <c r="E852" s="137"/>
      <c r="F852" s="137"/>
    </row>
    <row r="853" spans="1:6" ht="25.5" outlineLevel="1" x14ac:dyDescent="0.2">
      <c r="A853" s="149">
        <v>6</v>
      </c>
      <c r="B853" s="150" t="s">
        <v>3236</v>
      </c>
      <c r="C853" s="137"/>
      <c r="D853" s="137"/>
      <c r="E853" s="137"/>
      <c r="F853" s="137"/>
    </row>
    <row r="854" spans="1:6" outlineLevel="1" x14ac:dyDescent="0.2">
      <c r="A854" s="137"/>
      <c r="B854" s="137"/>
      <c r="C854" s="137"/>
      <c r="D854" s="137"/>
      <c r="E854" s="137"/>
      <c r="F854" s="137"/>
    </row>
    <row r="855" spans="1:6" ht="12.75" customHeight="1" outlineLevel="1" x14ac:dyDescent="0.2">
      <c r="A855" s="148" t="s">
        <v>1971</v>
      </c>
      <c r="B855" s="148"/>
      <c r="C855" s="148"/>
      <c r="D855" s="148"/>
      <c r="E855" s="148"/>
      <c r="F855" s="148"/>
    </row>
    <row r="856" spans="1:6" ht="25.5" outlineLevel="1" x14ac:dyDescent="0.2">
      <c r="A856" s="149">
        <v>1</v>
      </c>
      <c r="B856" s="150" t="s">
        <v>3237</v>
      </c>
      <c r="C856" s="137"/>
      <c r="D856" s="137"/>
      <c r="E856" s="137"/>
      <c r="F856" s="137"/>
    </row>
    <row r="857" spans="1:6" ht="25.5" outlineLevel="1" x14ac:dyDescent="0.2">
      <c r="A857" s="149">
        <v>2</v>
      </c>
      <c r="B857" s="150" t="s">
        <v>3238</v>
      </c>
      <c r="C857" s="137"/>
      <c r="D857" s="137"/>
      <c r="E857" s="137"/>
      <c r="F857" s="137"/>
    </row>
    <row r="858" spans="1:6" ht="38.25" outlineLevel="1" x14ac:dyDescent="0.2">
      <c r="A858" s="149">
        <v>3</v>
      </c>
      <c r="B858" s="150" t="s">
        <v>3239</v>
      </c>
      <c r="C858" s="137"/>
      <c r="D858" s="137"/>
      <c r="E858" s="137"/>
      <c r="F858" s="137"/>
    </row>
    <row r="859" spans="1:6" ht="38.25" outlineLevel="1" x14ac:dyDescent="0.2">
      <c r="A859" s="149">
        <v>4</v>
      </c>
      <c r="B859" s="150" t="s">
        <v>3240</v>
      </c>
      <c r="C859" s="137"/>
      <c r="D859" s="137"/>
      <c r="E859" s="137"/>
      <c r="F859" s="137"/>
    </row>
    <row r="860" spans="1:6" ht="38.25" outlineLevel="1" x14ac:dyDescent="0.2">
      <c r="A860" s="149">
        <v>5</v>
      </c>
      <c r="B860" s="150" t="s">
        <v>3241</v>
      </c>
      <c r="C860" s="137"/>
      <c r="D860" s="137"/>
      <c r="E860" s="137"/>
      <c r="F860" s="137"/>
    </row>
    <row r="861" spans="1:6" ht="38.25" outlineLevel="1" x14ac:dyDescent="0.2">
      <c r="A861" s="149">
        <v>6</v>
      </c>
      <c r="B861" s="150" t="s">
        <v>3242</v>
      </c>
      <c r="C861" s="137"/>
      <c r="D861" s="137"/>
      <c r="E861" s="137"/>
      <c r="F861" s="137"/>
    </row>
    <row r="862" spans="1:6" ht="38.25" outlineLevel="1" x14ac:dyDescent="0.2">
      <c r="A862" s="149">
        <v>7</v>
      </c>
      <c r="B862" s="150" t="s">
        <v>3243</v>
      </c>
      <c r="C862" s="137"/>
      <c r="D862" s="137"/>
      <c r="E862" s="137"/>
      <c r="F862" s="137"/>
    </row>
    <row r="863" spans="1:6" ht="25.5" outlineLevel="1" x14ac:dyDescent="0.2">
      <c r="A863" s="149">
        <v>8</v>
      </c>
      <c r="B863" s="150" t="s">
        <v>3244</v>
      </c>
      <c r="C863" s="137"/>
      <c r="D863" s="137"/>
      <c r="E863" s="137"/>
      <c r="F863" s="137"/>
    </row>
    <row r="864" spans="1:6" outlineLevel="1" x14ac:dyDescent="0.2">
      <c r="A864" s="137"/>
      <c r="B864" s="137"/>
      <c r="C864" s="137"/>
      <c r="D864" s="137"/>
      <c r="E864" s="137"/>
      <c r="F864" s="137"/>
    </row>
    <row r="865" spans="1:6" ht="12.75" customHeight="1" outlineLevel="1" x14ac:dyDescent="0.2">
      <c r="A865" s="148" t="s">
        <v>1974</v>
      </c>
      <c r="B865" s="148"/>
      <c r="C865" s="148"/>
      <c r="D865" s="148"/>
      <c r="E865" s="148"/>
      <c r="F865" s="148"/>
    </row>
    <row r="866" spans="1:6" ht="25.5" outlineLevel="1" x14ac:dyDescent="0.2">
      <c r="A866" s="149">
        <v>1</v>
      </c>
      <c r="B866" s="150" t="s">
        <v>3245</v>
      </c>
      <c r="C866" s="137"/>
      <c r="D866" s="137"/>
      <c r="E866" s="137"/>
      <c r="F866" s="137"/>
    </row>
    <row r="867" spans="1:6" ht="38.25" outlineLevel="1" x14ac:dyDescent="0.2">
      <c r="A867" s="149">
        <v>2</v>
      </c>
      <c r="B867" s="150" t="s">
        <v>3246</v>
      </c>
      <c r="C867" s="137"/>
      <c r="D867" s="137"/>
      <c r="E867" s="137"/>
      <c r="F867" s="137"/>
    </row>
    <row r="868" spans="1:6" ht="25.5" outlineLevel="1" x14ac:dyDescent="0.2">
      <c r="A868" s="149">
        <v>3</v>
      </c>
      <c r="B868" s="150" t="s">
        <v>3247</v>
      </c>
      <c r="C868" s="137"/>
      <c r="D868" s="137"/>
      <c r="E868" s="137"/>
      <c r="F868" s="137"/>
    </row>
    <row r="869" spans="1:6" ht="25.5" outlineLevel="1" x14ac:dyDescent="0.2">
      <c r="A869" s="149">
        <v>4</v>
      </c>
      <c r="B869" s="150" t="s">
        <v>3248</v>
      </c>
      <c r="C869" s="137"/>
      <c r="D869" s="137"/>
      <c r="E869" s="137"/>
      <c r="F869" s="137"/>
    </row>
    <row r="870" spans="1:6" ht="38.25" outlineLevel="1" x14ac:dyDescent="0.2">
      <c r="A870" s="149">
        <v>5</v>
      </c>
      <c r="B870" s="150" t="s">
        <v>3249</v>
      </c>
      <c r="C870" s="137"/>
      <c r="D870" s="137"/>
      <c r="E870" s="137"/>
      <c r="F870" s="137"/>
    </row>
    <row r="871" spans="1:6" ht="25.5" outlineLevel="1" x14ac:dyDescent="0.2">
      <c r="A871" s="149">
        <v>6</v>
      </c>
      <c r="B871" s="150" t="s">
        <v>3250</v>
      </c>
      <c r="C871" s="137"/>
      <c r="D871" s="137"/>
      <c r="E871" s="137"/>
      <c r="F871" s="137"/>
    </row>
    <row r="872" spans="1:6" outlineLevel="1" x14ac:dyDescent="0.2">
      <c r="A872" s="137"/>
      <c r="B872" s="137"/>
      <c r="C872" s="137"/>
      <c r="D872" s="137"/>
      <c r="E872" s="137"/>
      <c r="F872" s="137"/>
    </row>
    <row r="873" spans="1:6" ht="12.75" customHeight="1" outlineLevel="1" x14ac:dyDescent="0.2">
      <c r="A873" s="148" t="s">
        <v>1977</v>
      </c>
      <c r="B873" s="148"/>
      <c r="C873" s="148"/>
      <c r="D873" s="148"/>
      <c r="E873" s="148"/>
      <c r="F873" s="148"/>
    </row>
    <row r="874" spans="1:6" ht="25.5" outlineLevel="1" x14ac:dyDescent="0.2">
      <c r="A874" s="149">
        <v>1</v>
      </c>
      <c r="B874" s="150" t="s">
        <v>3251</v>
      </c>
      <c r="C874" s="137"/>
      <c r="D874" s="137"/>
      <c r="E874" s="137"/>
      <c r="F874" s="137"/>
    </row>
    <row r="875" spans="1:6" ht="25.5" outlineLevel="1" x14ac:dyDescent="0.2">
      <c r="A875" s="149">
        <v>2</v>
      </c>
      <c r="B875" s="150" t="s">
        <v>3252</v>
      </c>
      <c r="C875" s="137"/>
      <c r="D875" s="137"/>
      <c r="E875" s="137"/>
      <c r="F875" s="137"/>
    </row>
    <row r="876" spans="1:6" ht="25.5" outlineLevel="1" x14ac:dyDescent="0.2">
      <c r="A876" s="149">
        <v>3</v>
      </c>
      <c r="B876" s="150" t="s">
        <v>3253</v>
      </c>
      <c r="C876" s="137"/>
      <c r="D876" s="137"/>
      <c r="E876" s="137"/>
      <c r="F876" s="137"/>
    </row>
    <row r="877" spans="1:6" ht="25.5" outlineLevel="1" x14ac:dyDescent="0.2">
      <c r="A877" s="149">
        <v>4</v>
      </c>
      <c r="B877" s="150" t="s">
        <v>3254</v>
      </c>
      <c r="C877" s="137"/>
      <c r="D877" s="137"/>
      <c r="E877" s="137"/>
      <c r="F877" s="137"/>
    </row>
    <row r="878" spans="1:6" outlineLevel="1" x14ac:dyDescent="0.2">
      <c r="A878" s="137"/>
      <c r="B878" s="137"/>
      <c r="C878" s="137"/>
      <c r="D878" s="137"/>
      <c r="E878" s="137"/>
      <c r="F878" s="137"/>
    </row>
    <row r="879" spans="1:6" ht="12.75" customHeight="1" outlineLevel="1" x14ac:dyDescent="0.2">
      <c r="A879" s="148" t="s">
        <v>1979</v>
      </c>
      <c r="B879" s="148"/>
      <c r="C879" s="148"/>
      <c r="D879" s="148"/>
      <c r="E879" s="148"/>
      <c r="F879" s="148"/>
    </row>
    <row r="880" spans="1:6" ht="25.5" outlineLevel="1" x14ac:dyDescent="0.2">
      <c r="A880" s="149">
        <v>1</v>
      </c>
      <c r="B880" s="150" t="s">
        <v>3255</v>
      </c>
      <c r="C880" s="137"/>
      <c r="D880" s="137"/>
      <c r="E880" s="137"/>
      <c r="F880" s="137"/>
    </row>
    <row r="881" spans="1:6" outlineLevel="1" x14ac:dyDescent="0.2">
      <c r="A881" s="137"/>
      <c r="B881" s="137"/>
      <c r="C881" s="137"/>
      <c r="D881" s="137"/>
      <c r="E881" s="137"/>
      <c r="F881" s="137"/>
    </row>
    <row r="882" spans="1:6" ht="12.75" customHeight="1" outlineLevel="1" x14ac:dyDescent="0.2">
      <c r="A882" s="148" t="s">
        <v>1981</v>
      </c>
      <c r="B882" s="148"/>
      <c r="C882" s="148"/>
      <c r="D882" s="148"/>
      <c r="E882" s="148"/>
      <c r="F882" s="148"/>
    </row>
    <row r="883" spans="1:6" ht="25.5" outlineLevel="1" x14ac:dyDescent="0.2">
      <c r="A883" s="149">
        <v>1</v>
      </c>
      <c r="B883" s="150" t="s">
        <v>3256</v>
      </c>
      <c r="C883" s="137"/>
      <c r="D883" s="137"/>
      <c r="E883" s="137"/>
      <c r="F883" s="137"/>
    </row>
    <row r="884" spans="1:6" ht="25.5" outlineLevel="1" x14ac:dyDescent="0.2">
      <c r="A884" s="149">
        <v>2</v>
      </c>
      <c r="B884" s="150" t="s">
        <v>3257</v>
      </c>
      <c r="C884" s="137"/>
      <c r="D884" s="137"/>
      <c r="E884" s="137"/>
      <c r="F884" s="137"/>
    </row>
    <row r="885" spans="1:6" ht="25.5" outlineLevel="1" x14ac:dyDescent="0.2">
      <c r="A885" s="149">
        <v>3</v>
      </c>
      <c r="B885" s="150" t="s">
        <v>3258</v>
      </c>
      <c r="C885" s="137"/>
      <c r="D885" s="137"/>
      <c r="E885" s="137"/>
      <c r="F885" s="137"/>
    </row>
    <row r="886" spans="1:6" ht="25.5" outlineLevel="1" x14ac:dyDescent="0.2">
      <c r="A886" s="149">
        <v>4</v>
      </c>
      <c r="B886" s="150" t="s">
        <v>3259</v>
      </c>
      <c r="C886" s="137"/>
      <c r="D886" s="137"/>
      <c r="E886" s="137"/>
      <c r="F886" s="137"/>
    </row>
    <row r="887" spans="1:6" ht="25.5" outlineLevel="1" x14ac:dyDescent="0.2">
      <c r="A887" s="149">
        <v>5</v>
      </c>
      <c r="B887" s="150" t="s">
        <v>3260</v>
      </c>
      <c r="C887" s="137"/>
      <c r="D887" s="137"/>
      <c r="E887" s="137"/>
      <c r="F887" s="137"/>
    </row>
    <row r="888" spans="1:6" ht="25.5" outlineLevel="1" x14ac:dyDescent="0.2">
      <c r="A888" s="149">
        <v>6</v>
      </c>
      <c r="B888" s="150" t="s">
        <v>3261</v>
      </c>
      <c r="C888" s="137"/>
      <c r="D888" s="137"/>
      <c r="E888" s="137"/>
      <c r="F888" s="137"/>
    </row>
    <row r="889" spans="1:6" ht="25.5" outlineLevel="1" x14ac:dyDescent="0.2">
      <c r="A889" s="149">
        <v>7</v>
      </c>
      <c r="B889" s="150" t="s">
        <v>3262</v>
      </c>
      <c r="C889" s="137"/>
      <c r="D889" s="137"/>
      <c r="E889" s="137"/>
      <c r="F889" s="137"/>
    </row>
    <row r="890" spans="1:6" ht="38.25" outlineLevel="1" x14ac:dyDescent="0.2">
      <c r="A890" s="149">
        <v>8</v>
      </c>
      <c r="B890" s="150" t="s">
        <v>3263</v>
      </c>
      <c r="C890" s="137"/>
      <c r="D890" s="137"/>
      <c r="E890" s="137"/>
      <c r="F890" s="137"/>
    </row>
    <row r="891" spans="1:6" outlineLevel="1" x14ac:dyDescent="0.2">
      <c r="A891" s="149">
        <v>9</v>
      </c>
      <c r="B891" s="150" t="s">
        <v>3264</v>
      </c>
      <c r="C891" s="137"/>
      <c r="D891" s="137"/>
      <c r="E891" s="137"/>
      <c r="F891" s="137"/>
    </row>
    <row r="892" spans="1:6" outlineLevel="1" x14ac:dyDescent="0.2">
      <c r="A892" s="137"/>
      <c r="B892" s="137"/>
      <c r="C892" s="137"/>
      <c r="D892" s="137"/>
      <c r="E892" s="137"/>
      <c r="F892" s="137"/>
    </row>
    <row r="893" spans="1:6" ht="12.75" customHeight="1" outlineLevel="1" x14ac:dyDescent="0.2">
      <c r="A893" s="148" t="s">
        <v>1986</v>
      </c>
      <c r="B893" s="148"/>
      <c r="C893" s="148"/>
      <c r="D893" s="148"/>
      <c r="E893" s="148"/>
      <c r="F893" s="148"/>
    </row>
    <row r="894" spans="1:6" outlineLevel="1" x14ac:dyDescent="0.2">
      <c r="A894" s="149">
        <v>1</v>
      </c>
      <c r="B894" s="150" t="s">
        <v>3265</v>
      </c>
      <c r="C894" s="137"/>
      <c r="D894" s="137"/>
      <c r="E894" s="137"/>
      <c r="F894" s="137"/>
    </row>
    <row r="895" spans="1:6" ht="25.5" outlineLevel="1" x14ac:dyDescent="0.2">
      <c r="A895" s="149">
        <v>2</v>
      </c>
      <c r="B895" s="150" t="s">
        <v>3266</v>
      </c>
      <c r="C895" s="137"/>
      <c r="D895" s="137"/>
      <c r="E895" s="137"/>
      <c r="F895" s="137"/>
    </row>
    <row r="896" spans="1:6" outlineLevel="1" x14ac:dyDescent="0.2">
      <c r="A896" s="149">
        <v>3</v>
      </c>
      <c r="B896" s="150" t="s">
        <v>3267</v>
      </c>
      <c r="C896" s="137"/>
      <c r="D896" s="137"/>
      <c r="E896" s="137"/>
      <c r="F896" s="137"/>
    </row>
    <row r="897" spans="1:6" ht="25.5" outlineLevel="1" x14ac:dyDescent="0.2">
      <c r="A897" s="149">
        <v>4</v>
      </c>
      <c r="B897" s="150" t="s">
        <v>3268</v>
      </c>
      <c r="C897" s="137"/>
      <c r="D897" s="137"/>
      <c r="E897" s="137"/>
      <c r="F897" s="137"/>
    </row>
    <row r="898" spans="1:6" outlineLevel="1" x14ac:dyDescent="0.2">
      <c r="A898" s="137"/>
      <c r="B898" s="137"/>
      <c r="C898" s="137"/>
      <c r="D898" s="137"/>
      <c r="E898" s="137"/>
      <c r="F898" s="137"/>
    </row>
    <row r="899" spans="1:6" ht="12.75" customHeight="1" outlineLevel="1" x14ac:dyDescent="0.2">
      <c r="A899" s="148" t="s">
        <v>1989</v>
      </c>
      <c r="B899" s="148"/>
      <c r="C899" s="148"/>
      <c r="D899" s="148"/>
      <c r="E899" s="148"/>
      <c r="F899" s="148"/>
    </row>
    <row r="900" spans="1:6" outlineLevel="1" x14ac:dyDescent="0.2">
      <c r="A900" s="149">
        <v>1</v>
      </c>
      <c r="B900" s="150" t="s">
        <v>3269</v>
      </c>
      <c r="C900" s="137"/>
      <c r="D900" s="137"/>
      <c r="E900" s="137"/>
      <c r="F900" s="137"/>
    </row>
    <row r="901" spans="1:6" ht="25.5" outlineLevel="1" x14ac:dyDescent="0.2">
      <c r="A901" s="149">
        <v>2</v>
      </c>
      <c r="B901" s="150" t="s">
        <v>3270</v>
      </c>
      <c r="C901" s="137"/>
      <c r="D901" s="137"/>
      <c r="E901" s="137"/>
      <c r="F901" s="137"/>
    </row>
    <row r="902" spans="1:6" ht="25.5" outlineLevel="1" x14ac:dyDescent="0.2">
      <c r="A902" s="149">
        <v>3</v>
      </c>
      <c r="B902" s="150" t="s">
        <v>3271</v>
      </c>
      <c r="C902" s="137"/>
      <c r="D902" s="137"/>
      <c r="E902" s="137"/>
      <c r="F902" s="137"/>
    </row>
    <row r="903" spans="1:6" outlineLevel="1" x14ac:dyDescent="0.2">
      <c r="A903" s="149">
        <v>4</v>
      </c>
      <c r="B903" s="150" t="s">
        <v>3272</v>
      </c>
      <c r="C903" s="137"/>
      <c r="D903" s="137"/>
      <c r="E903" s="137"/>
      <c r="F903" s="137"/>
    </row>
    <row r="904" spans="1:6" outlineLevel="1" x14ac:dyDescent="0.2">
      <c r="A904" s="137"/>
      <c r="B904" s="137"/>
      <c r="C904" s="137"/>
      <c r="D904" s="137"/>
      <c r="E904" s="137"/>
      <c r="F904" s="137"/>
    </row>
    <row r="905" spans="1:6" ht="12.75" customHeight="1" outlineLevel="1" x14ac:dyDescent="0.2">
      <c r="A905" s="148" t="s">
        <v>1991</v>
      </c>
      <c r="B905" s="148"/>
      <c r="C905" s="148"/>
      <c r="D905" s="148"/>
      <c r="E905" s="148"/>
      <c r="F905" s="148"/>
    </row>
    <row r="906" spans="1:6" outlineLevel="1" x14ac:dyDescent="0.2">
      <c r="A906" s="149">
        <v>1</v>
      </c>
      <c r="B906" s="150" t="s">
        <v>3273</v>
      </c>
      <c r="C906" s="137"/>
      <c r="D906" s="137"/>
      <c r="E906" s="137"/>
      <c r="F906" s="137"/>
    </row>
    <row r="907" spans="1:6" outlineLevel="1" x14ac:dyDescent="0.2">
      <c r="A907" s="149">
        <v>2</v>
      </c>
      <c r="B907" s="150" t="s">
        <v>3274</v>
      </c>
      <c r="C907" s="137"/>
      <c r="D907" s="137"/>
      <c r="E907" s="137"/>
      <c r="F907" s="137"/>
    </row>
    <row r="908" spans="1:6" outlineLevel="1" x14ac:dyDescent="0.2">
      <c r="A908" s="149">
        <v>3</v>
      </c>
      <c r="B908" s="150" t="s">
        <v>3275</v>
      </c>
      <c r="C908" s="137"/>
      <c r="D908" s="137"/>
      <c r="E908" s="137"/>
      <c r="F908" s="137"/>
    </row>
    <row r="909" spans="1:6" outlineLevel="1" x14ac:dyDescent="0.2">
      <c r="A909" s="137"/>
      <c r="B909" s="137"/>
      <c r="C909" s="137"/>
      <c r="D909" s="137"/>
      <c r="E909" s="137"/>
      <c r="F909" s="137"/>
    </row>
    <row r="910" spans="1:6" ht="12.75" customHeight="1" outlineLevel="1" x14ac:dyDescent="0.2">
      <c r="A910" s="148" t="s">
        <v>1993</v>
      </c>
      <c r="B910" s="148"/>
      <c r="C910" s="148"/>
      <c r="D910" s="148"/>
      <c r="E910" s="148"/>
      <c r="F910" s="148"/>
    </row>
    <row r="911" spans="1:6" outlineLevel="1" x14ac:dyDescent="0.2">
      <c r="A911" s="149">
        <v>1</v>
      </c>
      <c r="B911" s="150" t="s">
        <v>3276</v>
      </c>
      <c r="C911" s="137"/>
      <c r="D911" s="137"/>
      <c r="E911" s="137"/>
      <c r="F911" s="137"/>
    </row>
    <row r="912" spans="1:6" outlineLevel="1" x14ac:dyDescent="0.2">
      <c r="A912" s="149">
        <v>2</v>
      </c>
      <c r="B912" s="150" t="s">
        <v>3277</v>
      </c>
      <c r="C912" s="137"/>
      <c r="D912" s="137"/>
      <c r="E912" s="137"/>
      <c r="F912" s="137"/>
    </row>
    <row r="913" spans="1:6" ht="25.5" outlineLevel="1" x14ac:dyDescent="0.2">
      <c r="A913" s="149">
        <v>3</v>
      </c>
      <c r="B913" s="150" t="s">
        <v>3278</v>
      </c>
      <c r="C913" s="137"/>
      <c r="D913" s="137"/>
      <c r="E913" s="137"/>
      <c r="F913" s="137"/>
    </row>
    <row r="914" spans="1:6" outlineLevel="1" x14ac:dyDescent="0.2">
      <c r="A914" s="137"/>
      <c r="B914" s="137"/>
      <c r="C914" s="137"/>
      <c r="D914" s="137"/>
      <c r="E914" s="137"/>
      <c r="F914" s="137"/>
    </row>
    <row r="915" spans="1:6" ht="12.75" customHeight="1" outlineLevel="1" x14ac:dyDescent="0.2">
      <c r="A915" s="148" t="s">
        <v>1995</v>
      </c>
      <c r="B915" s="148"/>
      <c r="C915" s="148"/>
      <c r="D915" s="148"/>
      <c r="E915" s="148"/>
      <c r="F915" s="148"/>
    </row>
    <row r="916" spans="1:6" outlineLevel="1" x14ac:dyDescent="0.2">
      <c r="A916" s="149">
        <v>1</v>
      </c>
      <c r="B916" s="150" t="s">
        <v>3279</v>
      </c>
      <c r="C916" s="137"/>
      <c r="D916" s="137"/>
      <c r="E916" s="137"/>
      <c r="F916" s="137"/>
    </row>
    <row r="917" spans="1:6" outlineLevel="1" x14ac:dyDescent="0.2">
      <c r="A917" s="149">
        <v>2</v>
      </c>
      <c r="B917" s="150" t="s">
        <v>3280</v>
      </c>
      <c r="C917" s="137"/>
      <c r="D917" s="137"/>
      <c r="E917" s="137"/>
      <c r="F917" s="137"/>
    </row>
    <row r="918" spans="1:6" ht="25.5" outlineLevel="1" x14ac:dyDescent="0.2">
      <c r="A918" s="149">
        <v>3</v>
      </c>
      <c r="B918" s="150" t="s">
        <v>3281</v>
      </c>
      <c r="C918" s="137"/>
      <c r="D918" s="137"/>
      <c r="E918" s="137"/>
      <c r="F918" s="137"/>
    </row>
    <row r="919" spans="1:6" outlineLevel="1" x14ac:dyDescent="0.2">
      <c r="A919" s="137"/>
      <c r="B919" s="137"/>
      <c r="C919" s="137"/>
      <c r="D919" s="137"/>
      <c r="E919" s="137"/>
      <c r="F919" s="137"/>
    </row>
    <row r="920" spans="1:6" ht="12.75" customHeight="1" outlineLevel="1" x14ac:dyDescent="0.2">
      <c r="A920" s="148" t="s">
        <v>1997</v>
      </c>
      <c r="B920" s="148"/>
      <c r="C920" s="148"/>
      <c r="D920" s="148"/>
      <c r="E920" s="148"/>
      <c r="F920" s="148"/>
    </row>
    <row r="921" spans="1:6" outlineLevel="1" x14ac:dyDescent="0.2">
      <c r="A921" s="149">
        <v>1</v>
      </c>
      <c r="B921" s="150" t="s">
        <v>3282</v>
      </c>
      <c r="C921" s="137"/>
      <c r="D921" s="137"/>
      <c r="E921" s="137"/>
      <c r="F921" s="137"/>
    </row>
    <row r="922" spans="1:6" outlineLevel="1" x14ac:dyDescent="0.2">
      <c r="A922" s="149">
        <v>2</v>
      </c>
      <c r="B922" s="150" t="s">
        <v>3283</v>
      </c>
      <c r="C922" s="137"/>
      <c r="D922" s="137"/>
      <c r="E922" s="137"/>
      <c r="F922" s="137"/>
    </row>
    <row r="923" spans="1:6" ht="25.5" outlineLevel="1" x14ac:dyDescent="0.2">
      <c r="A923" s="149">
        <v>3</v>
      </c>
      <c r="B923" s="150" t="s">
        <v>3284</v>
      </c>
      <c r="C923" s="137"/>
      <c r="D923" s="137"/>
      <c r="E923" s="137"/>
      <c r="F923" s="137"/>
    </row>
    <row r="924" spans="1:6" outlineLevel="1" x14ac:dyDescent="0.2">
      <c r="A924" s="137"/>
      <c r="B924" s="137"/>
      <c r="C924" s="137"/>
      <c r="D924" s="137"/>
      <c r="E924" s="137"/>
      <c r="F924" s="137"/>
    </row>
    <row r="925" spans="1:6" ht="12.75" customHeight="1" outlineLevel="1" x14ac:dyDescent="0.2">
      <c r="A925" s="148" t="s">
        <v>2000</v>
      </c>
      <c r="B925" s="148"/>
      <c r="C925" s="148"/>
      <c r="D925" s="148"/>
      <c r="E925" s="148"/>
      <c r="F925" s="148"/>
    </row>
    <row r="926" spans="1:6" outlineLevel="1" x14ac:dyDescent="0.2">
      <c r="A926" s="149">
        <v>1</v>
      </c>
      <c r="B926" s="150" t="s">
        <v>3285</v>
      </c>
      <c r="C926" s="137"/>
      <c r="D926" s="137"/>
      <c r="E926" s="137"/>
      <c r="F926" s="137"/>
    </row>
    <row r="927" spans="1:6" outlineLevel="1" x14ac:dyDescent="0.2">
      <c r="A927" s="149">
        <v>2</v>
      </c>
      <c r="B927" s="150" t="s">
        <v>3286</v>
      </c>
      <c r="C927" s="137"/>
      <c r="D927" s="137"/>
      <c r="E927" s="137"/>
      <c r="F927" s="137"/>
    </row>
    <row r="928" spans="1:6" outlineLevel="1" x14ac:dyDescent="0.2">
      <c r="A928" s="149">
        <v>3</v>
      </c>
      <c r="B928" s="150" t="s">
        <v>3287</v>
      </c>
      <c r="C928" s="137"/>
      <c r="D928" s="137"/>
      <c r="E928" s="137"/>
      <c r="F928" s="137"/>
    </row>
    <row r="929" spans="1:6" outlineLevel="1" x14ac:dyDescent="0.2">
      <c r="A929" s="137"/>
      <c r="B929" s="137"/>
      <c r="C929" s="137"/>
      <c r="D929" s="137"/>
      <c r="E929" s="137"/>
      <c r="F929" s="137"/>
    </row>
    <row r="930" spans="1:6" ht="12.75" customHeight="1" outlineLevel="1" x14ac:dyDescent="0.2">
      <c r="A930" s="148" t="s">
        <v>2003</v>
      </c>
      <c r="B930" s="148"/>
      <c r="C930" s="148"/>
      <c r="D930" s="148"/>
      <c r="E930" s="148"/>
      <c r="F930" s="148"/>
    </row>
    <row r="931" spans="1:6" ht="25.5" outlineLevel="1" x14ac:dyDescent="0.2">
      <c r="A931" s="149">
        <v>1</v>
      </c>
      <c r="B931" s="150" t="s">
        <v>3288</v>
      </c>
      <c r="C931" s="137"/>
      <c r="D931" s="137"/>
      <c r="E931" s="137"/>
      <c r="F931" s="137"/>
    </row>
    <row r="932" spans="1:6" ht="25.5" outlineLevel="1" x14ac:dyDescent="0.2">
      <c r="A932" s="149">
        <v>2</v>
      </c>
      <c r="B932" s="150" t="s">
        <v>3289</v>
      </c>
      <c r="C932" s="137"/>
      <c r="D932" s="137"/>
      <c r="E932" s="137"/>
      <c r="F932" s="137"/>
    </row>
    <row r="933" spans="1:6" ht="25.5" outlineLevel="1" x14ac:dyDescent="0.2">
      <c r="A933" s="149">
        <v>3</v>
      </c>
      <c r="B933" s="150" t="s">
        <v>3290</v>
      </c>
      <c r="C933" s="137"/>
      <c r="D933" s="137"/>
      <c r="E933" s="137"/>
      <c r="F933" s="137"/>
    </row>
    <row r="934" spans="1:6" ht="25.5" outlineLevel="1" x14ac:dyDescent="0.2">
      <c r="A934" s="149">
        <v>4</v>
      </c>
      <c r="B934" s="150" t="s">
        <v>3291</v>
      </c>
      <c r="C934" s="137"/>
      <c r="D934" s="137"/>
      <c r="E934" s="137"/>
      <c r="F934" s="137"/>
    </row>
    <row r="935" spans="1:6" ht="25.5" outlineLevel="1" x14ac:dyDescent="0.2">
      <c r="A935" s="149">
        <v>5</v>
      </c>
      <c r="B935" s="150" t="s">
        <v>3292</v>
      </c>
      <c r="C935" s="137"/>
      <c r="D935" s="137"/>
      <c r="E935" s="137"/>
      <c r="F935" s="137"/>
    </row>
    <row r="936" spans="1:6" outlineLevel="1" x14ac:dyDescent="0.2">
      <c r="A936" s="137"/>
      <c r="B936" s="137"/>
      <c r="C936" s="137"/>
      <c r="D936" s="137"/>
      <c r="E936" s="137"/>
      <c r="F936" s="137"/>
    </row>
    <row r="937" spans="1:6" ht="12.75" customHeight="1" outlineLevel="1" x14ac:dyDescent="0.2">
      <c r="A937" s="148" t="s">
        <v>2006</v>
      </c>
      <c r="B937" s="148"/>
      <c r="C937" s="148"/>
      <c r="D937" s="148"/>
      <c r="E937" s="148"/>
      <c r="F937" s="148"/>
    </row>
    <row r="938" spans="1:6" ht="25.5" outlineLevel="1" x14ac:dyDescent="0.2">
      <c r="A938" s="149">
        <v>1</v>
      </c>
      <c r="B938" s="150" t="s">
        <v>3293</v>
      </c>
      <c r="C938" s="137"/>
      <c r="D938" s="137"/>
      <c r="E938" s="137"/>
      <c r="F938" s="137"/>
    </row>
    <row r="939" spans="1:6" ht="25.5" outlineLevel="1" x14ac:dyDescent="0.2">
      <c r="A939" s="149">
        <v>2</v>
      </c>
      <c r="B939" s="150" t="s">
        <v>3294</v>
      </c>
      <c r="C939" s="137"/>
      <c r="D939" s="137"/>
      <c r="E939" s="137"/>
      <c r="F939" s="137"/>
    </row>
    <row r="940" spans="1:6" outlineLevel="1" x14ac:dyDescent="0.2">
      <c r="A940" s="149">
        <v>3</v>
      </c>
      <c r="B940" s="150" t="s">
        <v>3295</v>
      </c>
      <c r="C940" s="137"/>
      <c r="D940" s="137"/>
      <c r="E940" s="137"/>
      <c r="F940" s="137"/>
    </row>
    <row r="941" spans="1:6" ht="25.5" outlineLevel="1" x14ac:dyDescent="0.2">
      <c r="A941" s="149">
        <v>4</v>
      </c>
      <c r="B941" s="150" t="s">
        <v>3296</v>
      </c>
      <c r="C941" s="137"/>
      <c r="D941" s="137"/>
      <c r="E941" s="137"/>
      <c r="F941" s="137"/>
    </row>
    <row r="942" spans="1:6" ht="25.5" outlineLevel="1" x14ac:dyDescent="0.2">
      <c r="A942" s="149">
        <v>5</v>
      </c>
      <c r="B942" s="150" t="s">
        <v>3297</v>
      </c>
      <c r="C942" s="137"/>
      <c r="D942" s="137"/>
      <c r="E942" s="137"/>
      <c r="F942" s="137"/>
    </row>
    <row r="943" spans="1:6" ht="25.5" outlineLevel="1" x14ac:dyDescent="0.2">
      <c r="A943" s="149">
        <v>6</v>
      </c>
      <c r="B943" s="150" t="s">
        <v>3298</v>
      </c>
      <c r="C943" s="137"/>
      <c r="D943" s="137"/>
      <c r="E943" s="137"/>
      <c r="F943" s="137"/>
    </row>
    <row r="944" spans="1:6" outlineLevel="1" x14ac:dyDescent="0.2">
      <c r="A944" s="149">
        <v>7</v>
      </c>
      <c r="B944" s="150" t="s">
        <v>3299</v>
      </c>
      <c r="C944" s="137"/>
      <c r="D944" s="137"/>
      <c r="E944" s="137"/>
      <c r="F944" s="137"/>
    </row>
    <row r="945" spans="1:6" outlineLevel="1" x14ac:dyDescent="0.2">
      <c r="A945" s="137"/>
      <c r="B945" s="137"/>
      <c r="C945" s="137"/>
      <c r="D945" s="137"/>
      <c r="E945" s="137"/>
      <c r="F945" s="137"/>
    </row>
    <row r="946" spans="1:6" ht="12.75" customHeight="1" outlineLevel="1" x14ac:dyDescent="0.2">
      <c r="A946" s="148" t="s">
        <v>2009</v>
      </c>
      <c r="B946" s="148"/>
      <c r="C946" s="148"/>
      <c r="D946" s="148"/>
      <c r="E946" s="148"/>
      <c r="F946" s="148"/>
    </row>
    <row r="947" spans="1:6" ht="25.5" outlineLevel="1" x14ac:dyDescent="0.2">
      <c r="A947" s="149">
        <v>1</v>
      </c>
      <c r="B947" s="150" t="s">
        <v>3300</v>
      </c>
      <c r="C947" s="137"/>
      <c r="D947" s="137"/>
      <c r="E947" s="137"/>
      <c r="F947" s="137"/>
    </row>
    <row r="948" spans="1:6" ht="25.5" outlineLevel="1" x14ac:dyDescent="0.2">
      <c r="A948" s="149">
        <v>2</v>
      </c>
      <c r="B948" s="150" t="s">
        <v>3301</v>
      </c>
      <c r="C948" s="137"/>
      <c r="D948" s="137"/>
      <c r="E948" s="137"/>
      <c r="F948" s="137"/>
    </row>
    <row r="949" spans="1:6" ht="25.5" outlineLevel="1" x14ac:dyDescent="0.2">
      <c r="A949" s="149">
        <v>3</v>
      </c>
      <c r="B949" s="150" t="s">
        <v>3302</v>
      </c>
      <c r="C949" s="137"/>
      <c r="D949" s="137"/>
      <c r="E949" s="137"/>
      <c r="F949" s="137"/>
    </row>
    <row r="950" spans="1:6" ht="25.5" outlineLevel="1" x14ac:dyDescent="0.2">
      <c r="A950" s="149">
        <v>4</v>
      </c>
      <c r="B950" s="150" t="s">
        <v>3303</v>
      </c>
      <c r="C950" s="137"/>
      <c r="D950" s="137"/>
      <c r="E950" s="137"/>
      <c r="F950" s="137"/>
    </row>
    <row r="951" spans="1:6" outlineLevel="1" x14ac:dyDescent="0.2">
      <c r="A951" s="149">
        <v>5</v>
      </c>
      <c r="B951" s="150" t="s">
        <v>3304</v>
      </c>
      <c r="C951" s="137"/>
      <c r="D951" s="137"/>
      <c r="E951" s="137"/>
      <c r="F951" s="137"/>
    </row>
    <row r="952" spans="1:6" outlineLevel="1" x14ac:dyDescent="0.2">
      <c r="A952" s="137"/>
      <c r="B952" s="137"/>
      <c r="C952" s="137"/>
      <c r="D952" s="137"/>
      <c r="E952" s="137"/>
      <c r="F952" s="137"/>
    </row>
    <row r="953" spans="1:6" ht="12.75" customHeight="1" outlineLevel="1" x14ac:dyDescent="0.2">
      <c r="A953" s="148" t="s">
        <v>2012</v>
      </c>
      <c r="B953" s="148"/>
      <c r="C953" s="148"/>
      <c r="D953" s="148"/>
      <c r="E953" s="148"/>
      <c r="F953" s="148"/>
    </row>
    <row r="954" spans="1:6" outlineLevel="1" x14ac:dyDescent="0.2">
      <c r="A954" s="149">
        <v>1</v>
      </c>
      <c r="B954" s="150" t="s">
        <v>3305</v>
      </c>
      <c r="C954" s="137"/>
      <c r="D954" s="137"/>
      <c r="E954" s="137"/>
      <c r="F954" s="137"/>
    </row>
    <row r="955" spans="1:6" ht="38.25" outlineLevel="1" x14ac:dyDescent="0.2">
      <c r="A955" s="149">
        <v>2</v>
      </c>
      <c r="B955" s="150" t="s">
        <v>3306</v>
      </c>
      <c r="C955" s="137"/>
      <c r="D955" s="137"/>
      <c r="E955" s="137"/>
      <c r="F955" s="137"/>
    </row>
    <row r="956" spans="1:6" ht="25.5" outlineLevel="1" x14ac:dyDescent="0.2">
      <c r="A956" s="149">
        <v>3</v>
      </c>
      <c r="B956" s="150" t="s">
        <v>3307</v>
      </c>
      <c r="C956" s="137"/>
      <c r="D956" s="137"/>
      <c r="E956" s="137"/>
      <c r="F956" s="137"/>
    </row>
    <row r="957" spans="1:6" ht="25.5" outlineLevel="1" x14ac:dyDescent="0.2">
      <c r="A957" s="149">
        <v>4</v>
      </c>
      <c r="B957" s="150" t="s">
        <v>3308</v>
      </c>
      <c r="C957" s="137"/>
      <c r="D957" s="137"/>
      <c r="E957" s="137"/>
      <c r="F957" s="137"/>
    </row>
    <row r="958" spans="1:6" ht="25.5" outlineLevel="1" x14ac:dyDescent="0.2">
      <c r="A958" s="149">
        <v>5</v>
      </c>
      <c r="B958" s="150" t="s">
        <v>3309</v>
      </c>
      <c r="C958" s="137"/>
      <c r="D958" s="137"/>
      <c r="E958" s="137"/>
      <c r="F958" s="137"/>
    </row>
    <row r="959" spans="1:6" outlineLevel="1" x14ac:dyDescent="0.2">
      <c r="A959" s="137"/>
      <c r="B959" s="137"/>
      <c r="C959" s="137"/>
      <c r="D959" s="137"/>
      <c r="E959" s="137"/>
      <c r="F959" s="137"/>
    </row>
    <row r="960" spans="1:6" ht="12.75" customHeight="1" outlineLevel="1" x14ac:dyDescent="0.2">
      <c r="A960" s="148" t="s">
        <v>2014</v>
      </c>
      <c r="B960" s="148"/>
      <c r="C960" s="148"/>
      <c r="D960" s="148"/>
      <c r="E960" s="148"/>
      <c r="F960" s="148"/>
    </row>
    <row r="961" spans="1:6" outlineLevel="1" x14ac:dyDescent="0.2">
      <c r="A961" s="149">
        <v>1</v>
      </c>
      <c r="B961" s="150" t="s">
        <v>3310</v>
      </c>
      <c r="C961" s="137"/>
      <c r="D961" s="137"/>
      <c r="E961" s="137"/>
      <c r="F961" s="137"/>
    </row>
    <row r="962" spans="1:6" ht="25.5" outlineLevel="1" x14ac:dyDescent="0.2">
      <c r="A962" s="149">
        <v>2</v>
      </c>
      <c r="B962" s="150" t="s">
        <v>3311</v>
      </c>
      <c r="C962" s="137"/>
      <c r="D962" s="137"/>
      <c r="E962" s="137"/>
      <c r="F962" s="137"/>
    </row>
    <row r="963" spans="1:6" ht="25.5" outlineLevel="1" x14ac:dyDescent="0.2">
      <c r="A963" s="149">
        <v>3</v>
      </c>
      <c r="B963" s="150" t="s">
        <v>3312</v>
      </c>
      <c r="C963" s="137"/>
      <c r="D963" s="137"/>
      <c r="E963" s="137"/>
      <c r="F963" s="137"/>
    </row>
    <row r="964" spans="1:6" ht="25.5" outlineLevel="1" x14ac:dyDescent="0.2">
      <c r="A964" s="149">
        <v>4</v>
      </c>
      <c r="B964" s="150" t="s">
        <v>3313</v>
      </c>
      <c r="C964" s="137"/>
      <c r="D964" s="137"/>
      <c r="E964" s="137"/>
      <c r="F964" s="137"/>
    </row>
    <row r="965" spans="1:6" outlineLevel="1" x14ac:dyDescent="0.2">
      <c r="A965" s="137"/>
      <c r="B965" s="137"/>
      <c r="C965" s="137"/>
      <c r="D965" s="137"/>
      <c r="E965" s="137"/>
      <c r="F965" s="137"/>
    </row>
    <row r="966" spans="1:6" ht="12.75" customHeight="1" outlineLevel="1" x14ac:dyDescent="0.2">
      <c r="A966" s="148" t="s">
        <v>2017</v>
      </c>
      <c r="B966" s="148"/>
      <c r="C966" s="148"/>
      <c r="D966" s="148"/>
      <c r="E966" s="148"/>
      <c r="F966" s="148"/>
    </row>
    <row r="967" spans="1:6" outlineLevel="1" x14ac:dyDescent="0.2">
      <c r="A967" s="149">
        <v>1</v>
      </c>
      <c r="B967" s="150" t="s">
        <v>3314</v>
      </c>
      <c r="C967" s="137"/>
      <c r="D967" s="137"/>
      <c r="E967" s="137"/>
      <c r="F967" s="137"/>
    </row>
    <row r="968" spans="1:6" ht="25.5" outlineLevel="1" x14ac:dyDescent="0.2">
      <c r="A968" s="149">
        <v>2</v>
      </c>
      <c r="B968" s="150" t="s">
        <v>3315</v>
      </c>
      <c r="C968" s="137"/>
      <c r="D968" s="137"/>
      <c r="E968" s="137"/>
      <c r="F968" s="137"/>
    </row>
    <row r="969" spans="1:6" outlineLevel="1" x14ac:dyDescent="0.2">
      <c r="A969" s="149">
        <v>3</v>
      </c>
      <c r="B969" s="150" t="s">
        <v>3316</v>
      </c>
      <c r="C969" s="137"/>
      <c r="D969" s="137"/>
      <c r="E969" s="137"/>
      <c r="F969" s="137"/>
    </row>
    <row r="970" spans="1:6" ht="25.5" outlineLevel="1" x14ac:dyDescent="0.2">
      <c r="A970" s="149">
        <v>4</v>
      </c>
      <c r="B970" s="150" t="s">
        <v>3317</v>
      </c>
      <c r="C970" s="137"/>
      <c r="D970" s="137"/>
      <c r="E970" s="137"/>
      <c r="F970" s="137"/>
    </row>
    <row r="971" spans="1:6" ht="38.25" outlineLevel="1" x14ac:dyDescent="0.2">
      <c r="A971" s="149">
        <v>5</v>
      </c>
      <c r="B971" s="150" t="s">
        <v>3318</v>
      </c>
      <c r="C971" s="137"/>
      <c r="D971" s="137"/>
      <c r="E971" s="137"/>
      <c r="F971" s="137"/>
    </row>
    <row r="972" spans="1:6" outlineLevel="1" x14ac:dyDescent="0.2">
      <c r="A972" s="137"/>
      <c r="B972" s="137"/>
      <c r="C972" s="137"/>
      <c r="D972" s="137"/>
      <c r="E972" s="137"/>
      <c r="F972" s="137"/>
    </row>
    <row r="973" spans="1:6" ht="12.75" customHeight="1" outlineLevel="1" x14ac:dyDescent="0.2">
      <c r="A973" s="148" t="s">
        <v>2019</v>
      </c>
      <c r="B973" s="148"/>
      <c r="C973" s="148"/>
      <c r="D973" s="148"/>
      <c r="E973" s="148"/>
      <c r="F973" s="148"/>
    </row>
    <row r="974" spans="1:6" outlineLevel="1" x14ac:dyDescent="0.2">
      <c r="A974" s="149">
        <v>1</v>
      </c>
      <c r="B974" s="150" t="s">
        <v>3319</v>
      </c>
      <c r="C974" s="137"/>
      <c r="D974" s="137"/>
      <c r="E974" s="137"/>
      <c r="F974" s="137"/>
    </row>
    <row r="975" spans="1:6" ht="38.25" outlineLevel="1" x14ac:dyDescent="0.2">
      <c r="A975" s="149">
        <v>2</v>
      </c>
      <c r="B975" s="150" t="s">
        <v>3320</v>
      </c>
      <c r="C975" s="137"/>
      <c r="D975" s="137"/>
      <c r="E975" s="137"/>
      <c r="F975" s="137"/>
    </row>
    <row r="976" spans="1:6" outlineLevel="1" x14ac:dyDescent="0.2">
      <c r="A976" s="149">
        <v>3</v>
      </c>
      <c r="B976" s="150" t="s">
        <v>3321</v>
      </c>
      <c r="C976" s="137"/>
      <c r="D976" s="137"/>
      <c r="E976" s="137"/>
      <c r="F976" s="137"/>
    </row>
    <row r="977" spans="1:6" outlineLevel="1" x14ac:dyDescent="0.2">
      <c r="A977" s="149">
        <v>4</v>
      </c>
      <c r="B977" s="150" t="s">
        <v>3322</v>
      </c>
      <c r="C977" s="137"/>
      <c r="D977" s="137"/>
      <c r="E977" s="137"/>
      <c r="F977" s="137"/>
    </row>
    <row r="978" spans="1:6" ht="25.5" outlineLevel="1" x14ac:dyDescent="0.2">
      <c r="A978" s="149">
        <v>5</v>
      </c>
      <c r="B978" s="150" t="s">
        <v>3323</v>
      </c>
      <c r="C978" s="137"/>
      <c r="D978" s="137"/>
      <c r="E978" s="137"/>
      <c r="F978" s="137"/>
    </row>
    <row r="979" spans="1:6" outlineLevel="1" x14ac:dyDescent="0.2">
      <c r="A979" s="137"/>
      <c r="B979" s="137"/>
      <c r="C979" s="137"/>
      <c r="D979" s="137"/>
      <c r="E979" s="137"/>
      <c r="F979" s="137"/>
    </row>
    <row r="980" spans="1:6" ht="12.75" customHeight="1" outlineLevel="1" x14ac:dyDescent="0.2">
      <c r="A980" s="148" t="s">
        <v>2021</v>
      </c>
      <c r="B980" s="148"/>
      <c r="C980" s="148"/>
      <c r="D980" s="148"/>
      <c r="E980" s="148"/>
      <c r="F980" s="148"/>
    </row>
    <row r="981" spans="1:6" outlineLevel="1" x14ac:dyDescent="0.2">
      <c r="A981" s="149">
        <v>1</v>
      </c>
      <c r="B981" s="150" t="s">
        <v>3324</v>
      </c>
      <c r="C981" s="137"/>
      <c r="D981" s="137"/>
      <c r="E981" s="137"/>
      <c r="F981" s="137"/>
    </row>
    <row r="982" spans="1:6" ht="25.5" outlineLevel="1" x14ac:dyDescent="0.2">
      <c r="A982" s="149">
        <v>2</v>
      </c>
      <c r="B982" s="150" t="s">
        <v>3325</v>
      </c>
      <c r="C982" s="137"/>
      <c r="D982" s="137"/>
      <c r="E982" s="137"/>
      <c r="F982" s="137"/>
    </row>
    <row r="983" spans="1:6" ht="25.5" outlineLevel="1" x14ac:dyDescent="0.2">
      <c r="A983" s="149">
        <v>3</v>
      </c>
      <c r="B983" s="150" t="s">
        <v>3326</v>
      </c>
      <c r="C983" s="137"/>
      <c r="D983" s="137"/>
      <c r="E983" s="137"/>
      <c r="F983" s="137"/>
    </row>
    <row r="984" spans="1:6" ht="38.25" outlineLevel="1" x14ac:dyDescent="0.2">
      <c r="A984" s="149">
        <v>4</v>
      </c>
      <c r="B984" s="150" t="s">
        <v>3327</v>
      </c>
      <c r="C984" s="137"/>
      <c r="D984" s="137"/>
      <c r="E984" s="137"/>
      <c r="F984" s="137"/>
    </row>
    <row r="985" spans="1:6" ht="38.25" outlineLevel="1" x14ac:dyDescent="0.2">
      <c r="A985" s="149">
        <v>5</v>
      </c>
      <c r="B985" s="150" t="s">
        <v>3328</v>
      </c>
      <c r="C985" s="137"/>
      <c r="D985" s="137"/>
      <c r="E985" s="137"/>
      <c r="F985" s="137"/>
    </row>
    <row r="986" spans="1:6" ht="25.5" outlineLevel="1" x14ac:dyDescent="0.2">
      <c r="A986" s="149">
        <v>6</v>
      </c>
      <c r="B986" s="150" t="s">
        <v>3329</v>
      </c>
      <c r="C986" s="137"/>
      <c r="D986" s="137"/>
      <c r="E986" s="137"/>
      <c r="F986" s="137"/>
    </row>
    <row r="987" spans="1:6" ht="38.25" outlineLevel="1" x14ac:dyDescent="0.2">
      <c r="A987" s="149">
        <v>7</v>
      </c>
      <c r="B987" s="150" t="s">
        <v>3330</v>
      </c>
      <c r="C987" s="137"/>
      <c r="D987" s="137"/>
      <c r="E987" s="137"/>
      <c r="F987" s="137"/>
    </row>
    <row r="988" spans="1:6" outlineLevel="1" x14ac:dyDescent="0.2">
      <c r="A988" s="149">
        <v>8</v>
      </c>
      <c r="B988" s="150" t="s">
        <v>3331</v>
      </c>
      <c r="C988" s="137"/>
      <c r="D988" s="137"/>
      <c r="E988" s="137"/>
      <c r="F988" s="137"/>
    </row>
    <row r="989" spans="1:6" ht="25.5" outlineLevel="1" x14ac:dyDescent="0.2">
      <c r="A989" s="149">
        <v>9</v>
      </c>
      <c r="B989" s="150" t="s">
        <v>3332</v>
      </c>
      <c r="C989" s="137"/>
      <c r="D989" s="137"/>
      <c r="E989" s="137"/>
      <c r="F989" s="137"/>
    </row>
    <row r="990" spans="1:6" outlineLevel="1" x14ac:dyDescent="0.2">
      <c r="A990" s="137"/>
      <c r="B990" s="137"/>
      <c r="C990" s="137"/>
      <c r="D990" s="137"/>
      <c r="E990" s="137"/>
      <c r="F990" s="137"/>
    </row>
    <row r="991" spans="1:6" ht="12.75" customHeight="1" outlineLevel="1" x14ac:dyDescent="0.2">
      <c r="A991" s="148" t="s">
        <v>2023</v>
      </c>
      <c r="B991" s="148"/>
      <c r="C991" s="148"/>
      <c r="D991" s="148"/>
      <c r="E991" s="148"/>
      <c r="F991" s="148"/>
    </row>
    <row r="992" spans="1:6" outlineLevel="1" x14ac:dyDescent="0.2">
      <c r="A992" s="149">
        <v>1</v>
      </c>
      <c r="B992" s="150" t="s">
        <v>3333</v>
      </c>
      <c r="C992" s="137"/>
      <c r="D992" s="137"/>
      <c r="E992" s="137"/>
      <c r="F992" s="137"/>
    </row>
    <row r="993" spans="1:6" ht="25.5" outlineLevel="1" x14ac:dyDescent="0.2">
      <c r="A993" s="149">
        <v>2</v>
      </c>
      <c r="B993" s="150" t="s">
        <v>3334</v>
      </c>
      <c r="C993" s="137"/>
      <c r="D993" s="137"/>
      <c r="E993" s="137"/>
      <c r="F993" s="137"/>
    </row>
    <row r="994" spans="1:6" ht="25.5" outlineLevel="1" x14ac:dyDescent="0.2">
      <c r="A994" s="149">
        <v>3</v>
      </c>
      <c r="B994" s="150" t="s">
        <v>3335</v>
      </c>
      <c r="C994" s="137"/>
      <c r="D994" s="137"/>
      <c r="E994" s="137"/>
      <c r="F994" s="137"/>
    </row>
    <row r="995" spans="1:6" ht="38.25" outlineLevel="1" x14ac:dyDescent="0.2">
      <c r="A995" s="149">
        <v>4</v>
      </c>
      <c r="B995" s="150" t="s">
        <v>3336</v>
      </c>
      <c r="C995" s="137"/>
      <c r="D995" s="137"/>
      <c r="E995" s="137"/>
      <c r="F995" s="137"/>
    </row>
    <row r="996" spans="1:6" ht="25.5" outlineLevel="1" x14ac:dyDescent="0.2">
      <c r="A996" s="149">
        <v>5</v>
      </c>
      <c r="B996" s="150" t="s">
        <v>3337</v>
      </c>
      <c r="C996" s="137"/>
      <c r="D996" s="137"/>
      <c r="E996" s="137"/>
      <c r="F996" s="137"/>
    </row>
    <row r="997" spans="1:6" ht="25.5" outlineLevel="1" x14ac:dyDescent="0.2">
      <c r="A997" s="149">
        <v>6</v>
      </c>
      <c r="B997" s="150" t="s">
        <v>3338</v>
      </c>
      <c r="C997" s="137"/>
      <c r="D997" s="137"/>
      <c r="E997" s="137"/>
      <c r="F997" s="137"/>
    </row>
    <row r="998" spans="1:6" outlineLevel="1" x14ac:dyDescent="0.2">
      <c r="A998" s="149">
        <v>7</v>
      </c>
      <c r="B998" s="150" t="s">
        <v>3339</v>
      </c>
      <c r="C998" s="137"/>
      <c r="D998" s="137"/>
      <c r="E998" s="137"/>
      <c r="F998" s="137"/>
    </row>
    <row r="999" spans="1:6" outlineLevel="1" x14ac:dyDescent="0.2">
      <c r="A999" s="149">
        <v>8</v>
      </c>
      <c r="B999" s="150" t="s">
        <v>3340</v>
      </c>
      <c r="C999" s="137"/>
      <c r="D999" s="137"/>
      <c r="E999" s="137"/>
      <c r="F999" s="137"/>
    </row>
    <row r="1000" spans="1:6" ht="25.5" outlineLevel="1" x14ac:dyDescent="0.2">
      <c r="A1000" s="149">
        <v>9</v>
      </c>
      <c r="B1000" s="150" t="s">
        <v>3341</v>
      </c>
      <c r="C1000" s="137"/>
      <c r="D1000" s="137"/>
      <c r="E1000" s="137"/>
      <c r="F1000" s="137"/>
    </row>
    <row r="1001" spans="1:6" outlineLevel="1" x14ac:dyDescent="0.2">
      <c r="A1001" s="137"/>
      <c r="B1001" s="137"/>
      <c r="C1001" s="137"/>
      <c r="D1001" s="137"/>
      <c r="E1001" s="137"/>
      <c r="F1001" s="137"/>
    </row>
    <row r="1002" spans="1:6" ht="12.75" customHeight="1" outlineLevel="1" x14ac:dyDescent="0.2">
      <c r="A1002" s="148" t="s">
        <v>2026</v>
      </c>
      <c r="B1002" s="148"/>
      <c r="C1002" s="148"/>
      <c r="D1002" s="148"/>
      <c r="E1002" s="148"/>
      <c r="F1002" s="148"/>
    </row>
    <row r="1003" spans="1:6" ht="25.5" outlineLevel="1" x14ac:dyDescent="0.2">
      <c r="A1003" s="149">
        <v>1</v>
      </c>
      <c r="B1003" s="150" t="s">
        <v>3342</v>
      </c>
      <c r="C1003" s="137"/>
      <c r="D1003" s="137"/>
      <c r="E1003" s="137"/>
      <c r="F1003" s="137"/>
    </row>
    <row r="1004" spans="1:6" ht="25.5" outlineLevel="1" x14ac:dyDescent="0.2">
      <c r="A1004" s="149">
        <v>2</v>
      </c>
      <c r="B1004" s="150" t="s">
        <v>3343</v>
      </c>
      <c r="C1004" s="137"/>
      <c r="D1004" s="137"/>
      <c r="E1004" s="137"/>
      <c r="F1004" s="137"/>
    </row>
    <row r="1005" spans="1:6" ht="25.5" outlineLevel="1" x14ac:dyDescent="0.2">
      <c r="A1005" s="149">
        <v>3</v>
      </c>
      <c r="B1005" s="150" t="s">
        <v>3344</v>
      </c>
      <c r="C1005" s="137"/>
      <c r="D1005" s="137"/>
      <c r="E1005" s="137"/>
      <c r="F1005" s="137"/>
    </row>
    <row r="1006" spans="1:6" ht="38.25" outlineLevel="1" x14ac:dyDescent="0.2">
      <c r="A1006" s="149">
        <v>4</v>
      </c>
      <c r="B1006" s="150" t="s">
        <v>3345</v>
      </c>
      <c r="C1006" s="137"/>
      <c r="D1006" s="137"/>
      <c r="E1006" s="137"/>
      <c r="F1006" s="137"/>
    </row>
    <row r="1007" spans="1:6" outlineLevel="1" x14ac:dyDescent="0.2">
      <c r="A1007" s="149">
        <v>5</v>
      </c>
      <c r="B1007" s="150" t="s">
        <v>3346</v>
      </c>
      <c r="C1007" s="137"/>
      <c r="D1007" s="137"/>
      <c r="E1007" s="137"/>
      <c r="F1007" s="137"/>
    </row>
    <row r="1008" spans="1:6" outlineLevel="1" x14ac:dyDescent="0.2">
      <c r="A1008" s="137"/>
      <c r="B1008" s="137"/>
      <c r="C1008" s="137"/>
      <c r="D1008" s="137"/>
      <c r="E1008" s="137"/>
      <c r="F1008" s="137"/>
    </row>
    <row r="1009" spans="1:6" ht="12.75" customHeight="1" outlineLevel="1" x14ac:dyDescent="0.2">
      <c r="A1009" s="148" t="s">
        <v>2029</v>
      </c>
      <c r="B1009" s="148"/>
      <c r="C1009" s="148"/>
      <c r="D1009" s="148"/>
      <c r="E1009" s="148"/>
      <c r="F1009" s="148"/>
    </row>
    <row r="1010" spans="1:6" outlineLevel="1" x14ac:dyDescent="0.2">
      <c r="A1010" s="149">
        <v>1</v>
      </c>
      <c r="B1010" s="150" t="s">
        <v>3347</v>
      </c>
      <c r="C1010" s="137"/>
      <c r="D1010" s="137"/>
      <c r="E1010" s="137"/>
      <c r="F1010" s="137"/>
    </row>
    <row r="1011" spans="1:6" ht="25.5" outlineLevel="1" x14ac:dyDescent="0.2">
      <c r="A1011" s="149">
        <v>2</v>
      </c>
      <c r="B1011" s="150" t="s">
        <v>3348</v>
      </c>
      <c r="C1011" s="137"/>
      <c r="D1011" s="137"/>
      <c r="E1011" s="137"/>
      <c r="F1011" s="137"/>
    </row>
    <row r="1012" spans="1:6" outlineLevel="1" x14ac:dyDescent="0.2">
      <c r="A1012" s="149">
        <v>3</v>
      </c>
      <c r="B1012" s="150" t="s">
        <v>3349</v>
      </c>
      <c r="C1012" s="137"/>
      <c r="D1012" s="137"/>
      <c r="E1012" s="137"/>
      <c r="F1012" s="137"/>
    </row>
    <row r="1013" spans="1:6" ht="38.25" outlineLevel="1" x14ac:dyDescent="0.2">
      <c r="A1013" s="149">
        <v>4</v>
      </c>
      <c r="B1013" s="150" t="s">
        <v>3350</v>
      </c>
      <c r="C1013" s="137"/>
      <c r="D1013" s="137"/>
      <c r="E1013" s="137"/>
      <c r="F1013" s="137"/>
    </row>
    <row r="1014" spans="1:6" outlineLevel="1" x14ac:dyDescent="0.2">
      <c r="A1014" s="149">
        <v>5</v>
      </c>
      <c r="B1014" s="150" t="s">
        <v>3351</v>
      </c>
      <c r="C1014" s="137"/>
      <c r="D1014" s="137"/>
      <c r="E1014" s="137"/>
      <c r="F1014" s="137"/>
    </row>
    <row r="1015" spans="1:6" ht="25.5" outlineLevel="1" x14ac:dyDescent="0.2">
      <c r="A1015" s="149">
        <v>6</v>
      </c>
      <c r="B1015" s="150" t="s">
        <v>3352</v>
      </c>
      <c r="C1015" s="137"/>
      <c r="D1015" s="137"/>
      <c r="E1015" s="137"/>
      <c r="F1015" s="137"/>
    </row>
    <row r="1016" spans="1:6" outlineLevel="1" x14ac:dyDescent="0.2">
      <c r="A1016" s="137"/>
      <c r="B1016" s="137"/>
      <c r="C1016" s="137"/>
      <c r="D1016" s="137"/>
      <c r="E1016" s="137"/>
      <c r="F1016" s="137"/>
    </row>
    <row r="1017" spans="1:6" ht="12.75" customHeight="1" outlineLevel="1" x14ac:dyDescent="0.2">
      <c r="A1017" s="148" t="s">
        <v>2031</v>
      </c>
      <c r="B1017" s="148"/>
      <c r="C1017" s="148"/>
      <c r="D1017" s="148"/>
      <c r="E1017" s="148"/>
      <c r="F1017" s="148"/>
    </row>
    <row r="1018" spans="1:6" ht="25.5" outlineLevel="1" x14ac:dyDescent="0.2">
      <c r="A1018" s="149">
        <v>1</v>
      </c>
      <c r="B1018" s="150" t="s">
        <v>3353</v>
      </c>
      <c r="C1018" s="137"/>
      <c r="D1018" s="137"/>
      <c r="E1018" s="137"/>
      <c r="F1018" s="137"/>
    </row>
    <row r="1019" spans="1:6" ht="25.5" outlineLevel="1" x14ac:dyDescent="0.2">
      <c r="A1019" s="149">
        <v>2</v>
      </c>
      <c r="B1019" s="150" t="s">
        <v>3354</v>
      </c>
      <c r="C1019" s="137"/>
      <c r="D1019" s="137"/>
      <c r="E1019" s="137"/>
      <c r="F1019" s="137"/>
    </row>
    <row r="1020" spans="1:6" ht="25.5" outlineLevel="1" x14ac:dyDescent="0.2">
      <c r="A1020" s="149">
        <v>3</v>
      </c>
      <c r="B1020" s="150" t="s">
        <v>3355</v>
      </c>
      <c r="C1020" s="137"/>
      <c r="D1020" s="137"/>
      <c r="E1020" s="137"/>
      <c r="F1020" s="137"/>
    </row>
    <row r="1021" spans="1:6" ht="25.5" outlineLevel="1" x14ac:dyDescent="0.2">
      <c r="A1021" s="149">
        <v>4</v>
      </c>
      <c r="B1021" s="150" t="s">
        <v>3356</v>
      </c>
      <c r="C1021" s="137"/>
      <c r="D1021" s="137"/>
      <c r="E1021" s="137"/>
      <c r="F1021" s="137"/>
    </row>
    <row r="1022" spans="1:6" outlineLevel="1" x14ac:dyDescent="0.2">
      <c r="A1022" s="137"/>
      <c r="B1022" s="137"/>
      <c r="C1022" s="137"/>
      <c r="D1022" s="137"/>
      <c r="E1022" s="137"/>
      <c r="F1022" s="137"/>
    </row>
    <row r="1023" spans="1:6" ht="12.75" customHeight="1" outlineLevel="1" x14ac:dyDescent="0.2">
      <c r="A1023" s="148" t="s">
        <v>2033</v>
      </c>
      <c r="B1023" s="148"/>
      <c r="C1023" s="148"/>
      <c r="D1023" s="148"/>
      <c r="E1023" s="148"/>
      <c r="F1023" s="148"/>
    </row>
    <row r="1024" spans="1:6" ht="38.25" outlineLevel="1" x14ac:dyDescent="0.2">
      <c r="A1024" s="149">
        <v>1</v>
      </c>
      <c r="B1024" s="150" t="s">
        <v>3357</v>
      </c>
      <c r="C1024" s="137"/>
      <c r="D1024" s="137"/>
      <c r="E1024" s="137"/>
      <c r="F1024" s="137"/>
    </row>
    <row r="1025" spans="1:6" outlineLevel="1" x14ac:dyDescent="0.2">
      <c r="A1025" s="137"/>
      <c r="B1025" s="137"/>
      <c r="C1025" s="137"/>
      <c r="D1025" s="137"/>
      <c r="E1025" s="137"/>
      <c r="F1025" s="137"/>
    </row>
    <row r="1026" spans="1:6" ht="12.75" customHeight="1" outlineLevel="1" x14ac:dyDescent="0.2">
      <c r="A1026" s="148" t="s">
        <v>2035</v>
      </c>
      <c r="B1026" s="148"/>
      <c r="C1026" s="148"/>
      <c r="D1026" s="148"/>
      <c r="E1026" s="148"/>
      <c r="F1026" s="148"/>
    </row>
    <row r="1027" spans="1:6" ht="25.5" outlineLevel="1" x14ac:dyDescent="0.2">
      <c r="A1027" s="149">
        <v>1</v>
      </c>
      <c r="B1027" s="150" t="s">
        <v>3358</v>
      </c>
      <c r="C1027" s="137"/>
      <c r="D1027" s="137"/>
      <c r="E1027" s="137"/>
      <c r="F1027" s="137"/>
    </row>
    <row r="1028" spans="1:6" ht="25.5" outlineLevel="1" x14ac:dyDescent="0.2">
      <c r="A1028" s="149">
        <v>2</v>
      </c>
      <c r="B1028" s="150" t="s">
        <v>3359</v>
      </c>
      <c r="C1028" s="137"/>
      <c r="D1028" s="137"/>
      <c r="E1028" s="137"/>
      <c r="F1028" s="137"/>
    </row>
    <row r="1029" spans="1:6" ht="25.5" outlineLevel="1" x14ac:dyDescent="0.2">
      <c r="A1029" s="149">
        <v>3</v>
      </c>
      <c r="B1029" s="150" t="s">
        <v>3360</v>
      </c>
      <c r="C1029" s="137"/>
      <c r="D1029" s="137"/>
      <c r="E1029" s="137"/>
      <c r="F1029" s="137"/>
    </row>
    <row r="1030" spans="1:6" outlineLevel="1" x14ac:dyDescent="0.2">
      <c r="A1030" s="149">
        <v>4</v>
      </c>
      <c r="B1030" s="150" t="s">
        <v>3361</v>
      </c>
      <c r="C1030" s="137"/>
      <c r="D1030" s="137"/>
      <c r="E1030" s="137"/>
      <c r="F1030" s="137"/>
    </row>
    <row r="1031" spans="1:6" ht="25.5" outlineLevel="1" x14ac:dyDescent="0.2">
      <c r="A1031" s="149">
        <v>5</v>
      </c>
      <c r="B1031" s="150" t="s">
        <v>3362</v>
      </c>
      <c r="C1031" s="137"/>
      <c r="D1031" s="137"/>
      <c r="E1031" s="137"/>
      <c r="F1031" s="137"/>
    </row>
    <row r="1032" spans="1:6" outlineLevel="1" x14ac:dyDescent="0.2">
      <c r="A1032" s="137"/>
      <c r="B1032" s="137"/>
      <c r="C1032" s="137"/>
      <c r="D1032" s="137"/>
      <c r="E1032" s="137"/>
      <c r="F1032" s="137"/>
    </row>
    <row r="1033" spans="1:6" ht="12.75" customHeight="1" outlineLevel="1" x14ac:dyDescent="0.2">
      <c r="A1033" s="148" t="s">
        <v>2038</v>
      </c>
      <c r="B1033" s="148"/>
      <c r="C1033" s="148"/>
      <c r="D1033" s="148"/>
      <c r="E1033" s="148"/>
      <c r="F1033" s="148"/>
    </row>
    <row r="1034" spans="1:6" ht="25.5" outlineLevel="1" x14ac:dyDescent="0.2">
      <c r="A1034" s="149">
        <v>1</v>
      </c>
      <c r="B1034" s="150" t="s">
        <v>3363</v>
      </c>
      <c r="C1034" s="137"/>
      <c r="D1034" s="137"/>
      <c r="E1034" s="137"/>
      <c r="F1034" s="137"/>
    </row>
    <row r="1035" spans="1:6" ht="25.5" outlineLevel="1" x14ac:dyDescent="0.2">
      <c r="A1035" s="149">
        <v>2</v>
      </c>
      <c r="B1035" s="150" t="s">
        <v>3364</v>
      </c>
      <c r="C1035" s="137"/>
      <c r="D1035" s="137"/>
      <c r="E1035" s="137"/>
      <c r="F1035" s="137"/>
    </row>
    <row r="1036" spans="1:6" ht="25.5" outlineLevel="1" x14ac:dyDescent="0.2">
      <c r="A1036" s="149">
        <v>3</v>
      </c>
      <c r="B1036" s="150" t="s">
        <v>3365</v>
      </c>
      <c r="C1036" s="137"/>
      <c r="D1036" s="137"/>
      <c r="E1036" s="137"/>
      <c r="F1036" s="137"/>
    </row>
    <row r="1037" spans="1:6" outlineLevel="1" x14ac:dyDescent="0.2">
      <c r="A1037" s="137"/>
      <c r="B1037" s="137"/>
      <c r="C1037" s="137"/>
      <c r="D1037" s="137"/>
      <c r="E1037" s="137"/>
      <c r="F1037" s="137"/>
    </row>
    <row r="1038" spans="1:6" ht="12.75" customHeight="1" outlineLevel="1" x14ac:dyDescent="0.2">
      <c r="A1038" s="148" t="s">
        <v>2040</v>
      </c>
      <c r="B1038" s="148"/>
      <c r="C1038" s="148"/>
      <c r="D1038" s="148"/>
      <c r="E1038" s="148"/>
      <c r="F1038" s="148"/>
    </row>
    <row r="1039" spans="1:6" ht="38.25" outlineLevel="1" x14ac:dyDescent="0.2">
      <c r="A1039" s="149">
        <v>1</v>
      </c>
      <c r="B1039" s="150" t="s">
        <v>3366</v>
      </c>
      <c r="C1039" s="137"/>
      <c r="D1039" s="137"/>
      <c r="E1039" s="137"/>
      <c r="F1039" s="137"/>
    </row>
    <row r="1040" spans="1:6" outlineLevel="1" x14ac:dyDescent="0.2">
      <c r="A1040" s="137"/>
      <c r="B1040" s="137"/>
      <c r="C1040" s="137"/>
      <c r="D1040" s="137"/>
      <c r="E1040" s="137"/>
      <c r="F1040" s="137"/>
    </row>
    <row r="1041" spans="1:6" ht="12.75" customHeight="1" outlineLevel="1" x14ac:dyDescent="0.2">
      <c r="A1041" s="148" t="s">
        <v>2042</v>
      </c>
      <c r="B1041" s="148"/>
      <c r="C1041" s="148"/>
      <c r="D1041" s="148"/>
      <c r="E1041" s="148"/>
      <c r="F1041" s="148"/>
    </row>
    <row r="1042" spans="1:6" ht="25.5" outlineLevel="1" x14ac:dyDescent="0.2">
      <c r="A1042" s="149">
        <v>1</v>
      </c>
      <c r="B1042" s="150" t="s">
        <v>3367</v>
      </c>
      <c r="C1042" s="137"/>
      <c r="D1042" s="137"/>
      <c r="E1042" s="137"/>
      <c r="F1042" s="137"/>
    </row>
    <row r="1043" spans="1:6" ht="25.5" outlineLevel="1" x14ac:dyDescent="0.2">
      <c r="A1043" s="149">
        <v>2</v>
      </c>
      <c r="B1043" s="150" t="s">
        <v>3368</v>
      </c>
      <c r="C1043" s="137"/>
      <c r="D1043" s="137"/>
      <c r="E1043" s="137"/>
      <c r="F1043" s="137"/>
    </row>
    <row r="1044" spans="1:6" ht="25.5" outlineLevel="1" x14ac:dyDescent="0.2">
      <c r="A1044" s="149">
        <v>3</v>
      </c>
      <c r="B1044" s="150" t="s">
        <v>3369</v>
      </c>
      <c r="C1044" s="137"/>
      <c r="D1044" s="137"/>
      <c r="E1044" s="137"/>
      <c r="F1044" s="137"/>
    </row>
    <row r="1045" spans="1:6" ht="25.5" outlineLevel="1" x14ac:dyDescent="0.2">
      <c r="A1045" s="149">
        <v>4</v>
      </c>
      <c r="B1045" s="150" t="s">
        <v>3370</v>
      </c>
      <c r="C1045" s="137"/>
      <c r="D1045" s="137"/>
      <c r="E1045" s="137"/>
      <c r="F1045" s="137"/>
    </row>
    <row r="1046" spans="1:6" ht="25.5" outlineLevel="1" x14ac:dyDescent="0.2">
      <c r="A1046" s="149">
        <v>5</v>
      </c>
      <c r="B1046" s="150" t="s">
        <v>3371</v>
      </c>
      <c r="C1046" s="137"/>
      <c r="D1046" s="137"/>
      <c r="E1046" s="137"/>
      <c r="F1046" s="137"/>
    </row>
    <row r="1047" spans="1:6" outlineLevel="1" x14ac:dyDescent="0.2">
      <c r="A1047" s="137"/>
      <c r="B1047" s="137"/>
      <c r="C1047" s="137"/>
      <c r="D1047" s="137"/>
      <c r="E1047" s="137"/>
      <c r="F1047" s="137"/>
    </row>
    <row r="1048" spans="1:6" ht="12.75" customHeight="1" outlineLevel="1" x14ac:dyDescent="0.2">
      <c r="A1048" s="148" t="s">
        <v>2045</v>
      </c>
      <c r="B1048" s="148"/>
      <c r="C1048" s="148"/>
      <c r="D1048" s="148"/>
      <c r="E1048" s="148"/>
      <c r="F1048" s="148"/>
    </row>
    <row r="1049" spans="1:6" ht="25.5" outlineLevel="1" x14ac:dyDescent="0.2">
      <c r="A1049" s="149">
        <v>1</v>
      </c>
      <c r="B1049" s="150" t="s">
        <v>3372</v>
      </c>
      <c r="C1049" s="137"/>
      <c r="D1049" s="137"/>
      <c r="E1049" s="137"/>
      <c r="F1049" s="137"/>
    </row>
    <row r="1050" spans="1:6" ht="25.5" outlineLevel="1" x14ac:dyDescent="0.2">
      <c r="A1050" s="149">
        <v>2</v>
      </c>
      <c r="B1050" s="150" t="s">
        <v>3373</v>
      </c>
      <c r="C1050" s="137"/>
      <c r="D1050" s="137"/>
      <c r="E1050" s="137"/>
      <c r="F1050" s="137"/>
    </row>
    <row r="1051" spans="1:6" outlineLevel="1" x14ac:dyDescent="0.2">
      <c r="A1051" s="149">
        <v>3</v>
      </c>
      <c r="B1051" s="150" t="s">
        <v>3374</v>
      </c>
      <c r="C1051" s="137"/>
      <c r="D1051" s="137"/>
      <c r="E1051" s="137"/>
      <c r="F1051" s="137"/>
    </row>
    <row r="1052" spans="1:6" outlineLevel="1" x14ac:dyDescent="0.2">
      <c r="A1052" s="137"/>
      <c r="B1052" s="137"/>
      <c r="C1052" s="137"/>
      <c r="D1052" s="137"/>
      <c r="E1052" s="137"/>
      <c r="F1052" s="137"/>
    </row>
    <row r="1053" spans="1:6" ht="12.75" customHeight="1" outlineLevel="1" x14ac:dyDescent="0.2">
      <c r="A1053" s="148" t="s">
        <v>2047</v>
      </c>
      <c r="B1053" s="148"/>
      <c r="C1053" s="148"/>
      <c r="D1053" s="148"/>
      <c r="E1053" s="148"/>
      <c r="F1053" s="148"/>
    </row>
    <row r="1054" spans="1:6" ht="38.25" outlineLevel="1" x14ac:dyDescent="0.2">
      <c r="A1054" s="149">
        <v>1</v>
      </c>
      <c r="B1054" s="150" t="s">
        <v>3375</v>
      </c>
      <c r="C1054" s="137"/>
      <c r="D1054" s="137"/>
      <c r="E1054" s="137"/>
      <c r="F1054" s="137"/>
    </row>
    <row r="1055" spans="1:6" outlineLevel="1" x14ac:dyDescent="0.2">
      <c r="A1055" s="137"/>
      <c r="B1055" s="137"/>
      <c r="C1055" s="137"/>
      <c r="D1055" s="137"/>
      <c r="E1055" s="137"/>
      <c r="F1055" s="137"/>
    </row>
    <row r="1056" spans="1:6" ht="12.75" customHeight="1" outlineLevel="1" x14ac:dyDescent="0.2">
      <c r="A1056" s="148" t="s">
        <v>2049</v>
      </c>
      <c r="B1056" s="148"/>
      <c r="C1056" s="148"/>
      <c r="D1056" s="148"/>
      <c r="E1056" s="148"/>
      <c r="F1056" s="148"/>
    </row>
    <row r="1057" spans="1:6" ht="25.5" outlineLevel="1" x14ac:dyDescent="0.2">
      <c r="A1057" s="149">
        <v>1</v>
      </c>
      <c r="B1057" s="150" t="s">
        <v>3376</v>
      </c>
      <c r="C1057" s="137"/>
      <c r="D1057" s="137"/>
      <c r="E1057" s="137"/>
      <c r="F1057" s="137"/>
    </row>
    <row r="1058" spans="1:6" ht="25.5" outlineLevel="1" x14ac:dyDescent="0.2">
      <c r="A1058" s="149">
        <v>2</v>
      </c>
      <c r="B1058" s="150" t="s">
        <v>3377</v>
      </c>
      <c r="C1058" s="137"/>
      <c r="D1058" s="137"/>
      <c r="E1058" s="137"/>
      <c r="F1058" s="137"/>
    </row>
    <row r="1059" spans="1:6" ht="25.5" outlineLevel="1" x14ac:dyDescent="0.2">
      <c r="A1059" s="149">
        <v>3</v>
      </c>
      <c r="B1059" s="150" t="s">
        <v>3378</v>
      </c>
      <c r="C1059" s="137"/>
      <c r="D1059" s="137"/>
      <c r="E1059" s="137"/>
      <c r="F1059" s="137"/>
    </row>
    <row r="1060" spans="1:6" outlineLevel="1" x14ac:dyDescent="0.2">
      <c r="A1060" s="149">
        <v>4</v>
      </c>
      <c r="B1060" s="150" t="s">
        <v>3379</v>
      </c>
      <c r="C1060" s="137"/>
      <c r="D1060" s="137"/>
      <c r="E1060" s="137"/>
      <c r="F1060" s="137"/>
    </row>
    <row r="1061" spans="1:6" outlineLevel="1" x14ac:dyDescent="0.2">
      <c r="A1061" s="137"/>
      <c r="B1061" s="137"/>
      <c r="C1061" s="137"/>
      <c r="D1061" s="137"/>
      <c r="E1061" s="137"/>
      <c r="F1061" s="137"/>
    </row>
    <row r="1062" spans="1:6" ht="12.75" customHeight="1" outlineLevel="1" x14ac:dyDescent="0.2">
      <c r="A1062" s="148" t="s">
        <v>2052</v>
      </c>
      <c r="B1062" s="148"/>
      <c r="C1062" s="148"/>
      <c r="D1062" s="148"/>
      <c r="E1062" s="148"/>
      <c r="F1062" s="148"/>
    </row>
    <row r="1063" spans="1:6" ht="25.5" outlineLevel="1" x14ac:dyDescent="0.2">
      <c r="A1063" s="149">
        <v>1</v>
      </c>
      <c r="B1063" s="150" t="s">
        <v>3380</v>
      </c>
      <c r="C1063" s="137"/>
      <c r="D1063" s="137"/>
      <c r="E1063" s="137"/>
      <c r="F1063" s="137"/>
    </row>
    <row r="1064" spans="1:6" outlineLevel="1" x14ac:dyDescent="0.2">
      <c r="A1064" s="149">
        <v>2</v>
      </c>
      <c r="B1064" s="150" t="s">
        <v>3381</v>
      </c>
      <c r="C1064" s="137"/>
      <c r="D1064" s="137"/>
      <c r="E1064" s="137"/>
      <c r="F1064" s="137"/>
    </row>
    <row r="1065" spans="1:6" outlineLevel="1" x14ac:dyDescent="0.2">
      <c r="A1065" s="149">
        <v>3</v>
      </c>
      <c r="B1065" s="150" t="s">
        <v>3382</v>
      </c>
      <c r="C1065" s="137"/>
      <c r="D1065" s="137"/>
      <c r="E1065" s="137"/>
      <c r="F1065" s="137"/>
    </row>
    <row r="1066" spans="1:6" ht="25.5" outlineLevel="1" x14ac:dyDescent="0.2">
      <c r="A1066" s="149">
        <v>4</v>
      </c>
      <c r="B1066" s="150" t="s">
        <v>3383</v>
      </c>
      <c r="C1066" s="137"/>
      <c r="D1066" s="137"/>
      <c r="E1066" s="137"/>
      <c r="F1066" s="137"/>
    </row>
    <row r="1067" spans="1:6" outlineLevel="1" x14ac:dyDescent="0.2">
      <c r="A1067" s="149">
        <v>5</v>
      </c>
      <c r="B1067" s="150" t="s">
        <v>3384</v>
      </c>
      <c r="C1067" s="137"/>
      <c r="D1067" s="137"/>
      <c r="E1067" s="137"/>
      <c r="F1067" s="137"/>
    </row>
    <row r="1068" spans="1:6" ht="25.5" outlineLevel="1" x14ac:dyDescent="0.2">
      <c r="A1068" s="149">
        <v>6</v>
      </c>
      <c r="B1068" s="150" t="s">
        <v>3385</v>
      </c>
      <c r="C1068" s="137"/>
      <c r="D1068" s="137"/>
      <c r="E1068" s="137"/>
      <c r="F1068" s="137"/>
    </row>
    <row r="1069" spans="1:6" ht="25.5" outlineLevel="1" x14ac:dyDescent="0.2">
      <c r="A1069" s="149">
        <v>7</v>
      </c>
      <c r="B1069" s="150" t="s">
        <v>3386</v>
      </c>
      <c r="C1069" s="137"/>
      <c r="D1069" s="137"/>
      <c r="E1069" s="137"/>
      <c r="F1069" s="137"/>
    </row>
    <row r="1070" spans="1:6" outlineLevel="1" x14ac:dyDescent="0.2">
      <c r="A1070" s="149">
        <v>8</v>
      </c>
      <c r="B1070" s="150" t="s">
        <v>3387</v>
      </c>
      <c r="C1070" s="137"/>
      <c r="D1070" s="137"/>
      <c r="E1070" s="137"/>
      <c r="F1070" s="137"/>
    </row>
    <row r="1071" spans="1:6" outlineLevel="1" x14ac:dyDescent="0.2">
      <c r="A1071" s="137"/>
      <c r="B1071" s="137"/>
      <c r="C1071" s="137"/>
      <c r="D1071" s="137"/>
      <c r="E1071" s="137"/>
      <c r="F1071" s="137"/>
    </row>
    <row r="1072" spans="1:6" ht="12.75" customHeight="1" outlineLevel="1" x14ac:dyDescent="0.2">
      <c r="A1072" s="148" t="s">
        <v>2055</v>
      </c>
      <c r="B1072" s="148"/>
      <c r="C1072" s="148"/>
      <c r="D1072" s="148"/>
      <c r="E1072" s="148"/>
      <c r="F1072" s="148"/>
    </row>
    <row r="1073" spans="1:6" outlineLevel="1" x14ac:dyDescent="0.2">
      <c r="A1073" s="149">
        <v>1</v>
      </c>
      <c r="B1073" s="150" t="s">
        <v>3388</v>
      </c>
      <c r="C1073" s="137"/>
      <c r="D1073" s="137"/>
      <c r="E1073" s="137"/>
      <c r="F1073" s="137"/>
    </row>
    <row r="1074" spans="1:6" outlineLevel="1" x14ac:dyDescent="0.2">
      <c r="A1074" s="149">
        <v>2</v>
      </c>
      <c r="B1074" s="150" t="s">
        <v>3389</v>
      </c>
      <c r="C1074" s="137"/>
      <c r="D1074" s="137"/>
      <c r="E1074" s="137"/>
      <c r="F1074" s="137"/>
    </row>
    <row r="1075" spans="1:6" outlineLevel="1" x14ac:dyDescent="0.2">
      <c r="A1075" s="137"/>
      <c r="B1075" s="137"/>
      <c r="C1075" s="137"/>
      <c r="D1075" s="137"/>
      <c r="E1075" s="137"/>
      <c r="F1075" s="137"/>
    </row>
    <row r="1076" spans="1:6" ht="12.75" customHeight="1" outlineLevel="1" x14ac:dyDescent="0.2">
      <c r="A1076" s="148" t="s">
        <v>2057</v>
      </c>
      <c r="B1076" s="148"/>
      <c r="C1076" s="148"/>
      <c r="D1076" s="148"/>
      <c r="E1076" s="148"/>
      <c r="F1076" s="148"/>
    </row>
    <row r="1077" spans="1:6" outlineLevel="1" x14ac:dyDescent="0.2">
      <c r="A1077" s="149">
        <v>1</v>
      </c>
      <c r="B1077" s="150" t="s">
        <v>3390</v>
      </c>
      <c r="C1077" s="137"/>
      <c r="D1077" s="137"/>
      <c r="E1077" s="137"/>
      <c r="F1077" s="137"/>
    </row>
    <row r="1078" spans="1:6" ht="38.25" outlineLevel="1" x14ac:dyDescent="0.2">
      <c r="A1078" s="149">
        <v>2</v>
      </c>
      <c r="B1078" s="150" t="s">
        <v>3391</v>
      </c>
      <c r="C1078" s="137"/>
      <c r="D1078" s="137"/>
      <c r="E1078" s="137"/>
      <c r="F1078" s="137"/>
    </row>
    <row r="1079" spans="1:6" outlineLevel="1" x14ac:dyDescent="0.2">
      <c r="A1079" s="137"/>
      <c r="B1079" s="137"/>
      <c r="C1079" s="137"/>
      <c r="D1079" s="137"/>
      <c r="E1079" s="137"/>
      <c r="F1079" s="137"/>
    </row>
    <row r="1080" spans="1:6" ht="12.75" customHeight="1" outlineLevel="1" x14ac:dyDescent="0.2">
      <c r="A1080" s="148" t="s">
        <v>2059</v>
      </c>
      <c r="B1080" s="148"/>
      <c r="C1080" s="148"/>
      <c r="D1080" s="148"/>
      <c r="E1080" s="148"/>
      <c r="F1080" s="148"/>
    </row>
    <row r="1081" spans="1:6" outlineLevel="1" x14ac:dyDescent="0.2">
      <c r="A1081" s="149">
        <v>1</v>
      </c>
      <c r="B1081" s="150" t="s">
        <v>3392</v>
      </c>
      <c r="C1081" s="137"/>
      <c r="D1081" s="137"/>
      <c r="E1081" s="137"/>
      <c r="F1081" s="137"/>
    </row>
    <row r="1082" spans="1:6" ht="38.25" outlineLevel="1" x14ac:dyDescent="0.2">
      <c r="A1082" s="149">
        <v>2</v>
      </c>
      <c r="B1082" s="150" t="s">
        <v>3393</v>
      </c>
      <c r="C1082" s="137"/>
      <c r="D1082" s="137"/>
      <c r="E1082" s="137"/>
      <c r="F1082" s="137"/>
    </row>
    <row r="1083" spans="1:6" outlineLevel="1" x14ac:dyDescent="0.2">
      <c r="A1083" s="137"/>
      <c r="B1083" s="137"/>
      <c r="C1083" s="137"/>
      <c r="D1083" s="137"/>
      <c r="E1083" s="137"/>
      <c r="F1083" s="137"/>
    </row>
    <row r="1084" spans="1:6" ht="12.75" customHeight="1" outlineLevel="1" x14ac:dyDescent="0.2">
      <c r="A1084" s="148" t="s">
        <v>2062</v>
      </c>
      <c r="B1084" s="148"/>
      <c r="C1084" s="148"/>
      <c r="D1084" s="148"/>
      <c r="E1084" s="148"/>
      <c r="F1084" s="148"/>
    </row>
    <row r="1085" spans="1:6" ht="25.5" outlineLevel="1" x14ac:dyDescent="0.2">
      <c r="A1085" s="149">
        <v>1</v>
      </c>
      <c r="B1085" s="150" t="s">
        <v>3394</v>
      </c>
      <c r="C1085" s="137"/>
      <c r="D1085" s="137"/>
      <c r="E1085" s="137"/>
      <c r="F1085" s="137"/>
    </row>
    <row r="1086" spans="1:6" ht="25.5" outlineLevel="1" x14ac:dyDescent="0.2">
      <c r="A1086" s="149">
        <v>2</v>
      </c>
      <c r="B1086" s="150" t="s">
        <v>3395</v>
      </c>
      <c r="C1086" s="137"/>
      <c r="D1086" s="137"/>
      <c r="E1086" s="137"/>
      <c r="F1086" s="137"/>
    </row>
    <row r="1087" spans="1:6" outlineLevel="1" x14ac:dyDescent="0.2">
      <c r="A1087" s="137"/>
      <c r="B1087" s="137"/>
      <c r="C1087" s="137"/>
      <c r="D1087" s="137"/>
      <c r="E1087" s="137"/>
      <c r="F1087" s="137"/>
    </row>
    <row r="1088" spans="1:6" ht="12.75" customHeight="1" outlineLevel="1" x14ac:dyDescent="0.2">
      <c r="A1088" s="148" t="s">
        <v>2064</v>
      </c>
      <c r="B1088" s="148"/>
      <c r="C1088" s="148"/>
      <c r="D1088" s="148"/>
      <c r="E1088" s="148"/>
      <c r="F1088" s="148"/>
    </row>
    <row r="1089" spans="1:6" ht="25.5" outlineLevel="1" x14ac:dyDescent="0.2">
      <c r="A1089" s="149">
        <v>1</v>
      </c>
      <c r="B1089" s="150" t="s">
        <v>3396</v>
      </c>
      <c r="C1089" s="137"/>
      <c r="D1089" s="137"/>
      <c r="E1089" s="137"/>
      <c r="F1089" s="137"/>
    </row>
    <row r="1090" spans="1:6" outlineLevel="1" x14ac:dyDescent="0.2">
      <c r="A1090" s="149">
        <v>2</v>
      </c>
      <c r="B1090" s="150" t="s">
        <v>3397</v>
      </c>
      <c r="C1090" s="137"/>
      <c r="D1090" s="137"/>
      <c r="E1090" s="137"/>
      <c r="F1090" s="137"/>
    </row>
    <row r="1091" spans="1:6" outlineLevel="1" x14ac:dyDescent="0.2">
      <c r="A1091" s="137"/>
      <c r="B1091" s="137"/>
      <c r="C1091" s="137"/>
      <c r="D1091" s="137"/>
      <c r="E1091" s="137"/>
      <c r="F1091" s="137"/>
    </row>
    <row r="1092" spans="1:6" ht="12.75" customHeight="1" outlineLevel="1" x14ac:dyDescent="0.2">
      <c r="A1092" s="148" t="s">
        <v>2067</v>
      </c>
      <c r="B1092" s="148"/>
      <c r="C1092" s="148"/>
      <c r="D1092" s="148"/>
      <c r="E1092" s="148"/>
      <c r="F1092" s="148"/>
    </row>
    <row r="1093" spans="1:6" ht="25.5" outlineLevel="1" x14ac:dyDescent="0.2">
      <c r="A1093" s="149">
        <v>1</v>
      </c>
      <c r="B1093" s="150" t="s">
        <v>3398</v>
      </c>
      <c r="C1093" s="137"/>
      <c r="D1093" s="137"/>
      <c r="E1093" s="137"/>
      <c r="F1093" s="137"/>
    </row>
    <row r="1094" spans="1:6" ht="25.5" outlineLevel="1" x14ac:dyDescent="0.2">
      <c r="A1094" s="149">
        <v>2</v>
      </c>
      <c r="B1094" s="150" t="s">
        <v>3399</v>
      </c>
      <c r="C1094" s="137"/>
      <c r="D1094" s="137"/>
      <c r="E1094" s="137"/>
      <c r="F1094" s="137"/>
    </row>
    <row r="1095" spans="1:6" outlineLevel="1" x14ac:dyDescent="0.2">
      <c r="A1095" s="137"/>
      <c r="B1095" s="137"/>
      <c r="C1095" s="137"/>
      <c r="D1095" s="137"/>
      <c r="E1095" s="137"/>
      <c r="F1095" s="137"/>
    </row>
    <row r="1096" spans="1:6" ht="12.75" customHeight="1" outlineLevel="1" x14ac:dyDescent="0.2">
      <c r="A1096" s="148" t="s">
        <v>2069</v>
      </c>
      <c r="B1096" s="148"/>
      <c r="C1096" s="148"/>
      <c r="D1096" s="148"/>
      <c r="E1096" s="148"/>
      <c r="F1096" s="148"/>
    </row>
    <row r="1097" spans="1:6" outlineLevel="1" x14ac:dyDescent="0.2">
      <c r="A1097" s="149">
        <v>1</v>
      </c>
      <c r="B1097" s="150" t="s">
        <v>3400</v>
      </c>
      <c r="C1097" s="137"/>
      <c r="D1097" s="137"/>
      <c r="E1097" s="137"/>
      <c r="F1097" s="137"/>
    </row>
    <row r="1098" spans="1:6" ht="25.5" outlineLevel="1" x14ac:dyDescent="0.2">
      <c r="A1098" s="149">
        <v>2</v>
      </c>
      <c r="B1098" s="150" t="s">
        <v>3401</v>
      </c>
      <c r="C1098" s="137"/>
      <c r="D1098" s="137"/>
      <c r="E1098" s="137"/>
      <c r="F1098" s="137"/>
    </row>
    <row r="1099" spans="1:6" outlineLevel="1" x14ac:dyDescent="0.2">
      <c r="A1099" s="149">
        <v>3</v>
      </c>
      <c r="B1099" s="150" t="s">
        <v>3402</v>
      </c>
      <c r="C1099" s="137"/>
      <c r="D1099" s="137"/>
      <c r="E1099" s="137"/>
      <c r="F1099" s="137"/>
    </row>
    <row r="1100" spans="1:6" ht="25.5" outlineLevel="1" x14ac:dyDescent="0.2">
      <c r="A1100" s="149">
        <v>4</v>
      </c>
      <c r="B1100" s="150" t="s">
        <v>3403</v>
      </c>
      <c r="C1100" s="137"/>
      <c r="D1100" s="137"/>
      <c r="E1100" s="137"/>
      <c r="F1100" s="137"/>
    </row>
    <row r="1101" spans="1:6" ht="25.5" outlineLevel="1" x14ac:dyDescent="0.2">
      <c r="A1101" s="149">
        <v>5</v>
      </c>
      <c r="B1101" s="150" t="s">
        <v>3404</v>
      </c>
      <c r="C1101" s="137"/>
      <c r="D1101" s="137"/>
      <c r="E1101" s="137"/>
      <c r="F1101" s="137"/>
    </row>
    <row r="1102" spans="1:6" ht="25.5" outlineLevel="1" x14ac:dyDescent="0.2">
      <c r="A1102" s="149">
        <v>6</v>
      </c>
      <c r="B1102" s="150" t="s">
        <v>3405</v>
      </c>
      <c r="C1102" s="137"/>
      <c r="D1102" s="137"/>
      <c r="E1102" s="137"/>
      <c r="F1102" s="137"/>
    </row>
    <row r="1103" spans="1:6" outlineLevel="1" x14ac:dyDescent="0.2">
      <c r="A1103" s="137"/>
      <c r="B1103" s="137"/>
      <c r="C1103" s="137"/>
      <c r="D1103" s="137"/>
      <c r="E1103" s="137"/>
      <c r="F1103" s="137"/>
    </row>
    <row r="1104" spans="1:6" ht="12.75" customHeight="1" outlineLevel="1" x14ac:dyDescent="0.2">
      <c r="A1104" s="148" t="s">
        <v>2071</v>
      </c>
      <c r="B1104" s="148"/>
      <c r="C1104" s="148"/>
      <c r="D1104" s="148"/>
      <c r="E1104" s="148"/>
      <c r="F1104" s="148"/>
    </row>
    <row r="1105" spans="1:6" ht="25.5" outlineLevel="1" x14ac:dyDescent="0.2">
      <c r="A1105" s="149">
        <v>1</v>
      </c>
      <c r="B1105" s="150" t="s">
        <v>3406</v>
      </c>
      <c r="C1105" s="137"/>
      <c r="D1105" s="137"/>
      <c r="E1105" s="137"/>
      <c r="F1105" s="137"/>
    </row>
    <row r="1106" spans="1:6" ht="25.5" outlineLevel="1" x14ac:dyDescent="0.2">
      <c r="A1106" s="149">
        <v>2</v>
      </c>
      <c r="B1106" s="150" t="s">
        <v>3407</v>
      </c>
      <c r="C1106" s="137"/>
      <c r="D1106" s="137"/>
      <c r="E1106" s="137"/>
      <c r="F1106" s="137"/>
    </row>
    <row r="1107" spans="1:6" ht="38.25" outlineLevel="1" x14ac:dyDescent="0.2">
      <c r="A1107" s="149">
        <v>3</v>
      </c>
      <c r="B1107" s="150" t="s">
        <v>3408</v>
      </c>
      <c r="C1107" s="137"/>
      <c r="D1107" s="137"/>
      <c r="E1107" s="137"/>
      <c r="F1107" s="137"/>
    </row>
    <row r="1108" spans="1:6" ht="38.25" outlineLevel="1" x14ac:dyDescent="0.2">
      <c r="A1108" s="149">
        <v>4</v>
      </c>
      <c r="B1108" s="150" t="s">
        <v>3409</v>
      </c>
      <c r="C1108" s="137"/>
      <c r="D1108" s="137"/>
      <c r="E1108" s="137"/>
      <c r="F1108" s="137"/>
    </row>
    <row r="1109" spans="1:6" outlineLevel="1" x14ac:dyDescent="0.2">
      <c r="A1109" s="137"/>
      <c r="B1109" s="137"/>
      <c r="C1109" s="137"/>
      <c r="D1109" s="137"/>
      <c r="E1109" s="137"/>
      <c r="F1109" s="137"/>
    </row>
    <row r="1110" spans="1:6" ht="12.75" customHeight="1" outlineLevel="1" x14ac:dyDescent="0.2">
      <c r="A1110" s="148" t="s">
        <v>2073</v>
      </c>
      <c r="B1110" s="148"/>
      <c r="C1110" s="148"/>
      <c r="D1110" s="148"/>
      <c r="E1110" s="148"/>
      <c r="F1110" s="148"/>
    </row>
    <row r="1111" spans="1:6" ht="25.5" outlineLevel="1" x14ac:dyDescent="0.2">
      <c r="A1111" s="149">
        <v>1</v>
      </c>
      <c r="B1111" s="150" t="s">
        <v>3410</v>
      </c>
      <c r="C1111" s="137"/>
      <c r="D1111" s="137"/>
      <c r="E1111" s="137"/>
      <c r="F1111" s="137"/>
    </row>
    <row r="1112" spans="1:6" ht="38.25" outlineLevel="1" x14ac:dyDescent="0.2">
      <c r="A1112" s="149">
        <v>2</v>
      </c>
      <c r="B1112" s="150" t="s">
        <v>3411</v>
      </c>
      <c r="C1112" s="137"/>
      <c r="D1112" s="137"/>
      <c r="E1112" s="137"/>
      <c r="F1112" s="137"/>
    </row>
    <row r="1113" spans="1:6" ht="25.5" outlineLevel="1" x14ac:dyDescent="0.2">
      <c r="A1113" s="149">
        <v>3</v>
      </c>
      <c r="B1113" s="150" t="s">
        <v>3412</v>
      </c>
      <c r="C1113" s="137"/>
      <c r="D1113" s="137"/>
      <c r="E1113" s="137"/>
      <c r="F1113" s="137"/>
    </row>
    <row r="1114" spans="1:6" outlineLevel="1" x14ac:dyDescent="0.2">
      <c r="A1114" s="137"/>
      <c r="B1114" s="137"/>
      <c r="C1114" s="137"/>
      <c r="D1114" s="137"/>
      <c r="E1114" s="137"/>
      <c r="F1114" s="137"/>
    </row>
    <row r="1115" spans="1:6" ht="12.75" customHeight="1" outlineLevel="1" x14ac:dyDescent="0.2">
      <c r="A1115" s="148" t="s">
        <v>2076</v>
      </c>
      <c r="B1115" s="148"/>
      <c r="C1115" s="148"/>
      <c r="D1115" s="148"/>
      <c r="E1115" s="148"/>
      <c r="F1115" s="148"/>
    </row>
    <row r="1116" spans="1:6" outlineLevel="1" x14ac:dyDescent="0.2">
      <c r="A1116" s="149">
        <v>1</v>
      </c>
      <c r="B1116" s="150" t="s">
        <v>3413</v>
      </c>
      <c r="C1116" s="137"/>
      <c r="D1116" s="137"/>
      <c r="E1116" s="137"/>
      <c r="F1116" s="137"/>
    </row>
    <row r="1117" spans="1:6" ht="25.5" outlineLevel="1" x14ac:dyDescent="0.2">
      <c r="A1117" s="149">
        <v>2</v>
      </c>
      <c r="B1117" s="150" t="s">
        <v>3414</v>
      </c>
      <c r="C1117" s="137"/>
      <c r="D1117" s="137"/>
      <c r="E1117" s="137"/>
      <c r="F1117" s="137"/>
    </row>
    <row r="1118" spans="1:6" ht="25.5" outlineLevel="1" x14ac:dyDescent="0.2">
      <c r="A1118" s="149">
        <v>3</v>
      </c>
      <c r="B1118" s="150" t="s">
        <v>3415</v>
      </c>
      <c r="C1118" s="137"/>
      <c r="D1118" s="137"/>
      <c r="E1118" s="137"/>
      <c r="F1118" s="137"/>
    </row>
    <row r="1119" spans="1:6" ht="38.25" outlineLevel="1" x14ac:dyDescent="0.2">
      <c r="A1119" s="149">
        <v>4</v>
      </c>
      <c r="B1119" s="150" t="s">
        <v>3416</v>
      </c>
      <c r="C1119" s="137"/>
      <c r="D1119" s="137"/>
      <c r="E1119" s="137"/>
      <c r="F1119" s="137"/>
    </row>
    <row r="1120" spans="1:6" ht="28.5" outlineLevel="1" x14ac:dyDescent="0.2">
      <c r="A1120" s="149">
        <v>5</v>
      </c>
      <c r="B1120" s="152" t="s">
        <v>3417</v>
      </c>
      <c r="C1120" s="137"/>
      <c r="D1120" s="137"/>
      <c r="E1120" s="137"/>
      <c r="F1120" s="137"/>
    </row>
    <row r="1121" spans="1:6" outlineLevel="1" x14ac:dyDescent="0.2">
      <c r="A1121" s="137"/>
      <c r="B1121" s="137"/>
      <c r="C1121" s="137"/>
      <c r="D1121" s="137"/>
      <c r="E1121" s="137"/>
      <c r="F1121" s="137"/>
    </row>
    <row r="1122" spans="1:6" ht="12.75" customHeight="1" outlineLevel="1" x14ac:dyDescent="0.2">
      <c r="A1122" s="148" t="s">
        <v>2079</v>
      </c>
      <c r="B1122" s="148"/>
      <c r="C1122" s="148"/>
      <c r="D1122" s="148"/>
      <c r="E1122" s="148"/>
      <c r="F1122" s="148"/>
    </row>
    <row r="1123" spans="1:6" outlineLevel="1" x14ac:dyDescent="0.2">
      <c r="A1123" s="149">
        <v>1</v>
      </c>
      <c r="B1123" s="150" t="s">
        <v>3418</v>
      </c>
      <c r="C1123" s="137"/>
      <c r="D1123" s="137"/>
      <c r="E1123" s="137"/>
      <c r="F1123" s="137"/>
    </row>
    <row r="1124" spans="1:6" ht="25.5" outlineLevel="1" x14ac:dyDescent="0.2">
      <c r="A1124" s="149">
        <v>2</v>
      </c>
      <c r="B1124" s="150" t="s">
        <v>3419</v>
      </c>
      <c r="C1124" s="137"/>
      <c r="D1124" s="137"/>
      <c r="E1124" s="137"/>
      <c r="F1124" s="137"/>
    </row>
    <row r="1125" spans="1:6" ht="25.5" outlineLevel="1" x14ac:dyDescent="0.2">
      <c r="A1125" s="149">
        <v>3</v>
      </c>
      <c r="B1125" s="150" t="s">
        <v>3420</v>
      </c>
      <c r="C1125" s="137"/>
      <c r="D1125" s="137"/>
      <c r="E1125" s="137"/>
      <c r="F1125" s="137"/>
    </row>
    <row r="1126" spans="1:6" outlineLevel="1" x14ac:dyDescent="0.2">
      <c r="A1126" s="137"/>
      <c r="B1126" s="137"/>
      <c r="C1126" s="137"/>
      <c r="D1126" s="137"/>
      <c r="E1126" s="137"/>
      <c r="F1126" s="137"/>
    </row>
    <row r="1127" spans="1:6" ht="12.75" customHeight="1" outlineLevel="1" x14ac:dyDescent="0.2">
      <c r="A1127" s="148" t="s">
        <v>2082</v>
      </c>
      <c r="B1127" s="148"/>
      <c r="C1127" s="148"/>
      <c r="D1127" s="148"/>
      <c r="E1127" s="148"/>
      <c r="F1127" s="148"/>
    </row>
    <row r="1128" spans="1:6" outlineLevel="1" x14ac:dyDescent="0.2">
      <c r="A1128" s="149">
        <v>1</v>
      </c>
      <c r="B1128" s="150" t="s">
        <v>3421</v>
      </c>
      <c r="C1128" s="137"/>
      <c r="D1128" s="137"/>
      <c r="E1128" s="137"/>
      <c r="F1128" s="137"/>
    </row>
    <row r="1129" spans="1:6" ht="25.5" outlineLevel="1" x14ac:dyDescent="0.2">
      <c r="A1129" s="149">
        <v>2</v>
      </c>
      <c r="B1129" s="150" t="s">
        <v>3422</v>
      </c>
      <c r="C1129" s="137"/>
      <c r="D1129" s="137"/>
      <c r="E1129" s="137"/>
      <c r="F1129" s="137"/>
    </row>
    <row r="1130" spans="1:6" outlineLevel="1" x14ac:dyDescent="0.2">
      <c r="A1130" s="137"/>
      <c r="B1130" s="137"/>
      <c r="C1130" s="137"/>
      <c r="D1130" s="137"/>
      <c r="E1130" s="137"/>
      <c r="F1130" s="137"/>
    </row>
    <row r="1131" spans="1:6" ht="12.75" customHeight="1" outlineLevel="1" x14ac:dyDescent="0.2">
      <c r="A1131" s="148" t="s">
        <v>2084</v>
      </c>
      <c r="B1131" s="148"/>
      <c r="C1131" s="148"/>
      <c r="D1131" s="148"/>
      <c r="E1131" s="148"/>
      <c r="F1131" s="148"/>
    </row>
    <row r="1132" spans="1:6" outlineLevel="1" x14ac:dyDescent="0.2">
      <c r="A1132" s="149">
        <v>1</v>
      </c>
      <c r="B1132" s="150" t="s">
        <v>3423</v>
      </c>
      <c r="C1132" s="137"/>
      <c r="D1132" s="137"/>
      <c r="E1132" s="137"/>
      <c r="F1132" s="137"/>
    </row>
    <row r="1133" spans="1:6" ht="25.5" outlineLevel="1" x14ac:dyDescent="0.2">
      <c r="A1133" s="149">
        <v>2</v>
      </c>
      <c r="B1133" s="150" t="s">
        <v>3424</v>
      </c>
      <c r="C1133" s="137"/>
      <c r="D1133" s="137"/>
      <c r="E1133" s="137"/>
      <c r="F1133" s="137"/>
    </row>
    <row r="1134" spans="1:6" outlineLevel="1" x14ac:dyDescent="0.2">
      <c r="A1134" s="137"/>
      <c r="B1134" s="137"/>
      <c r="C1134" s="137"/>
      <c r="D1134" s="137"/>
      <c r="E1134" s="137"/>
      <c r="F1134" s="137"/>
    </row>
    <row r="1135" spans="1:6" ht="12.75" customHeight="1" outlineLevel="1" x14ac:dyDescent="0.2">
      <c r="A1135" s="148" t="s">
        <v>2086</v>
      </c>
      <c r="B1135" s="148"/>
      <c r="C1135" s="148"/>
      <c r="D1135" s="148"/>
      <c r="E1135" s="148"/>
      <c r="F1135" s="148"/>
    </row>
    <row r="1136" spans="1:6" outlineLevel="1" x14ac:dyDescent="0.2">
      <c r="A1136" s="149">
        <v>1</v>
      </c>
      <c r="B1136" s="150" t="s">
        <v>3425</v>
      </c>
      <c r="C1136" s="137"/>
      <c r="D1136" s="137"/>
      <c r="E1136" s="137"/>
      <c r="F1136" s="137"/>
    </row>
    <row r="1137" spans="1:6" ht="25.5" outlineLevel="1" x14ac:dyDescent="0.2">
      <c r="A1137" s="149">
        <v>2</v>
      </c>
      <c r="B1137" s="150" t="s">
        <v>3426</v>
      </c>
      <c r="C1137" s="137"/>
      <c r="D1137" s="137"/>
      <c r="E1137" s="137"/>
      <c r="F1137" s="137"/>
    </row>
    <row r="1138" spans="1:6" outlineLevel="1" x14ac:dyDescent="0.2">
      <c r="A1138" s="149">
        <v>3</v>
      </c>
      <c r="B1138" s="150" t="s">
        <v>3427</v>
      </c>
      <c r="C1138" s="137"/>
      <c r="D1138" s="137"/>
      <c r="E1138" s="137"/>
      <c r="F1138" s="137"/>
    </row>
    <row r="1139" spans="1:6" outlineLevel="1" x14ac:dyDescent="0.2">
      <c r="A1139" s="137"/>
      <c r="B1139" s="137"/>
      <c r="C1139" s="137"/>
      <c r="D1139" s="137"/>
      <c r="E1139" s="137"/>
      <c r="F1139" s="137"/>
    </row>
    <row r="1140" spans="1:6" ht="12.75" customHeight="1" outlineLevel="1" x14ac:dyDescent="0.2">
      <c r="A1140" s="148" t="s">
        <v>2088</v>
      </c>
      <c r="B1140" s="148"/>
      <c r="C1140" s="148"/>
      <c r="D1140" s="148"/>
      <c r="E1140" s="148"/>
      <c r="F1140" s="148"/>
    </row>
    <row r="1141" spans="1:6" outlineLevel="1" x14ac:dyDescent="0.2">
      <c r="A1141" s="149">
        <v>1</v>
      </c>
      <c r="B1141" s="150" t="s">
        <v>3428</v>
      </c>
      <c r="C1141" s="137"/>
      <c r="D1141" s="137"/>
      <c r="E1141" s="137"/>
      <c r="F1141" s="137"/>
    </row>
    <row r="1142" spans="1:6" ht="25.5" outlineLevel="1" x14ac:dyDescent="0.2">
      <c r="A1142" s="149">
        <v>2</v>
      </c>
      <c r="B1142" s="150" t="s">
        <v>3429</v>
      </c>
      <c r="C1142" s="137"/>
      <c r="D1142" s="137"/>
      <c r="E1142" s="137"/>
      <c r="F1142" s="137"/>
    </row>
    <row r="1143" spans="1:6" outlineLevel="1" x14ac:dyDescent="0.2">
      <c r="A1143" s="137"/>
      <c r="B1143" s="137"/>
      <c r="C1143" s="137"/>
      <c r="D1143" s="137"/>
      <c r="E1143" s="137"/>
      <c r="F1143" s="137"/>
    </row>
    <row r="1144" spans="1:6" ht="12.75" customHeight="1" outlineLevel="1" x14ac:dyDescent="0.2">
      <c r="A1144" s="148" t="s">
        <v>2090</v>
      </c>
      <c r="B1144" s="148"/>
      <c r="C1144" s="148"/>
      <c r="D1144" s="148"/>
      <c r="E1144" s="148"/>
      <c r="F1144" s="148"/>
    </row>
    <row r="1145" spans="1:6" ht="25.5" outlineLevel="1" x14ac:dyDescent="0.2">
      <c r="A1145" s="149">
        <v>1</v>
      </c>
      <c r="B1145" s="150" t="s">
        <v>3430</v>
      </c>
      <c r="C1145" s="137"/>
      <c r="D1145" s="137"/>
      <c r="E1145" s="137"/>
      <c r="F1145" s="137"/>
    </row>
    <row r="1146" spans="1:6" ht="38.25" outlineLevel="1" x14ac:dyDescent="0.2">
      <c r="A1146" s="149">
        <v>2</v>
      </c>
      <c r="B1146" s="150" t="s">
        <v>3431</v>
      </c>
      <c r="C1146" s="137"/>
      <c r="D1146" s="137"/>
      <c r="E1146" s="137"/>
      <c r="F1146" s="137"/>
    </row>
    <row r="1147" spans="1:6" ht="25.5" outlineLevel="1" x14ac:dyDescent="0.2">
      <c r="A1147" s="149">
        <v>3</v>
      </c>
      <c r="B1147" s="150" t="s">
        <v>3432</v>
      </c>
      <c r="C1147" s="137"/>
      <c r="D1147" s="137"/>
      <c r="E1147" s="137"/>
      <c r="F1147" s="137"/>
    </row>
    <row r="1148" spans="1:6" ht="38.25" outlineLevel="1" x14ac:dyDescent="0.2">
      <c r="A1148" s="149">
        <v>4</v>
      </c>
      <c r="B1148" s="150" t="s">
        <v>3433</v>
      </c>
      <c r="C1148" s="137"/>
      <c r="D1148" s="137"/>
      <c r="E1148" s="137"/>
      <c r="F1148" s="137"/>
    </row>
    <row r="1149" spans="1:6" ht="25.5" outlineLevel="1" x14ac:dyDescent="0.2">
      <c r="A1149" s="149">
        <v>5</v>
      </c>
      <c r="B1149" s="150" t="s">
        <v>3434</v>
      </c>
      <c r="C1149" s="137"/>
      <c r="D1149" s="137"/>
      <c r="E1149" s="137"/>
      <c r="F1149" s="137"/>
    </row>
    <row r="1150" spans="1:6" outlineLevel="1" x14ac:dyDescent="0.2">
      <c r="A1150" s="137"/>
      <c r="B1150" s="137"/>
      <c r="C1150" s="137"/>
      <c r="D1150" s="137"/>
      <c r="E1150" s="137"/>
      <c r="F1150" s="137"/>
    </row>
    <row r="1151" spans="1:6" ht="12.75" customHeight="1" outlineLevel="1" x14ac:dyDescent="0.2">
      <c r="A1151" s="148" t="s">
        <v>2093</v>
      </c>
      <c r="B1151" s="148"/>
      <c r="C1151" s="148"/>
      <c r="D1151" s="148"/>
      <c r="E1151" s="148"/>
      <c r="F1151" s="148"/>
    </row>
    <row r="1152" spans="1:6" ht="25.5" outlineLevel="1" x14ac:dyDescent="0.2">
      <c r="A1152" s="149">
        <v>1</v>
      </c>
      <c r="B1152" s="150" t="s">
        <v>3435</v>
      </c>
      <c r="C1152" s="137"/>
      <c r="D1152" s="137"/>
      <c r="E1152" s="137"/>
      <c r="F1152" s="137"/>
    </row>
    <row r="1153" spans="1:6" ht="25.5" outlineLevel="1" x14ac:dyDescent="0.2">
      <c r="A1153" s="149">
        <v>2</v>
      </c>
      <c r="B1153" s="150" t="s">
        <v>3436</v>
      </c>
      <c r="C1153" s="137"/>
      <c r="D1153" s="137"/>
      <c r="E1153" s="137"/>
      <c r="F1153" s="137"/>
    </row>
    <row r="1154" spans="1:6" ht="25.5" outlineLevel="1" x14ac:dyDescent="0.2">
      <c r="A1154" s="149">
        <v>3</v>
      </c>
      <c r="B1154" s="150" t="s">
        <v>3437</v>
      </c>
      <c r="C1154" s="137"/>
      <c r="D1154" s="137"/>
      <c r="E1154" s="137"/>
      <c r="F1154" s="137"/>
    </row>
    <row r="1155" spans="1:6" outlineLevel="1" x14ac:dyDescent="0.2">
      <c r="A1155" s="137"/>
      <c r="B1155" s="137"/>
      <c r="C1155" s="137"/>
      <c r="D1155" s="137"/>
      <c r="E1155" s="137"/>
      <c r="F1155" s="137"/>
    </row>
    <row r="1156" spans="1:6" ht="12.75" customHeight="1" outlineLevel="1" x14ac:dyDescent="0.2">
      <c r="A1156" s="148" t="s">
        <v>2096</v>
      </c>
      <c r="B1156" s="148"/>
      <c r="C1156" s="148"/>
      <c r="D1156" s="148"/>
      <c r="E1156" s="148"/>
      <c r="F1156" s="148"/>
    </row>
    <row r="1157" spans="1:6" ht="25.5" outlineLevel="1" x14ac:dyDescent="0.2">
      <c r="A1157" s="149">
        <v>1</v>
      </c>
      <c r="B1157" s="150" t="s">
        <v>3438</v>
      </c>
      <c r="C1157" s="137"/>
      <c r="D1157" s="137"/>
      <c r="E1157" s="137"/>
      <c r="F1157" s="137"/>
    </row>
    <row r="1158" spans="1:6" ht="25.5" outlineLevel="1" x14ac:dyDescent="0.2">
      <c r="A1158" s="149">
        <v>2</v>
      </c>
      <c r="B1158" s="150" t="s">
        <v>3439</v>
      </c>
      <c r="C1158" s="137"/>
      <c r="D1158" s="137"/>
      <c r="E1158" s="137"/>
      <c r="F1158" s="137"/>
    </row>
    <row r="1159" spans="1:6" ht="25.5" outlineLevel="1" x14ac:dyDescent="0.2">
      <c r="A1159" s="149">
        <v>3</v>
      </c>
      <c r="B1159" s="150" t="s">
        <v>3440</v>
      </c>
      <c r="C1159" s="137"/>
      <c r="D1159" s="137"/>
      <c r="E1159" s="137"/>
      <c r="F1159" s="137"/>
    </row>
    <row r="1160" spans="1:6" outlineLevel="1" x14ac:dyDescent="0.2">
      <c r="A1160" s="137"/>
      <c r="B1160" s="137"/>
      <c r="C1160" s="137"/>
      <c r="D1160" s="137"/>
      <c r="E1160" s="137"/>
      <c r="F1160" s="137"/>
    </row>
    <row r="1161" spans="1:6" ht="12.75" customHeight="1" outlineLevel="1" x14ac:dyDescent="0.2">
      <c r="A1161" s="148" t="s">
        <v>2099</v>
      </c>
      <c r="B1161" s="148"/>
      <c r="C1161" s="148"/>
      <c r="D1161" s="148"/>
      <c r="E1161" s="148"/>
      <c r="F1161" s="148"/>
    </row>
    <row r="1162" spans="1:6" ht="25.5" outlineLevel="1" x14ac:dyDescent="0.2">
      <c r="A1162" s="149">
        <v>1</v>
      </c>
      <c r="B1162" s="150" t="s">
        <v>3441</v>
      </c>
      <c r="C1162" s="137"/>
      <c r="D1162" s="137"/>
      <c r="E1162" s="137"/>
      <c r="F1162" s="137"/>
    </row>
    <row r="1163" spans="1:6" ht="25.5" outlineLevel="1" x14ac:dyDescent="0.2">
      <c r="A1163" s="149">
        <v>2</v>
      </c>
      <c r="B1163" s="150" t="s">
        <v>3442</v>
      </c>
      <c r="C1163" s="137"/>
      <c r="D1163" s="137"/>
      <c r="E1163" s="137"/>
      <c r="F1163" s="137"/>
    </row>
    <row r="1164" spans="1:6" outlineLevel="1" x14ac:dyDescent="0.2">
      <c r="A1164" s="137"/>
      <c r="B1164" s="137"/>
      <c r="C1164" s="137"/>
      <c r="D1164" s="137"/>
      <c r="E1164" s="137"/>
      <c r="F1164" s="137"/>
    </row>
    <row r="1165" spans="1:6" ht="12.75" customHeight="1" outlineLevel="1" x14ac:dyDescent="0.2">
      <c r="A1165" s="148" t="s">
        <v>2101</v>
      </c>
      <c r="B1165" s="148"/>
      <c r="C1165" s="148"/>
      <c r="D1165" s="148"/>
      <c r="E1165" s="148"/>
      <c r="F1165" s="148"/>
    </row>
    <row r="1166" spans="1:6" ht="25.5" outlineLevel="1" x14ac:dyDescent="0.2">
      <c r="A1166" s="149">
        <v>1</v>
      </c>
      <c r="B1166" s="150" t="s">
        <v>3443</v>
      </c>
      <c r="C1166" s="137"/>
      <c r="D1166" s="137"/>
      <c r="E1166" s="137"/>
      <c r="F1166" s="137"/>
    </row>
    <row r="1167" spans="1:6" ht="38.25" outlineLevel="1" x14ac:dyDescent="0.2">
      <c r="A1167" s="149">
        <v>2</v>
      </c>
      <c r="B1167" s="150" t="s">
        <v>3444</v>
      </c>
      <c r="C1167" s="137"/>
      <c r="D1167" s="137"/>
      <c r="E1167" s="137"/>
      <c r="F1167" s="137"/>
    </row>
    <row r="1168" spans="1:6" outlineLevel="1" x14ac:dyDescent="0.2">
      <c r="A1168" s="137"/>
      <c r="B1168" s="137"/>
      <c r="C1168" s="137"/>
      <c r="D1168" s="137"/>
      <c r="E1168" s="137"/>
      <c r="F1168" s="137"/>
    </row>
    <row r="1169" spans="1:6" ht="12.75" customHeight="1" outlineLevel="1" x14ac:dyDescent="0.2">
      <c r="A1169" s="148" t="s">
        <v>2103</v>
      </c>
      <c r="B1169" s="148"/>
      <c r="C1169" s="148"/>
      <c r="D1169" s="148"/>
      <c r="E1169" s="148"/>
      <c r="F1169" s="148"/>
    </row>
    <row r="1170" spans="1:6" ht="25.5" outlineLevel="1" x14ac:dyDescent="0.2">
      <c r="A1170" s="149">
        <v>1</v>
      </c>
      <c r="B1170" s="150" t="s">
        <v>3445</v>
      </c>
      <c r="C1170" s="137"/>
      <c r="D1170" s="137"/>
      <c r="E1170" s="137"/>
      <c r="F1170" s="137"/>
    </row>
    <row r="1171" spans="1:6" ht="25.5" outlineLevel="1" x14ac:dyDescent="0.2">
      <c r="A1171" s="149">
        <v>2</v>
      </c>
      <c r="B1171" s="150" t="s">
        <v>3446</v>
      </c>
      <c r="C1171" s="137"/>
      <c r="D1171" s="137"/>
      <c r="E1171" s="137"/>
      <c r="F1171" s="137"/>
    </row>
    <row r="1172" spans="1:6" outlineLevel="1" x14ac:dyDescent="0.2">
      <c r="A1172" s="137"/>
      <c r="B1172" s="137"/>
      <c r="C1172" s="137"/>
      <c r="D1172" s="137"/>
      <c r="E1172" s="137"/>
      <c r="F1172" s="137"/>
    </row>
    <row r="1173" spans="1:6" ht="12.75" customHeight="1" outlineLevel="1" x14ac:dyDescent="0.2">
      <c r="A1173" s="148" t="s">
        <v>2105</v>
      </c>
      <c r="B1173" s="148"/>
      <c r="C1173" s="148"/>
      <c r="D1173" s="148"/>
      <c r="E1173" s="148"/>
      <c r="F1173" s="148"/>
    </row>
    <row r="1174" spans="1:6" ht="25.5" outlineLevel="1" x14ac:dyDescent="0.2">
      <c r="A1174" s="149">
        <v>1</v>
      </c>
      <c r="B1174" s="150" t="s">
        <v>3447</v>
      </c>
      <c r="C1174" s="137"/>
      <c r="D1174" s="137"/>
      <c r="E1174" s="137"/>
      <c r="F1174" s="137"/>
    </row>
    <row r="1175" spans="1:6" ht="38.25" outlineLevel="1" x14ac:dyDescent="0.2">
      <c r="A1175" s="149">
        <v>2</v>
      </c>
      <c r="B1175" s="150" t="s">
        <v>3448</v>
      </c>
      <c r="C1175" s="137"/>
      <c r="D1175" s="137"/>
      <c r="E1175" s="137"/>
      <c r="F1175" s="137"/>
    </row>
    <row r="1176" spans="1:6" outlineLevel="1" x14ac:dyDescent="0.2">
      <c r="A1176" s="137"/>
      <c r="B1176" s="137"/>
      <c r="C1176" s="137"/>
      <c r="D1176" s="137"/>
      <c r="E1176" s="137"/>
      <c r="F1176" s="137"/>
    </row>
    <row r="1177" spans="1:6" ht="12.75" customHeight="1" outlineLevel="1" x14ac:dyDescent="0.2">
      <c r="A1177" s="148" t="s">
        <v>2108</v>
      </c>
      <c r="B1177" s="148"/>
      <c r="C1177" s="148"/>
      <c r="D1177" s="148"/>
      <c r="E1177" s="148"/>
      <c r="F1177" s="148"/>
    </row>
    <row r="1178" spans="1:6" ht="25.5" outlineLevel="1" x14ac:dyDescent="0.2">
      <c r="A1178" s="149">
        <v>1</v>
      </c>
      <c r="B1178" s="150" t="s">
        <v>3449</v>
      </c>
      <c r="C1178" s="137"/>
      <c r="D1178" s="137"/>
      <c r="E1178" s="137"/>
      <c r="F1178" s="137"/>
    </row>
    <row r="1179" spans="1:6" ht="25.5" outlineLevel="1" x14ac:dyDescent="0.2">
      <c r="A1179" s="149">
        <v>2</v>
      </c>
      <c r="B1179" s="150" t="s">
        <v>3450</v>
      </c>
      <c r="C1179" s="137"/>
      <c r="D1179" s="137"/>
      <c r="E1179" s="137"/>
      <c r="F1179" s="137"/>
    </row>
    <row r="1180" spans="1:6" outlineLevel="1" x14ac:dyDescent="0.2">
      <c r="A1180" s="137"/>
      <c r="B1180" s="137"/>
      <c r="C1180" s="137"/>
      <c r="D1180" s="137"/>
      <c r="E1180" s="137"/>
      <c r="F1180" s="137"/>
    </row>
    <row r="1181" spans="1:6" ht="12.75" customHeight="1" outlineLevel="1" x14ac:dyDescent="0.2">
      <c r="A1181" s="148" t="s">
        <v>2111</v>
      </c>
      <c r="B1181" s="148"/>
      <c r="C1181" s="148"/>
      <c r="D1181" s="148"/>
      <c r="E1181" s="148"/>
      <c r="F1181" s="148"/>
    </row>
    <row r="1182" spans="1:6" ht="25.5" outlineLevel="1" x14ac:dyDescent="0.2">
      <c r="A1182" s="149">
        <v>1</v>
      </c>
      <c r="B1182" s="150" t="s">
        <v>3451</v>
      </c>
      <c r="C1182" s="137"/>
      <c r="D1182" s="137"/>
      <c r="E1182" s="137"/>
      <c r="F1182" s="137"/>
    </row>
    <row r="1183" spans="1:6" ht="25.5" outlineLevel="1" x14ac:dyDescent="0.2">
      <c r="A1183" s="149">
        <v>2</v>
      </c>
      <c r="B1183" s="150" t="s">
        <v>3452</v>
      </c>
      <c r="C1183" s="137"/>
      <c r="D1183" s="137"/>
      <c r="E1183" s="137"/>
      <c r="F1183" s="137"/>
    </row>
    <row r="1184" spans="1:6" outlineLevel="1" x14ac:dyDescent="0.2">
      <c r="A1184" s="137"/>
      <c r="B1184" s="137"/>
      <c r="C1184" s="137"/>
      <c r="D1184" s="137"/>
      <c r="E1184" s="137"/>
      <c r="F1184" s="137"/>
    </row>
    <row r="1185" spans="1:6" ht="12.75" customHeight="1" outlineLevel="1" x14ac:dyDescent="0.2">
      <c r="A1185" s="148" t="s">
        <v>2115</v>
      </c>
      <c r="B1185" s="148"/>
      <c r="C1185" s="148"/>
      <c r="D1185" s="148"/>
      <c r="E1185" s="148"/>
      <c r="F1185" s="148"/>
    </row>
    <row r="1186" spans="1:6" ht="38.25" outlineLevel="1" x14ac:dyDescent="0.2">
      <c r="A1186" s="149">
        <v>1</v>
      </c>
      <c r="B1186" s="150" t="s">
        <v>3453</v>
      </c>
      <c r="C1186" s="137"/>
      <c r="D1186" s="137"/>
      <c r="E1186" s="137"/>
      <c r="F1186" s="137"/>
    </row>
    <row r="1187" spans="1:6" ht="38.25" outlineLevel="1" x14ac:dyDescent="0.2">
      <c r="A1187" s="149">
        <v>2</v>
      </c>
      <c r="B1187" s="150" t="s">
        <v>3454</v>
      </c>
      <c r="C1187" s="137"/>
      <c r="D1187" s="137"/>
      <c r="E1187" s="137"/>
      <c r="F1187" s="137"/>
    </row>
    <row r="1188" spans="1:6" ht="25.5" outlineLevel="1" x14ac:dyDescent="0.2">
      <c r="A1188" s="149">
        <v>3</v>
      </c>
      <c r="B1188" s="150" t="s">
        <v>3455</v>
      </c>
      <c r="C1188" s="137"/>
      <c r="D1188" s="137"/>
      <c r="E1188" s="137"/>
      <c r="F1188" s="137"/>
    </row>
    <row r="1189" spans="1:6" ht="25.5" outlineLevel="1" x14ac:dyDescent="0.2">
      <c r="A1189" s="149">
        <v>4</v>
      </c>
      <c r="B1189" s="150" t="s">
        <v>3456</v>
      </c>
      <c r="C1189" s="137"/>
      <c r="D1189" s="137"/>
      <c r="E1189" s="137"/>
      <c r="F1189" s="137"/>
    </row>
    <row r="1190" spans="1:6" ht="51" outlineLevel="1" x14ac:dyDescent="0.2">
      <c r="A1190" s="149">
        <v>5</v>
      </c>
      <c r="B1190" s="150" t="s">
        <v>3457</v>
      </c>
      <c r="C1190" s="137"/>
      <c r="D1190" s="137"/>
      <c r="E1190" s="137"/>
      <c r="F1190" s="137"/>
    </row>
    <row r="1191" spans="1:6" ht="38.25" outlineLevel="1" x14ac:dyDescent="0.2">
      <c r="A1191" s="149">
        <v>6</v>
      </c>
      <c r="B1191" s="150" t="s">
        <v>3458</v>
      </c>
      <c r="C1191" s="137"/>
      <c r="D1191" s="137"/>
      <c r="E1191" s="137"/>
      <c r="F1191" s="137"/>
    </row>
    <row r="1192" spans="1:6" ht="38.25" outlineLevel="1" x14ac:dyDescent="0.2">
      <c r="A1192" s="149">
        <v>7</v>
      </c>
      <c r="B1192" s="150" t="s">
        <v>3459</v>
      </c>
      <c r="C1192" s="137"/>
      <c r="D1192" s="137"/>
      <c r="E1192" s="137"/>
      <c r="F1192" s="137"/>
    </row>
    <row r="1193" spans="1:6" outlineLevel="1" x14ac:dyDescent="0.2">
      <c r="A1193" s="137"/>
      <c r="B1193" s="137"/>
      <c r="C1193" s="137"/>
      <c r="D1193" s="137"/>
      <c r="E1193" s="137"/>
      <c r="F1193" s="137"/>
    </row>
    <row r="1194" spans="1:6" ht="12.75" customHeight="1" outlineLevel="1" x14ac:dyDescent="0.2">
      <c r="A1194" s="148" t="s">
        <v>2118</v>
      </c>
      <c r="B1194" s="148"/>
      <c r="C1194" s="148"/>
      <c r="D1194" s="148"/>
      <c r="E1194" s="148"/>
      <c r="F1194" s="148"/>
    </row>
    <row r="1195" spans="1:6" ht="25.5" outlineLevel="1" x14ac:dyDescent="0.2">
      <c r="A1195" s="149">
        <v>1</v>
      </c>
      <c r="B1195" s="150" t="s">
        <v>3460</v>
      </c>
      <c r="C1195" s="137"/>
      <c r="D1195" s="137"/>
      <c r="E1195" s="137"/>
      <c r="F1195" s="137"/>
    </row>
    <row r="1196" spans="1:6" ht="25.5" outlineLevel="1" x14ac:dyDescent="0.2">
      <c r="A1196" s="149">
        <v>2</v>
      </c>
      <c r="B1196" s="150" t="s">
        <v>3461</v>
      </c>
      <c r="C1196" s="137"/>
      <c r="D1196" s="137"/>
      <c r="E1196" s="137"/>
      <c r="F1196" s="137"/>
    </row>
    <row r="1197" spans="1:6" ht="25.5" outlineLevel="1" x14ac:dyDescent="0.2">
      <c r="A1197" s="149">
        <v>3</v>
      </c>
      <c r="B1197" s="150" t="s">
        <v>3462</v>
      </c>
      <c r="C1197" s="137"/>
      <c r="D1197" s="137"/>
      <c r="E1197" s="137"/>
      <c r="F1197" s="137"/>
    </row>
    <row r="1198" spans="1:6" outlineLevel="1" x14ac:dyDescent="0.2">
      <c r="A1198" s="137"/>
      <c r="B1198" s="137"/>
      <c r="C1198" s="137"/>
      <c r="D1198" s="137"/>
      <c r="E1198" s="137"/>
      <c r="F1198" s="137"/>
    </row>
    <row r="1199" spans="1:6" ht="12.75" customHeight="1" outlineLevel="1" x14ac:dyDescent="0.2">
      <c r="A1199" s="148" t="s">
        <v>2121</v>
      </c>
      <c r="B1199" s="148"/>
      <c r="C1199" s="148"/>
      <c r="D1199" s="148"/>
      <c r="E1199" s="148"/>
      <c r="F1199" s="148"/>
    </row>
    <row r="1200" spans="1:6" ht="25.5" outlineLevel="1" x14ac:dyDescent="0.2">
      <c r="A1200" s="149">
        <v>1</v>
      </c>
      <c r="B1200" s="150" t="s">
        <v>3463</v>
      </c>
      <c r="C1200" s="137"/>
      <c r="D1200" s="137"/>
      <c r="E1200" s="137"/>
      <c r="F1200" s="137"/>
    </row>
    <row r="1201" spans="1:6" ht="25.5" outlineLevel="1" x14ac:dyDescent="0.2">
      <c r="A1201" s="149">
        <v>2</v>
      </c>
      <c r="B1201" s="150" t="s">
        <v>3464</v>
      </c>
      <c r="C1201" s="137"/>
      <c r="D1201" s="137"/>
      <c r="E1201" s="137"/>
      <c r="F1201" s="137"/>
    </row>
    <row r="1202" spans="1:6" ht="38.25" outlineLevel="1" x14ac:dyDescent="0.2">
      <c r="A1202" s="149">
        <v>3</v>
      </c>
      <c r="B1202" s="150" t="s">
        <v>3465</v>
      </c>
      <c r="C1202" s="137"/>
      <c r="D1202" s="137"/>
      <c r="E1202" s="137"/>
      <c r="F1202" s="137"/>
    </row>
    <row r="1203" spans="1:6" outlineLevel="1" x14ac:dyDescent="0.2">
      <c r="A1203" s="137"/>
      <c r="B1203" s="137"/>
      <c r="C1203" s="137"/>
      <c r="D1203" s="137"/>
      <c r="E1203" s="137"/>
      <c r="F1203" s="137"/>
    </row>
    <row r="1204" spans="1:6" ht="12.75" customHeight="1" outlineLevel="1" x14ac:dyDescent="0.2">
      <c r="A1204" s="148" t="s">
        <v>2124</v>
      </c>
      <c r="B1204" s="148"/>
      <c r="C1204" s="148"/>
      <c r="D1204" s="148"/>
      <c r="E1204" s="148"/>
      <c r="F1204" s="148"/>
    </row>
    <row r="1205" spans="1:6" ht="25.5" outlineLevel="1" x14ac:dyDescent="0.2">
      <c r="A1205" s="149">
        <v>1</v>
      </c>
      <c r="B1205" s="150" t="s">
        <v>3466</v>
      </c>
      <c r="C1205" s="137"/>
      <c r="D1205" s="137"/>
      <c r="E1205" s="137"/>
      <c r="F1205" s="137"/>
    </row>
    <row r="1206" spans="1:6" ht="25.5" outlineLevel="1" x14ac:dyDescent="0.2">
      <c r="A1206" s="149">
        <v>2</v>
      </c>
      <c r="B1206" s="150" t="s">
        <v>3467</v>
      </c>
      <c r="C1206" s="137"/>
      <c r="D1206" s="137"/>
      <c r="E1206" s="137"/>
      <c r="F1206" s="137"/>
    </row>
    <row r="1207" spans="1:6" ht="25.5" outlineLevel="1" x14ac:dyDescent="0.2">
      <c r="A1207" s="149">
        <v>3</v>
      </c>
      <c r="B1207" s="150" t="s">
        <v>3468</v>
      </c>
      <c r="C1207" s="137"/>
      <c r="D1207" s="137"/>
      <c r="E1207" s="137"/>
      <c r="F1207" s="137"/>
    </row>
    <row r="1208" spans="1:6" outlineLevel="1" x14ac:dyDescent="0.2">
      <c r="A1208" s="137"/>
      <c r="B1208" s="137"/>
      <c r="C1208" s="137"/>
      <c r="D1208" s="137"/>
      <c r="E1208" s="137"/>
      <c r="F1208" s="137"/>
    </row>
    <row r="1209" spans="1:6" ht="12.75" customHeight="1" outlineLevel="1" x14ac:dyDescent="0.2">
      <c r="A1209" s="148" t="s">
        <v>2128</v>
      </c>
      <c r="B1209" s="148"/>
      <c r="C1209" s="148"/>
      <c r="D1209" s="148"/>
      <c r="E1209" s="148"/>
      <c r="F1209" s="148"/>
    </row>
    <row r="1210" spans="1:6" ht="25.5" outlineLevel="1" x14ac:dyDescent="0.2">
      <c r="A1210" s="149">
        <v>1</v>
      </c>
      <c r="B1210" s="150" t="s">
        <v>3469</v>
      </c>
      <c r="C1210" s="137"/>
      <c r="D1210" s="137"/>
      <c r="E1210" s="137"/>
      <c r="F1210" s="137"/>
    </row>
    <row r="1211" spans="1:6" ht="25.5" outlineLevel="1" x14ac:dyDescent="0.2">
      <c r="A1211" s="149">
        <v>2</v>
      </c>
      <c r="B1211" s="150" t="s">
        <v>3470</v>
      </c>
      <c r="C1211" s="137"/>
      <c r="D1211" s="137"/>
      <c r="E1211" s="137"/>
      <c r="F1211" s="137"/>
    </row>
    <row r="1212" spans="1:6" outlineLevel="1" x14ac:dyDescent="0.2">
      <c r="A1212" s="137"/>
      <c r="B1212" s="137"/>
      <c r="C1212" s="137"/>
      <c r="D1212" s="137"/>
      <c r="E1212" s="137"/>
      <c r="F1212" s="137"/>
    </row>
    <row r="1213" spans="1:6" ht="12.75" customHeight="1" outlineLevel="1" x14ac:dyDescent="0.2">
      <c r="A1213" s="148" t="s">
        <v>2130</v>
      </c>
      <c r="B1213" s="148"/>
      <c r="C1213" s="148"/>
      <c r="D1213" s="148"/>
      <c r="E1213" s="148"/>
      <c r="F1213" s="148"/>
    </row>
    <row r="1214" spans="1:6" ht="25.5" outlineLevel="1" x14ac:dyDescent="0.2">
      <c r="A1214" s="149">
        <v>1</v>
      </c>
      <c r="B1214" s="150" t="s">
        <v>2132</v>
      </c>
      <c r="C1214" s="137"/>
      <c r="D1214" s="137"/>
      <c r="E1214" s="137"/>
      <c r="F1214" s="137"/>
    </row>
    <row r="1215" spans="1:6" ht="25.5" outlineLevel="1" x14ac:dyDescent="0.2">
      <c r="A1215" s="149">
        <v>2</v>
      </c>
      <c r="B1215" s="150" t="s">
        <v>3471</v>
      </c>
      <c r="C1215" s="137"/>
      <c r="D1215" s="137"/>
      <c r="E1215" s="137"/>
      <c r="F1215" s="137"/>
    </row>
    <row r="1216" spans="1:6" outlineLevel="1" x14ac:dyDescent="0.2">
      <c r="A1216" s="149">
        <v>3</v>
      </c>
      <c r="B1216" s="150" t="s">
        <v>3472</v>
      </c>
      <c r="C1216" s="137"/>
      <c r="D1216" s="137"/>
      <c r="E1216" s="137"/>
      <c r="F1216" s="137"/>
    </row>
    <row r="1217" spans="1:6" outlineLevel="1" x14ac:dyDescent="0.2">
      <c r="A1217" s="149">
        <v>4</v>
      </c>
      <c r="B1217" s="150" t="s">
        <v>3473</v>
      </c>
      <c r="C1217" s="137"/>
      <c r="D1217" s="137"/>
      <c r="E1217" s="137"/>
      <c r="F1217" s="137"/>
    </row>
    <row r="1218" spans="1:6" ht="25.5" outlineLevel="1" x14ac:dyDescent="0.2">
      <c r="A1218" s="149">
        <v>5</v>
      </c>
      <c r="B1218" s="150" t="s">
        <v>3474</v>
      </c>
      <c r="C1218" s="137"/>
      <c r="D1218" s="137"/>
      <c r="E1218" s="137"/>
      <c r="F1218" s="137"/>
    </row>
    <row r="1219" spans="1:6" outlineLevel="1" x14ac:dyDescent="0.2">
      <c r="A1219" s="149">
        <v>6</v>
      </c>
      <c r="B1219" s="150" t="s">
        <v>3475</v>
      </c>
      <c r="C1219" s="137"/>
      <c r="D1219" s="137"/>
      <c r="E1219" s="137"/>
      <c r="F1219" s="137"/>
    </row>
    <row r="1220" spans="1:6" outlineLevel="1" x14ac:dyDescent="0.2">
      <c r="A1220" s="137"/>
      <c r="B1220" s="137"/>
      <c r="C1220" s="137"/>
      <c r="D1220" s="137"/>
      <c r="E1220" s="137"/>
      <c r="F1220" s="137"/>
    </row>
    <row r="1221" spans="1:6" ht="12.75" customHeight="1" outlineLevel="1" x14ac:dyDescent="0.2">
      <c r="A1221" s="148" t="s">
        <v>2133</v>
      </c>
      <c r="B1221" s="148"/>
      <c r="C1221" s="148"/>
      <c r="D1221" s="148"/>
      <c r="E1221" s="148"/>
      <c r="F1221" s="148"/>
    </row>
    <row r="1222" spans="1:6" ht="25.5" outlineLevel="1" x14ac:dyDescent="0.2">
      <c r="A1222" s="149">
        <v>1</v>
      </c>
      <c r="B1222" s="150" t="s">
        <v>3476</v>
      </c>
      <c r="C1222" s="137"/>
      <c r="D1222" s="137"/>
      <c r="E1222" s="137"/>
      <c r="F1222" s="137"/>
    </row>
    <row r="1223" spans="1:6" ht="25.5" outlineLevel="1" x14ac:dyDescent="0.2">
      <c r="A1223" s="149">
        <v>2</v>
      </c>
      <c r="B1223" s="150" t="s">
        <v>3477</v>
      </c>
      <c r="C1223" s="137"/>
      <c r="D1223" s="137"/>
      <c r="E1223" s="137"/>
      <c r="F1223" s="137"/>
    </row>
    <row r="1224" spans="1:6" outlineLevel="1" x14ac:dyDescent="0.2">
      <c r="A1224" s="137"/>
      <c r="B1224" s="137"/>
      <c r="C1224" s="137"/>
      <c r="D1224" s="137"/>
      <c r="E1224" s="137"/>
      <c r="F1224" s="137"/>
    </row>
    <row r="1225" spans="1:6" ht="12.75" customHeight="1" outlineLevel="1" x14ac:dyDescent="0.2">
      <c r="A1225" s="148" t="s">
        <v>2135</v>
      </c>
      <c r="B1225" s="148"/>
      <c r="C1225" s="148"/>
      <c r="D1225" s="148"/>
      <c r="E1225" s="148"/>
      <c r="F1225" s="148"/>
    </row>
    <row r="1226" spans="1:6" ht="25.5" outlineLevel="1" x14ac:dyDescent="0.2">
      <c r="A1226" s="149">
        <v>1</v>
      </c>
      <c r="B1226" s="150" t="s">
        <v>3478</v>
      </c>
      <c r="C1226" s="137"/>
      <c r="D1226" s="137"/>
      <c r="E1226" s="137"/>
      <c r="F1226" s="137"/>
    </row>
    <row r="1227" spans="1:6" ht="25.5" outlineLevel="1" x14ac:dyDescent="0.2">
      <c r="A1227" s="149">
        <v>2</v>
      </c>
      <c r="B1227" s="150" t="s">
        <v>3479</v>
      </c>
      <c r="C1227" s="137"/>
      <c r="D1227" s="137"/>
      <c r="E1227" s="137"/>
      <c r="F1227" s="137"/>
    </row>
    <row r="1228" spans="1:6" ht="25.5" outlineLevel="1" x14ac:dyDescent="0.2">
      <c r="A1228" s="149">
        <v>3</v>
      </c>
      <c r="B1228" s="150" t="s">
        <v>3480</v>
      </c>
      <c r="C1228" s="137"/>
      <c r="D1228" s="137"/>
      <c r="E1228" s="137"/>
      <c r="F1228" s="137"/>
    </row>
    <row r="1229" spans="1:6" ht="38.25" outlineLevel="1" x14ac:dyDescent="0.2">
      <c r="A1229" s="149">
        <v>4</v>
      </c>
      <c r="B1229" s="150" t="s">
        <v>3481</v>
      </c>
      <c r="C1229" s="137"/>
      <c r="D1229" s="137"/>
      <c r="E1229" s="137"/>
      <c r="F1229" s="137"/>
    </row>
    <row r="1230" spans="1:6" ht="25.5" outlineLevel="1" x14ac:dyDescent="0.2">
      <c r="A1230" s="149">
        <v>5</v>
      </c>
      <c r="B1230" s="150" t="s">
        <v>3482</v>
      </c>
      <c r="C1230" s="137"/>
      <c r="D1230" s="137"/>
      <c r="E1230" s="137"/>
      <c r="F1230" s="137"/>
    </row>
    <row r="1231" spans="1:6" outlineLevel="1" x14ac:dyDescent="0.2">
      <c r="A1231" s="137"/>
      <c r="B1231" s="137"/>
      <c r="C1231" s="137"/>
      <c r="D1231" s="137"/>
      <c r="E1231" s="137"/>
      <c r="F1231" s="137"/>
    </row>
    <row r="1232" spans="1:6" ht="12.75" customHeight="1" outlineLevel="1" x14ac:dyDescent="0.2">
      <c r="A1232" s="148" t="s">
        <v>2137</v>
      </c>
      <c r="B1232" s="148"/>
      <c r="C1232" s="148"/>
      <c r="D1232" s="148"/>
      <c r="E1232" s="148"/>
      <c r="F1232" s="148"/>
    </row>
    <row r="1233" spans="1:6" ht="25.5" outlineLevel="1" x14ac:dyDescent="0.2">
      <c r="A1233" s="149">
        <v>1</v>
      </c>
      <c r="B1233" s="150" t="s">
        <v>3483</v>
      </c>
      <c r="C1233" s="137"/>
      <c r="D1233" s="137"/>
      <c r="E1233" s="137"/>
      <c r="F1233" s="137"/>
    </row>
    <row r="1234" spans="1:6" ht="25.5" outlineLevel="1" x14ac:dyDescent="0.2">
      <c r="A1234" s="149">
        <v>2</v>
      </c>
      <c r="B1234" s="150" t="s">
        <v>3484</v>
      </c>
      <c r="C1234" s="137"/>
      <c r="D1234" s="137"/>
      <c r="E1234" s="137"/>
      <c r="F1234" s="137"/>
    </row>
    <row r="1235" spans="1:6" ht="38.25" outlineLevel="1" x14ac:dyDescent="0.2">
      <c r="A1235" s="149">
        <v>3</v>
      </c>
      <c r="B1235" s="150" t="s">
        <v>3485</v>
      </c>
      <c r="C1235" s="137"/>
      <c r="D1235" s="137"/>
      <c r="E1235" s="137"/>
      <c r="F1235" s="137"/>
    </row>
    <row r="1236" spans="1:6" ht="38.25" outlineLevel="1" x14ac:dyDescent="0.2">
      <c r="A1236" s="149">
        <v>4</v>
      </c>
      <c r="B1236" s="150" t="s">
        <v>3486</v>
      </c>
      <c r="C1236" s="137"/>
      <c r="D1236" s="137"/>
      <c r="E1236" s="137"/>
      <c r="F1236" s="137"/>
    </row>
    <row r="1237" spans="1:6" outlineLevel="1" x14ac:dyDescent="0.2">
      <c r="A1237" s="137"/>
      <c r="B1237" s="137"/>
      <c r="C1237" s="137"/>
      <c r="D1237" s="137"/>
      <c r="E1237" s="137"/>
      <c r="F1237" s="137"/>
    </row>
    <row r="1238" spans="1:6" ht="12.75" customHeight="1" outlineLevel="1" x14ac:dyDescent="0.2">
      <c r="A1238" s="148" t="s">
        <v>2140</v>
      </c>
      <c r="B1238" s="148"/>
      <c r="C1238" s="148"/>
      <c r="D1238" s="148"/>
      <c r="E1238" s="148"/>
      <c r="F1238" s="148"/>
    </row>
    <row r="1239" spans="1:6" ht="25.5" outlineLevel="1" x14ac:dyDescent="0.2">
      <c r="A1239" s="149">
        <v>1</v>
      </c>
      <c r="B1239" s="150" t="s">
        <v>3487</v>
      </c>
      <c r="C1239" s="137"/>
      <c r="D1239" s="137"/>
      <c r="E1239" s="137"/>
      <c r="F1239" s="137"/>
    </row>
    <row r="1240" spans="1:6" ht="25.5" outlineLevel="1" x14ac:dyDescent="0.2">
      <c r="A1240" s="149">
        <v>2</v>
      </c>
      <c r="B1240" s="150" t="s">
        <v>3488</v>
      </c>
      <c r="C1240" s="137"/>
      <c r="D1240" s="137"/>
      <c r="E1240" s="137"/>
      <c r="F1240" s="137"/>
    </row>
    <row r="1241" spans="1:6" ht="25.5" outlineLevel="1" x14ac:dyDescent="0.2">
      <c r="A1241" s="149">
        <v>3</v>
      </c>
      <c r="B1241" s="150" t="s">
        <v>3489</v>
      </c>
      <c r="C1241" s="137"/>
      <c r="D1241" s="137"/>
      <c r="E1241" s="137"/>
      <c r="F1241" s="137"/>
    </row>
    <row r="1242" spans="1:6" ht="25.5" outlineLevel="1" x14ac:dyDescent="0.2">
      <c r="A1242" s="149">
        <v>4</v>
      </c>
      <c r="B1242" s="150" t="s">
        <v>3490</v>
      </c>
      <c r="C1242" s="137"/>
      <c r="D1242" s="137"/>
      <c r="E1242" s="137"/>
      <c r="F1242" s="137"/>
    </row>
    <row r="1243" spans="1:6" outlineLevel="1" x14ac:dyDescent="0.2">
      <c r="A1243" s="137"/>
      <c r="B1243" s="137"/>
      <c r="C1243" s="137"/>
      <c r="D1243" s="137"/>
      <c r="E1243" s="137"/>
      <c r="F1243" s="137"/>
    </row>
    <row r="1244" spans="1:6" ht="12.75" customHeight="1" outlineLevel="1" x14ac:dyDescent="0.2">
      <c r="A1244" s="148" t="s">
        <v>2142</v>
      </c>
      <c r="B1244" s="148"/>
      <c r="C1244" s="148"/>
      <c r="D1244" s="148"/>
      <c r="E1244" s="148"/>
      <c r="F1244" s="148"/>
    </row>
    <row r="1245" spans="1:6" ht="25.5" outlineLevel="1" x14ac:dyDescent="0.2">
      <c r="A1245" s="149">
        <v>1</v>
      </c>
      <c r="B1245" s="150" t="s">
        <v>2144</v>
      </c>
      <c r="C1245" s="137"/>
      <c r="D1245" s="137"/>
      <c r="E1245" s="137"/>
      <c r="F1245" s="137"/>
    </row>
    <row r="1246" spans="1:6" ht="25.5" outlineLevel="1" x14ac:dyDescent="0.2">
      <c r="A1246" s="149">
        <v>2</v>
      </c>
      <c r="B1246" s="150" t="s">
        <v>3491</v>
      </c>
      <c r="C1246" s="137"/>
      <c r="D1246" s="137"/>
      <c r="E1246" s="137"/>
      <c r="F1246" s="137"/>
    </row>
    <row r="1247" spans="1:6" outlineLevel="1" x14ac:dyDescent="0.2">
      <c r="A1247" s="149">
        <v>3</v>
      </c>
      <c r="B1247" s="150" t="s">
        <v>3492</v>
      </c>
      <c r="C1247" s="137"/>
      <c r="D1247" s="137"/>
      <c r="E1247" s="137"/>
      <c r="F1247" s="137"/>
    </row>
    <row r="1248" spans="1:6" outlineLevel="1" x14ac:dyDescent="0.2">
      <c r="A1248" s="149">
        <v>4</v>
      </c>
      <c r="B1248" s="150" t="s">
        <v>3493</v>
      </c>
      <c r="C1248" s="137"/>
      <c r="D1248" s="137"/>
      <c r="E1248" s="137"/>
      <c r="F1248" s="137"/>
    </row>
    <row r="1249" spans="1:6" outlineLevel="1" x14ac:dyDescent="0.2">
      <c r="A1249" s="149">
        <v>5</v>
      </c>
      <c r="B1249" s="150" t="s">
        <v>3494</v>
      </c>
      <c r="C1249" s="137"/>
      <c r="D1249" s="137"/>
      <c r="E1249" s="137"/>
      <c r="F1249" s="137"/>
    </row>
    <row r="1250" spans="1:6" outlineLevel="1" x14ac:dyDescent="0.2">
      <c r="A1250" s="137"/>
      <c r="B1250" s="137"/>
      <c r="C1250" s="137"/>
      <c r="D1250" s="137"/>
      <c r="E1250" s="137"/>
      <c r="F1250" s="137"/>
    </row>
    <row r="1251" spans="1:6" ht="12.75" customHeight="1" outlineLevel="1" x14ac:dyDescent="0.2">
      <c r="A1251" s="148" t="s">
        <v>2145</v>
      </c>
      <c r="B1251" s="148"/>
      <c r="C1251" s="148"/>
      <c r="D1251" s="148"/>
      <c r="E1251" s="148"/>
      <c r="F1251" s="148"/>
    </row>
    <row r="1252" spans="1:6" ht="38.25" outlineLevel="1" x14ac:dyDescent="0.2">
      <c r="A1252" s="149">
        <v>1</v>
      </c>
      <c r="B1252" s="150" t="s">
        <v>3495</v>
      </c>
      <c r="C1252" s="137"/>
      <c r="D1252" s="137"/>
      <c r="E1252" s="137"/>
      <c r="F1252" s="137"/>
    </row>
    <row r="1253" spans="1:6" ht="25.5" outlineLevel="1" x14ac:dyDescent="0.2">
      <c r="A1253" s="149">
        <v>2</v>
      </c>
      <c r="B1253" s="150" t="s">
        <v>3496</v>
      </c>
      <c r="C1253" s="137"/>
      <c r="D1253" s="137"/>
      <c r="E1253" s="137"/>
      <c r="F1253" s="137"/>
    </row>
    <row r="1254" spans="1:6" outlineLevel="1" x14ac:dyDescent="0.2">
      <c r="A1254" s="137"/>
      <c r="B1254" s="137"/>
      <c r="C1254" s="137"/>
      <c r="D1254" s="137"/>
      <c r="E1254" s="137"/>
      <c r="F1254" s="137"/>
    </row>
    <row r="1255" spans="1:6" ht="12.75" customHeight="1" outlineLevel="1" x14ac:dyDescent="0.2">
      <c r="A1255" s="148" t="s">
        <v>2148</v>
      </c>
      <c r="B1255" s="148"/>
      <c r="C1255" s="148"/>
      <c r="D1255" s="148"/>
      <c r="E1255" s="148"/>
      <c r="F1255" s="148"/>
    </row>
    <row r="1256" spans="1:6" ht="25.5" outlineLevel="1" x14ac:dyDescent="0.2">
      <c r="A1256" s="149">
        <v>1</v>
      </c>
      <c r="B1256" s="150" t="s">
        <v>3497</v>
      </c>
      <c r="C1256" s="137"/>
      <c r="D1256" s="137"/>
      <c r="E1256" s="137"/>
      <c r="F1256" s="137"/>
    </row>
    <row r="1257" spans="1:6" ht="25.5" outlineLevel="1" x14ac:dyDescent="0.2">
      <c r="A1257" s="149">
        <v>2</v>
      </c>
      <c r="B1257" s="150" t="s">
        <v>3498</v>
      </c>
      <c r="C1257" s="137"/>
      <c r="D1257" s="137"/>
      <c r="E1257" s="137"/>
      <c r="F1257" s="137"/>
    </row>
    <row r="1258" spans="1:6" ht="25.5" outlineLevel="1" x14ac:dyDescent="0.2">
      <c r="A1258" s="149">
        <v>3</v>
      </c>
      <c r="B1258" s="150" t="s">
        <v>3499</v>
      </c>
      <c r="C1258" s="137"/>
      <c r="D1258" s="137"/>
      <c r="E1258" s="137"/>
      <c r="F1258" s="137"/>
    </row>
    <row r="1259" spans="1:6" outlineLevel="1" x14ac:dyDescent="0.2">
      <c r="A1259" s="137"/>
      <c r="B1259" s="137"/>
      <c r="C1259" s="137"/>
      <c r="D1259" s="137"/>
      <c r="E1259" s="137"/>
      <c r="F1259" s="137"/>
    </row>
    <row r="1260" spans="1:6" ht="12.75" customHeight="1" outlineLevel="1" x14ac:dyDescent="0.2">
      <c r="A1260" s="148" t="s">
        <v>2151</v>
      </c>
      <c r="B1260" s="148"/>
      <c r="C1260" s="148"/>
      <c r="D1260" s="148"/>
      <c r="E1260" s="148"/>
      <c r="F1260" s="148"/>
    </row>
    <row r="1261" spans="1:6" ht="25.5" outlineLevel="1" x14ac:dyDescent="0.2">
      <c r="A1261" s="149">
        <v>1</v>
      </c>
      <c r="B1261" s="150" t="s">
        <v>3500</v>
      </c>
      <c r="C1261" s="137"/>
      <c r="D1261" s="137"/>
      <c r="E1261" s="137"/>
      <c r="F1261" s="137"/>
    </row>
    <row r="1262" spans="1:6" outlineLevel="1" x14ac:dyDescent="0.2">
      <c r="A1262" s="137"/>
      <c r="B1262" s="137"/>
      <c r="C1262" s="137"/>
      <c r="D1262" s="137"/>
      <c r="E1262" s="137"/>
      <c r="F1262" s="137"/>
    </row>
    <row r="1263" spans="1:6" ht="12.75" customHeight="1" outlineLevel="1" x14ac:dyDescent="0.2">
      <c r="A1263" s="148" t="s">
        <v>2154</v>
      </c>
      <c r="B1263" s="148"/>
      <c r="C1263" s="148"/>
      <c r="D1263" s="148"/>
      <c r="E1263" s="148"/>
      <c r="F1263" s="148"/>
    </row>
    <row r="1264" spans="1:6" ht="25.5" outlineLevel="1" x14ac:dyDescent="0.2">
      <c r="A1264" s="149">
        <v>1</v>
      </c>
      <c r="B1264" s="150" t="s">
        <v>3501</v>
      </c>
      <c r="C1264" s="137"/>
      <c r="D1264" s="137"/>
      <c r="E1264" s="137"/>
      <c r="F1264" s="137"/>
    </row>
    <row r="1265" spans="1:6" outlineLevel="1" x14ac:dyDescent="0.2">
      <c r="A1265" s="137"/>
      <c r="B1265" s="137"/>
      <c r="C1265" s="137"/>
      <c r="D1265" s="137"/>
      <c r="E1265" s="137"/>
      <c r="F1265" s="137"/>
    </row>
    <row r="1266" spans="1:6" ht="12.75" customHeight="1" outlineLevel="1" x14ac:dyDescent="0.2">
      <c r="A1266" s="148" t="s">
        <v>2157</v>
      </c>
      <c r="B1266" s="148"/>
      <c r="C1266" s="148"/>
      <c r="D1266" s="148"/>
      <c r="E1266" s="148"/>
      <c r="F1266" s="148"/>
    </row>
    <row r="1267" spans="1:6" ht="25.5" outlineLevel="1" x14ac:dyDescent="0.2">
      <c r="A1267" s="149">
        <v>1</v>
      </c>
      <c r="B1267" s="150" t="s">
        <v>3502</v>
      </c>
      <c r="C1267" s="137"/>
      <c r="D1267" s="137"/>
      <c r="E1267" s="137"/>
      <c r="F1267" s="137"/>
    </row>
    <row r="1268" spans="1:6" outlineLevel="1" x14ac:dyDescent="0.2">
      <c r="A1268" s="137"/>
      <c r="B1268" s="137"/>
      <c r="C1268" s="137"/>
      <c r="D1268" s="137"/>
      <c r="E1268" s="137"/>
      <c r="F1268" s="137"/>
    </row>
    <row r="1269" spans="1:6" ht="12.75" customHeight="1" outlineLevel="1" x14ac:dyDescent="0.2">
      <c r="A1269" s="148" t="s">
        <v>2160</v>
      </c>
      <c r="B1269" s="148"/>
      <c r="C1269" s="148"/>
      <c r="D1269" s="148"/>
      <c r="E1269" s="148"/>
      <c r="F1269" s="148"/>
    </row>
    <row r="1270" spans="1:6" ht="25.5" outlineLevel="1" x14ac:dyDescent="0.2">
      <c r="A1270" s="149">
        <v>1</v>
      </c>
      <c r="B1270" s="150" t="s">
        <v>3503</v>
      </c>
      <c r="C1270" s="137"/>
      <c r="D1270" s="137"/>
      <c r="E1270" s="137"/>
      <c r="F1270" s="137"/>
    </row>
    <row r="1271" spans="1:6" ht="25.5" outlineLevel="1" x14ac:dyDescent="0.2">
      <c r="A1271" s="149">
        <v>2</v>
      </c>
      <c r="B1271" s="150" t="s">
        <v>3504</v>
      </c>
      <c r="C1271" s="137"/>
      <c r="D1271" s="137"/>
      <c r="E1271" s="137"/>
      <c r="F1271" s="137"/>
    </row>
    <row r="1272" spans="1:6" ht="25.5" outlineLevel="1" x14ac:dyDescent="0.2">
      <c r="A1272" s="149">
        <v>3</v>
      </c>
      <c r="B1272" s="150" t="s">
        <v>3505</v>
      </c>
      <c r="C1272" s="137"/>
      <c r="D1272" s="137"/>
      <c r="E1272" s="137"/>
      <c r="F1272" s="137"/>
    </row>
    <row r="1273" spans="1:6" outlineLevel="1" x14ac:dyDescent="0.2">
      <c r="A1273" s="137"/>
      <c r="B1273" s="137"/>
      <c r="C1273" s="137"/>
      <c r="D1273" s="137"/>
      <c r="E1273" s="137"/>
      <c r="F1273" s="137"/>
    </row>
    <row r="1274" spans="1:6" ht="12.75" customHeight="1" outlineLevel="1" x14ac:dyDescent="0.2">
      <c r="A1274" s="148" t="s">
        <v>2163</v>
      </c>
      <c r="B1274" s="148"/>
      <c r="C1274" s="148"/>
      <c r="D1274" s="148"/>
      <c r="E1274" s="148"/>
      <c r="F1274" s="148"/>
    </row>
    <row r="1275" spans="1:6" ht="25.5" outlineLevel="1" x14ac:dyDescent="0.2">
      <c r="A1275" s="149">
        <v>1</v>
      </c>
      <c r="B1275" s="150" t="s">
        <v>3506</v>
      </c>
      <c r="C1275" s="137"/>
      <c r="D1275" s="137"/>
      <c r="E1275" s="137"/>
      <c r="F1275" s="137"/>
    </row>
    <row r="1276" spans="1:6" outlineLevel="1" x14ac:dyDescent="0.2">
      <c r="A1276" s="137"/>
      <c r="B1276" s="137"/>
      <c r="C1276" s="137"/>
      <c r="D1276" s="137"/>
      <c r="E1276" s="137"/>
      <c r="F1276" s="137"/>
    </row>
    <row r="1277" spans="1:6" ht="12.75" customHeight="1" outlineLevel="1" x14ac:dyDescent="0.2">
      <c r="A1277" s="148" t="s">
        <v>2165</v>
      </c>
      <c r="B1277" s="148"/>
      <c r="C1277" s="148"/>
      <c r="D1277" s="148"/>
      <c r="E1277" s="148"/>
      <c r="F1277" s="148"/>
    </row>
    <row r="1278" spans="1:6" ht="25.5" outlineLevel="1" x14ac:dyDescent="0.2">
      <c r="A1278" s="149">
        <v>1</v>
      </c>
      <c r="B1278" s="150" t="s">
        <v>3507</v>
      </c>
      <c r="C1278" s="137"/>
      <c r="D1278" s="137"/>
      <c r="E1278" s="137"/>
      <c r="F1278" s="137"/>
    </row>
    <row r="1279" spans="1:6" outlineLevel="1" x14ac:dyDescent="0.2">
      <c r="A1279" s="137"/>
      <c r="B1279" s="137"/>
      <c r="C1279" s="137"/>
      <c r="D1279" s="137"/>
      <c r="E1279" s="137"/>
      <c r="F1279" s="137"/>
    </row>
    <row r="1280" spans="1:6" ht="12.75" customHeight="1" outlineLevel="1" x14ac:dyDescent="0.2">
      <c r="A1280" s="148" t="s">
        <v>2167</v>
      </c>
      <c r="B1280" s="148"/>
      <c r="C1280" s="148"/>
      <c r="D1280" s="148"/>
      <c r="E1280" s="148"/>
      <c r="F1280" s="148"/>
    </row>
    <row r="1281" spans="1:6" ht="25.5" outlineLevel="1" x14ac:dyDescent="0.2">
      <c r="A1281" s="149">
        <v>1</v>
      </c>
      <c r="B1281" s="150" t="s">
        <v>3508</v>
      </c>
      <c r="C1281" s="137"/>
      <c r="D1281" s="137"/>
      <c r="E1281" s="137"/>
      <c r="F1281" s="137"/>
    </row>
    <row r="1282" spans="1:6" outlineLevel="1" x14ac:dyDescent="0.2">
      <c r="A1282" s="137"/>
      <c r="B1282" s="137"/>
      <c r="C1282" s="137"/>
      <c r="D1282" s="137"/>
      <c r="E1282" s="137"/>
      <c r="F1282" s="137"/>
    </row>
    <row r="1283" spans="1:6" ht="12.75" customHeight="1" outlineLevel="1" x14ac:dyDescent="0.2">
      <c r="A1283" s="148" t="s">
        <v>2169</v>
      </c>
      <c r="B1283" s="148"/>
      <c r="C1283" s="148"/>
      <c r="D1283" s="148"/>
      <c r="E1283" s="148"/>
      <c r="F1283" s="148"/>
    </row>
    <row r="1284" spans="1:6" ht="25.5" outlineLevel="1" x14ac:dyDescent="0.2">
      <c r="A1284" s="149">
        <v>1</v>
      </c>
      <c r="B1284" s="150" t="s">
        <v>3509</v>
      </c>
      <c r="C1284" s="137"/>
      <c r="D1284" s="137"/>
      <c r="E1284" s="137"/>
      <c r="F1284" s="137"/>
    </row>
    <row r="1285" spans="1:6" outlineLevel="1" x14ac:dyDescent="0.2">
      <c r="A1285" s="137"/>
      <c r="B1285" s="137"/>
      <c r="C1285" s="137"/>
      <c r="D1285" s="137"/>
      <c r="E1285" s="137"/>
      <c r="F1285" s="137"/>
    </row>
    <row r="1286" spans="1:6" ht="12.75" customHeight="1" outlineLevel="1" x14ac:dyDescent="0.2">
      <c r="A1286" s="148" t="s">
        <v>2172</v>
      </c>
      <c r="B1286" s="148"/>
      <c r="C1286" s="148"/>
      <c r="D1286" s="148"/>
      <c r="E1286" s="148"/>
      <c r="F1286" s="148"/>
    </row>
    <row r="1287" spans="1:6" outlineLevel="1" x14ac:dyDescent="0.2">
      <c r="A1287" s="149">
        <v>1</v>
      </c>
      <c r="B1287" s="150" t="s">
        <v>3510</v>
      </c>
      <c r="C1287" s="137"/>
      <c r="D1287" s="137"/>
      <c r="E1287" s="137"/>
      <c r="F1287" s="137"/>
    </row>
    <row r="1288" spans="1:6" outlineLevel="1" x14ac:dyDescent="0.2">
      <c r="A1288" s="149">
        <v>2</v>
      </c>
      <c r="B1288" s="150" t="s">
        <v>3511</v>
      </c>
      <c r="C1288" s="137"/>
      <c r="D1288" s="137"/>
      <c r="E1288" s="137"/>
      <c r="F1288" s="137"/>
    </row>
    <row r="1289" spans="1:6" ht="38.25" outlineLevel="1" x14ac:dyDescent="0.2">
      <c r="A1289" s="149">
        <v>3</v>
      </c>
      <c r="B1289" s="150" t="s">
        <v>3512</v>
      </c>
      <c r="C1289" s="137"/>
      <c r="D1289" s="137"/>
      <c r="E1289" s="137"/>
      <c r="F1289" s="137"/>
    </row>
    <row r="1290" spans="1:6" outlineLevel="1" x14ac:dyDescent="0.2">
      <c r="A1290" s="137"/>
      <c r="B1290" s="137"/>
      <c r="C1290" s="137"/>
      <c r="D1290" s="137"/>
      <c r="E1290" s="137"/>
      <c r="F1290" s="137"/>
    </row>
    <row r="1291" spans="1:6" ht="12.75" customHeight="1" outlineLevel="1" x14ac:dyDescent="0.2">
      <c r="A1291" s="148" t="s">
        <v>2174</v>
      </c>
      <c r="B1291" s="148"/>
      <c r="C1291" s="148"/>
      <c r="D1291" s="148"/>
      <c r="E1291" s="148"/>
      <c r="F1291" s="148"/>
    </row>
    <row r="1292" spans="1:6" outlineLevel="1" x14ac:dyDescent="0.2">
      <c r="A1292" s="149">
        <v>1</v>
      </c>
      <c r="B1292" s="150" t="s">
        <v>3513</v>
      </c>
      <c r="C1292" s="137"/>
      <c r="D1292" s="137"/>
      <c r="E1292" s="137"/>
      <c r="F1292" s="137"/>
    </row>
    <row r="1293" spans="1:6" outlineLevel="1" x14ac:dyDescent="0.2">
      <c r="A1293" s="149">
        <v>2</v>
      </c>
      <c r="B1293" s="150" t="s">
        <v>3514</v>
      </c>
      <c r="C1293" s="137"/>
      <c r="D1293" s="137"/>
      <c r="E1293" s="137"/>
      <c r="F1293" s="137"/>
    </row>
    <row r="1294" spans="1:6" ht="25.5" outlineLevel="1" x14ac:dyDescent="0.2">
      <c r="A1294" s="149">
        <v>3</v>
      </c>
      <c r="B1294" s="150" t="s">
        <v>3515</v>
      </c>
      <c r="C1294" s="137"/>
      <c r="D1294" s="137"/>
      <c r="E1294" s="137"/>
      <c r="F1294" s="137"/>
    </row>
    <row r="1295" spans="1:6" ht="25.5" outlineLevel="1" x14ac:dyDescent="0.2">
      <c r="A1295" s="149">
        <v>4</v>
      </c>
      <c r="B1295" s="150" t="s">
        <v>3516</v>
      </c>
      <c r="C1295" s="137"/>
      <c r="D1295" s="137"/>
      <c r="E1295" s="137"/>
      <c r="F1295" s="137"/>
    </row>
    <row r="1296" spans="1:6" outlineLevel="1" x14ac:dyDescent="0.2">
      <c r="A1296" s="149">
        <v>5</v>
      </c>
      <c r="B1296" s="150" t="s">
        <v>3517</v>
      </c>
      <c r="C1296" s="137"/>
      <c r="D1296" s="137"/>
      <c r="E1296" s="137"/>
      <c r="F1296" s="137"/>
    </row>
    <row r="1297" spans="1:6" outlineLevel="1" x14ac:dyDescent="0.2">
      <c r="A1297" s="137"/>
      <c r="B1297" s="137"/>
      <c r="C1297" s="137"/>
      <c r="D1297" s="137"/>
      <c r="E1297" s="137"/>
      <c r="F1297" s="137"/>
    </row>
    <row r="1298" spans="1:6" ht="12.75" customHeight="1" outlineLevel="1" x14ac:dyDescent="0.2">
      <c r="A1298" s="148" t="s">
        <v>2176</v>
      </c>
      <c r="B1298" s="148"/>
      <c r="C1298" s="148"/>
      <c r="D1298" s="148"/>
      <c r="E1298" s="148"/>
      <c r="F1298" s="148"/>
    </row>
    <row r="1299" spans="1:6" outlineLevel="1" x14ac:dyDescent="0.2">
      <c r="A1299" s="149">
        <v>1</v>
      </c>
      <c r="B1299" s="150" t="s">
        <v>3518</v>
      </c>
      <c r="C1299" s="137"/>
      <c r="D1299" s="137"/>
      <c r="E1299" s="137"/>
      <c r="F1299" s="137"/>
    </row>
    <row r="1300" spans="1:6" ht="25.5" outlineLevel="1" x14ac:dyDescent="0.2">
      <c r="A1300" s="149">
        <v>2</v>
      </c>
      <c r="B1300" s="150" t="s">
        <v>3519</v>
      </c>
      <c r="C1300" s="137"/>
      <c r="D1300" s="137"/>
      <c r="E1300" s="137"/>
      <c r="F1300" s="137"/>
    </row>
    <row r="1301" spans="1:6" outlineLevel="1" x14ac:dyDescent="0.2">
      <c r="A1301" s="149">
        <v>3</v>
      </c>
      <c r="B1301" s="150" t="s">
        <v>3520</v>
      </c>
      <c r="C1301" s="137"/>
      <c r="D1301" s="137"/>
      <c r="E1301" s="137"/>
      <c r="F1301" s="137"/>
    </row>
    <row r="1302" spans="1:6" outlineLevel="1" x14ac:dyDescent="0.2">
      <c r="A1302" s="137"/>
      <c r="B1302" s="137"/>
      <c r="C1302" s="137"/>
      <c r="D1302" s="137"/>
      <c r="E1302" s="137"/>
      <c r="F1302" s="137"/>
    </row>
    <row r="1303" spans="1:6" ht="12.75" customHeight="1" outlineLevel="1" x14ac:dyDescent="0.2">
      <c r="A1303" s="148" t="s">
        <v>2178</v>
      </c>
      <c r="B1303" s="148"/>
      <c r="C1303" s="148"/>
      <c r="D1303" s="148"/>
      <c r="E1303" s="148"/>
      <c r="F1303" s="148"/>
    </row>
    <row r="1304" spans="1:6" outlineLevel="1" x14ac:dyDescent="0.2">
      <c r="A1304" s="149">
        <v>1</v>
      </c>
      <c r="B1304" s="150" t="s">
        <v>3521</v>
      </c>
      <c r="C1304" s="137"/>
      <c r="D1304" s="137"/>
      <c r="E1304" s="137"/>
      <c r="F1304" s="137"/>
    </row>
    <row r="1305" spans="1:6" outlineLevel="1" x14ac:dyDescent="0.2">
      <c r="A1305" s="149">
        <v>2</v>
      </c>
      <c r="B1305" s="150" t="s">
        <v>3522</v>
      </c>
      <c r="C1305" s="137"/>
      <c r="D1305" s="137"/>
      <c r="E1305" s="137"/>
      <c r="F1305" s="137"/>
    </row>
    <row r="1306" spans="1:6" outlineLevel="1" x14ac:dyDescent="0.2">
      <c r="A1306" s="149">
        <v>3</v>
      </c>
      <c r="B1306" s="150" t="s">
        <v>3523</v>
      </c>
      <c r="C1306" s="137"/>
      <c r="D1306" s="137"/>
      <c r="E1306" s="137"/>
      <c r="F1306" s="137"/>
    </row>
    <row r="1307" spans="1:6" ht="25.5" outlineLevel="1" x14ac:dyDescent="0.2">
      <c r="A1307" s="149">
        <v>4</v>
      </c>
      <c r="B1307" s="150" t="s">
        <v>3524</v>
      </c>
      <c r="C1307" s="137"/>
      <c r="D1307" s="137"/>
      <c r="E1307" s="137"/>
      <c r="F1307" s="137"/>
    </row>
    <row r="1308" spans="1:6" outlineLevel="1" x14ac:dyDescent="0.2">
      <c r="A1308" s="137"/>
      <c r="B1308" s="137"/>
      <c r="C1308" s="137"/>
      <c r="D1308" s="137"/>
      <c r="E1308" s="137"/>
      <c r="F1308" s="137"/>
    </row>
    <row r="1309" spans="1:6" ht="12.75" customHeight="1" outlineLevel="1" x14ac:dyDescent="0.2">
      <c r="A1309" s="148" t="s">
        <v>2181</v>
      </c>
      <c r="B1309" s="148"/>
      <c r="C1309" s="148"/>
      <c r="D1309" s="148"/>
      <c r="E1309" s="148"/>
      <c r="F1309" s="148"/>
    </row>
    <row r="1310" spans="1:6" ht="25.5" outlineLevel="1" x14ac:dyDescent="0.2">
      <c r="A1310" s="149">
        <v>1</v>
      </c>
      <c r="B1310" s="150" t="s">
        <v>3525</v>
      </c>
      <c r="C1310" s="137"/>
      <c r="D1310" s="137"/>
      <c r="E1310" s="137"/>
      <c r="F1310" s="137"/>
    </row>
    <row r="1311" spans="1:6" ht="25.5" outlineLevel="1" x14ac:dyDescent="0.2">
      <c r="A1311" s="149">
        <v>2</v>
      </c>
      <c r="B1311" s="150" t="s">
        <v>3526</v>
      </c>
      <c r="C1311" s="137"/>
      <c r="D1311" s="137"/>
      <c r="E1311" s="137"/>
      <c r="F1311" s="137"/>
    </row>
    <row r="1312" spans="1:6" ht="25.5" outlineLevel="1" x14ac:dyDescent="0.2">
      <c r="A1312" s="149">
        <v>3</v>
      </c>
      <c r="B1312" s="150" t="s">
        <v>3527</v>
      </c>
      <c r="C1312" s="137"/>
      <c r="D1312" s="137"/>
      <c r="E1312" s="137"/>
      <c r="F1312" s="137"/>
    </row>
    <row r="1313" spans="1:6" ht="25.5" outlineLevel="1" x14ac:dyDescent="0.2">
      <c r="A1313" s="149">
        <v>4</v>
      </c>
      <c r="B1313" s="150" t="s">
        <v>3528</v>
      </c>
      <c r="C1313" s="137"/>
      <c r="D1313" s="137"/>
      <c r="E1313" s="137"/>
      <c r="F1313" s="137"/>
    </row>
    <row r="1314" spans="1:6" outlineLevel="1" x14ac:dyDescent="0.2">
      <c r="A1314" s="137"/>
      <c r="B1314" s="137"/>
      <c r="C1314" s="137"/>
      <c r="D1314" s="137"/>
      <c r="E1314" s="137"/>
      <c r="F1314" s="137"/>
    </row>
    <row r="1315" spans="1:6" ht="12.75" customHeight="1" outlineLevel="1" x14ac:dyDescent="0.2">
      <c r="A1315" s="148" t="s">
        <v>2183</v>
      </c>
      <c r="B1315" s="148"/>
      <c r="C1315" s="148"/>
      <c r="D1315" s="148"/>
      <c r="E1315" s="148"/>
      <c r="F1315" s="148"/>
    </row>
    <row r="1316" spans="1:6" ht="25.5" outlineLevel="1" x14ac:dyDescent="0.2">
      <c r="A1316" s="149">
        <v>1</v>
      </c>
      <c r="B1316" s="150" t="s">
        <v>3529</v>
      </c>
      <c r="C1316" s="137"/>
      <c r="D1316" s="137"/>
      <c r="E1316" s="137"/>
      <c r="F1316" s="137"/>
    </row>
    <row r="1317" spans="1:6" outlineLevel="1" x14ac:dyDescent="0.2">
      <c r="A1317" s="149">
        <v>2</v>
      </c>
      <c r="B1317" s="150" t="s">
        <v>3530</v>
      </c>
      <c r="C1317" s="137"/>
      <c r="D1317" s="137"/>
      <c r="E1317" s="137"/>
      <c r="F1317" s="137"/>
    </row>
    <row r="1318" spans="1:6" outlineLevel="1" x14ac:dyDescent="0.2">
      <c r="A1318" s="149">
        <v>3</v>
      </c>
      <c r="B1318" s="150" t="s">
        <v>3531</v>
      </c>
      <c r="C1318" s="137"/>
      <c r="D1318" s="137"/>
      <c r="E1318" s="137"/>
      <c r="F1318" s="137"/>
    </row>
    <row r="1319" spans="1:6" outlineLevel="1" x14ac:dyDescent="0.2">
      <c r="A1319" s="137"/>
      <c r="B1319" s="137"/>
      <c r="C1319" s="137"/>
      <c r="D1319" s="137"/>
      <c r="E1319" s="137"/>
      <c r="F1319" s="137"/>
    </row>
    <row r="1320" spans="1:6" ht="12.75" customHeight="1" outlineLevel="1" x14ac:dyDescent="0.2">
      <c r="A1320" s="148" t="s">
        <v>2185</v>
      </c>
      <c r="B1320" s="148"/>
      <c r="C1320" s="148"/>
      <c r="D1320" s="148"/>
      <c r="E1320" s="148"/>
      <c r="F1320" s="148"/>
    </row>
    <row r="1321" spans="1:6" outlineLevel="1" x14ac:dyDescent="0.2">
      <c r="A1321" s="149">
        <v>1</v>
      </c>
      <c r="B1321" s="150" t="s">
        <v>3532</v>
      </c>
      <c r="C1321" s="137"/>
      <c r="D1321" s="137"/>
      <c r="E1321" s="137"/>
      <c r="F1321" s="137"/>
    </row>
    <row r="1322" spans="1:6" outlineLevel="1" x14ac:dyDescent="0.2">
      <c r="A1322" s="149">
        <v>2</v>
      </c>
      <c r="B1322" s="150" t="s">
        <v>3533</v>
      </c>
      <c r="C1322" s="137"/>
      <c r="D1322" s="137"/>
      <c r="E1322" s="137"/>
      <c r="F1322" s="137"/>
    </row>
    <row r="1323" spans="1:6" ht="25.5" outlineLevel="1" x14ac:dyDescent="0.2">
      <c r="A1323" s="149">
        <v>3</v>
      </c>
      <c r="B1323" s="150" t="s">
        <v>3534</v>
      </c>
      <c r="C1323" s="137"/>
      <c r="D1323" s="137"/>
      <c r="E1323" s="137"/>
      <c r="F1323" s="137"/>
    </row>
    <row r="1324" spans="1:6" ht="25.5" outlineLevel="1" x14ac:dyDescent="0.2">
      <c r="A1324" s="149">
        <v>4</v>
      </c>
      <c r="B1324" s="150" t="s">
        <v>3535</v>
      </c>
      <c r="C1324" s="137"/>
      <c r="D1324" s="137"/>
      <c r="E1324" s="137"/>
      <c r="F1324" s="137"/>
    </row>
    <row r="1325" spans="1:6" ht="38.25" outlineLevel="1" x14ac:dyDescent="0.2">
      <c r="A1325" s="149">
        <v>5</v>
      </c>
      <c r="B1325" s="150" t="s">
        <v>3536</v>
      </c>
      <c r="C1325" s="137"/>
      <c r="D1325" s="137"/>
      <c r="E1325" s="137"/>
      <c r="F1325" s="137"/>
    </row>
    <row r="1326" spans="1:6" outlineLevel="1" x14ac:dyDescent="0.2">
      <c r="A1326" s="137"/>
      <c r="B1326" s="137"/>
      <c r="C1326" s="137"/>
      <c r="D1326" s="137"/>
      <c r="E1326" s="137"/>
      <c r="F1326" s="137"/>
    </row>
    <row r="1327" spans="1:6" ht="12.75" customHeight="1" outlineLevel="1" x14ac:dyDescent="0.2">
      <c r="A1327" s="148" t="s">
        <v>2187</v>
      </c>
      <c r="B1327" s="148"/>
      <c r="C1327" s="148"/>
      <c r="D1327" s="148"/>
      <c r="E1327" s="148"/>
      <c r="F1327" s="148"/>
    </row>
    <row r="1328" spans="1:6" outlineLevel="1" x14ac:dyDescent="0.2">
      <c r="A1328" s="149">
        <v>1</v>
      </c>
      <c r="B1328" s="150" t="s">
        <v>3537</v>
      </c>
      <c r="C1328" s="137"/>
      <c r="D1328" s="137"/>
      <c r="E1328" s="137"/>
      <c r="F1328" s="137"/>
    </row>
    <row r="1329" spans="1:6" outlineLevel="1" x14ac:dyDescent="0.2">
      <c r="A1329" s="149">
        <v>2</v>
      </c>
      <c r="B1329" s="150" t="s">
        <v>3538</v>
      </c>
      <c r="C1329" s="137"/>
      <c r="D1329" s="137"/>
      <c r="E1329" s="137"/>
      <c r="F1329" s="137"/>
    </row>
    <row r="1330" spans="1:6" outlineLevel="1" x14ac:dyDescent="0.2">
      <c r="A1330" s="149">
        <v>3</v>
      </c>
      <c r="B1330" s="150" t="s">
        <v>3539</v>
      </c>
      <c r="C1330" s="137"/>
      <c r="D1330" s="137"/>
      <c r="E1330" s="137"/>
      <c r="F1330" s="137"/>
    </row>
    <row r="1331" spans="1:6" outlineLevel="1" x14ac:dyDescent="0.2">
      <c r="A1331" s="137"/>
      <c r="B1331" s="137"/>
      <c r="C1331" s="137"/>
      <c r="D1331" s="137"/>
      <c r="E1331" s="137"/>
      <c r="F1331" s="137"/>
    </row>
    <row r="1332" spans="1:6" ht="12.75" customHeight="1" outlineLevel="1" x14ac:dyDescent="0.2">
      <c r="A1332" s="148" t="s">
        <v>2189</v>
      </c>
      <c r="B1332" s="148"/>
      <c r="C1332" s="148"/>
      <c r="D1332" s="148"/>
      <c r="E1332" s="148"/>
      <c r="F1332" s="148"/>
    </row>
    <row r="1333" spans="1:6" outlineLevel="1" x14ac:dyDescent="0.2">
      <c r="A1333" s="149">
        <v>1</v>
      </c>
      <c r="B1333" s="150" t="s">
        <v>3540</v>
      </c>
      <c r="C1333" s="137"/>
      <c r="D1333" s="137"/>
      <c r="E1333" s="137"/>
      <c r="F1333" s="137"/>
    </row>
    <row r="1334" spans="1:6" ht="25.5" outlineLevel="1" x14ac:dyDescent="0.2">
      <c r="A1334" s="149">
        <v>2</v>
      </c>
      <c r="B1334" s="150" t="s">
        <v>3541</v>
      </c>
      <c r="C1334" s="137"/>
      <c r="D1334" s="137"/>
      <c r="E1334" s="137"/>
      <c r="F1334" s="137"/>
    </row>
    <row r="1335" spans="1:6" outlineLevel="1" x14ac:dyDescent="0.2">
      <c r="A1335" s="149">
        <v>3</v>
      </c>
      <c r="B1335" s="150" t="s">
        <v>3542</v>
      </c>
      <c r="C1335" s="137"/>
      <c r="D1335" s="137"/>
      <c r="E1335" s="137"/>
      <c r="F1335" s="137"/>
    </row>
    <row r="1336" spans="1:6" outlineLevel="1" x14ac:dyDescent="0.2">
      <c r="A1336" s="137"/>
      <c r="B1336" s="137"/>
      <c r="C1336" s="137"/>
      <c r="D1336" s="137"/>
      <c r="E1336" s="137"/>
      <c r="F1336" s="137"/>
    </row>
    <row r="1337" spans="1:6" ht="12.75" customHeight="1" outlineLevel="1" x14ac:dyDescent="0.2">
      <c r="A1337" s="148" t="s">
        <v>2191</v>
      </c>
      <c r="B1337" s="148"/>
      <c r="C1337" s="148"/>
      <c r="D1337" s="148"/>
      <c r="E1337" s="148"/>
      <c r="F1337" s="148"/>
    </row>
    <row r="1338" spans="1:6" outlineLevel="1" x14ac:dyDescent="0.2">
      <c r="A1338" s="149">
        <v>1</v>
      </c>
      <c r="B1338" s="150" t="s">
        <v>3543</v>
      </c>
      <c r="C1338" s="137"/>
      <c r="D1338" s="137"/>
      <c r="E1338" s="137"/>
      <c r="F1338" s="137"/>
    </row>
    <row r="1339" spans="1:6" outlineLevel="1" x14ac:dyDescent="0.2">
      <c r="A1339" s="149">
        <v>2</v>
      </c>
      <c r="B1339" s="150" t="s">
        <v>3544</v>
      </c>
      <c r="C1339" s="137"/>
      <c r="D1339" s="137"/>
      <c r="E1339" s="137"/>
      <c r="F1339" s="137"/>
    </row>
    <row r="1340" spans="1:6" ht="25.5" outlineLevel="1" x14ac:dyDescent="0.2">
      <c r="A1340" s="149">
        <v>3</v>
      </c>
      <c r="B1340" s="150" t="s">
        <v>3545</v>
      </c>
      <c r="C1340" s="137"/>
      <c r="D1340" s="137"/>
      <c r="E1340" s="137"/>
      <c r="F1340" s="137"/>
    </row>
    <row r="1341" spans="1:6" outlineLevel="1" x14ac:dyDescent="0.2">
      <c r="A1341" s="137"/>
      <c r="B1341" s="137"/>
      <c r="C1341" s="137"/>
      <c r="D1341" s="137"/>
      <c r="E1341" s="137"/>
      <c r="F1341" s="137"/>
    </row>
    <row r="1342" spans="1:6" ht="12.75" customHeight="1" outlineLevel="1" x14ac:dyDescent="0.2">
      <c r="A1342" s="148" t="s">
        <v>2194</v>
      </c>
      <c r="B1342" s="148"/>
      <c r="C1342" s="148"/>
      <c r="D1342" s="148"/>
      <c r="E1342" s="148"/>
      <c r="F1342" s="148"/>
    </row>
    <row r="1343" spans="1:6" ht="25.5" outlineLevel="1" x14ac:dyDescent="0.2">
      <c r="A1343" s="149">
        <v>1</v>
      </c>
      <c r="B1343" s="150" t="s">
        <v>3546</v>
      </c>
      <c r="C1343" s="137"/>
      <c r="D1343" s="137"/>
      <c r="E1343" s="137"/>
      <c r="F1343" s="137"/>
    </row>
    <row r="1344" spans="1:6" ht="25.5" outlineLevel="1" x14ac:dyDescent="0.2">
      <c r="A1344" s="149">
        <v>2</v>
      </c>
      <c r="B1344" s="150" t="s">
        <v>3547</v>
      </c>
      <c r="C1344" s="137"/>
      <c r="D1344" s="137"/>
      <c r="E1344" s="137"/>
      <c r="F1344" s="137"/>
    </row>
    <row r="1345" spans="1:6" outlineLevel="1" x14ac:dyDescent="0.2">
      <c r="A1345" s="149">
        <v>3</v>
      </c>
      <c r="B1345" s="150" t="s">
        <v>3548</v>
      </c>
      <c r="C1345" s="137"/>
      <c r="D1345" s="137"/>
      <c r="E1345" s="137"/>
      <c r="F1345" s="137"/>
    </row>
    <row r="1346" spans="1:6" outlineLevel="1" x14ac:dyDescent="0.2">
      <c r="A1346" s="137"/>
      <c r="B1346" s="137"/>
      <c r="C1346" s="137"/>
      <c r="D1346" s="137"/>
      <c r="E1346" s="137"/>
      <c r="F1346" s="137"/>
    </row>
    <row r="1347" spans="1:6" ht="12.75" customHeight="1" outlineLevel="1" x14ac:dyDescent="0.2">
      <c r="A1347" s="148" t="s">
        <v>2196</v>
      </c>
      <c r="B1347" s="148"/>
      <c r="C1347" s="148"/>
      <c r="D1347" s="148"/>
      <c r="E1347" s="148"/>
      <c r="F1347" s="148"/>
    </row>
    <row r="1348" spans="1:6" ht="25.5" outlineLevel="1" x14ac:dyDescent="0.2">
      <c r="A1348" s="149">
        <v>1</v>
      </c>
      <c r="B1348" s="150" t="s">
        <v>3549</v>
      </c>
      <c r="C1348" s="137"/>
      <c r="D1348" s="137"/>
      <c r="E1348" s="137"/>
      <c r="F1348" s="137"/>
    </row>
    <row r="1349" spans="1:6" ht="25.5" outlineLevel="1" x14ac:dyDescent="0.2">
      <c r="A1349" s="149">
        <v>2</v>
      </c>
      <c r="B1349" s="150" t="s">
        <v>3550</v>
      </c>
      <c r="C1349" s="137"/>
      <c r="D1349" s="137"/>
      <c r="E1349" s="137"/>
      <c r="F1349" s="137"/>
    </row>
    <row r="1350" spans="1:6" outlineLevel="1" x14ac:dyDescent="0.2">
      <c r="A1350" s="149">
        <v>3</v>
      </c>
      <c r="B1350" s="150" t="s">
        <v>3531</v>
      </c>
      <c r="C1350" s="137"/>
      <c r="D1350" s="137"/>
      <c r="E1350" s="137"/>
      <c r="F1350" s="137"/>
    </row>
    <row r="1351" spans="1:6" outlineLevel="1" x14ac:dyDescent="0.2">
      <c r="A1351" s="137"/>
      <c r="B1351" s="137"/>
      <c r="C1351" s="137"/>
      <c r="D1351" s="137"/>
      <c r="E1351" s="137"/>
      <c r="F1351" s="137"/>
    </row>
    <row r="1352" spans="1:6" ht="12.75" customHeight="1" outlineLevel="1" x14ac:dyDescent="0.2">
      <c r="A1352" s="148" t="s">
        <v>2198</v>
      </c>
      <c r="B1352" s="148"/>
      <c r="C1352" s="148"/>
      <c r="D1352" s="148"/>
      <c r="E1352" s="148"/>
      <c r="F1352" s="148"/>
    </row>
    <row r="1353" spans="1:6" outlineLevel="1" x14ac:dyDescent="0.2">
      <c r="A1353" s="149">
        <v>1</v>
      </c>
      <c r="B1353" s="150" t="s">
        <v>3551</v>
      </c>
      <c r="C1353" s="137"/>
      <c r="D1353" s="137"/>
      <c r="E1353" s="137"/>
      <c r="F1353" s="137"/>
    </row>
    <row r="1354" spans="1:6" ht="25.5" outlineLevel="1" x14ac:dyDescent="0.2">
      <c r="A1354" s="149">
        <v>2</v>
      </c>
      <c r="B1354" s="150" t="s">
        <v>3552</v>
      </c>
      <c r="C1354" s="137"/>
      <c r="D1354" s="137"/>
      <c r="E1354" s="137"/>
      <c r="F1354" s="137"/>
    </row>
    <row r="1355" spans="1:6" outlineLevel="1" x14ac:dyDescent="0.2">
      <c r="A1355" s="149">
        <v>3</v>
      </c>
      <c r="B1355" s="150" t="s">
        <v>3553</v>
      </c>
      <c r="C1355" s="137"/>
      <c r="D1355" s="137"/>
      <c r="E1355" s="137"/>
      <c r="F1355" s="137"/>
    </row>
    <row r="1356" spans="1:6" outlineLevel="1" x14ac:dyDescent="0.2">
      <c r="A1356" s="137"/>
      <c r="B1356" s="137"/>
      <c r="C1356" s="137"/>
      <c r="D1356" s="137"/>
      <c r="E1356" s="137"/>
      <c r="F1356" s="137"/>
    </row>
    <row r="1357" spans="1:6" ht="12.75" customHeight="1" outlineLevel="1" x14ac:dyDescent="0.2">
      <c r="A1357" s="148" t="s">
        <v>2201</v>
      </c>
      <c r="B1357" s="148"/>
      <c r="C1357" s="148"/>
      <c r="D1357" s="148"/>
      <c r="E1357" s="148"/>
      <c r="F1357" s="148"/>
    </row>
    <row r="1358" spans="1:6" outlineLevel="1" x14ac:dyDescent="0.2">
      <c r="A1358" s="149">
        <v>1</v>
      </c>
      <c r="B1358" s="150" t="s">
        <v>2204</v>
      </c>
      <c r="C1358" s="137"/>
      <c r="D1358" s="137"/>
      <c r="E1358" s="137"/>
      <c r="F1358" s="137"/>
    </row>
    <row r="1359" spans="1:6" outlineLevel="1" x14ac:dyDescent="0.2">
      <c r="A1359" s="149">
        <v>2</v>
      </c>
      <c r="B1359" s="150" t="s">
        <v>3554</v>
      </c>
      <c r="C1359" s="137"/>
      <c r="D1359" s="137"/>
      <c r="E1359" s="137"/>
      <c r="F1359" s="137"/>
    </row>
    <row r="1360" spans="1:6" ht="25.5" outlineLevel="1" x14ac:dyDescent="0.2">
      <c r="A1360" s="149">
        <v>3</v>
      </c>
      <c r="B1360" s="150" t="s">
        <v>3555</v>
      </c>
      <c r="C1360" s="137"/>
      <c r="D1360" s="137"/>
      <c r="E1360" s="137"/>
      <c r="F1360" s="137"/>
    </row>
    <row r="1361" spans="1:6" outlineLevel="1" x14ac:dyDescent="0.2">
      <c r="A1361" s="149">
        <v>4</v>
      </c>
      <c r="B1361" s="150" t="s">
        <v>3556</v>
      </c>
      <c r="C1361" s="137"/>
      <c r="D1361" s="137"/>
      <c r="E1361" s="137"/>
      <c r="F1361" s="137"/>
    </row>
    <row r="1362" spans="1:6" outlineLevel="1" x14ac:dyDescent="0.2">
      <c r="A1362" s="149">
        <v>5</v>
      </c>
      <c r="B1362" s="150" t="s">
        <v>3557</v>
      </c>
      <c r="C1362" s="137"/>
      <c r="D1362" s="137"/>
      <c r="E1362" s="137"/>
      <c r="F1362" s="137"/>
    </row>
    <row r="1363" spans="1:6" outlineLevel="1" x14ac:dyDescent="0.2">
      <c r="A1363" s="137"/>
      <c r="B1363" s="137"/>
      <c r="C1363" s="137"/>
      <c r="D1363" s="137"/>
      <c r="E1363" s="137"/>
      <c r="F1363" s="137"/>
    </row>
    <row r="1364" spans="1:6" ht="12.75" customHeight="1" outlineLevel="1" x14ac:dyDescent="0.2">
      <c r="A1364" s="148" t="s">
        <v>2205</v>
      </c>
      <c r="B1364" s="148"/>
      <c r="C1364" s="148"/>
      <c r="D1364" s="148"/>
      <c r="E1364" s="148"/>
      <c r="F1364" s="148"/>
    </row>
    <row r="1365" spans="1:6" ht="25.5" outlineLevel="1" x14ac:dyDescent="0.2">
      <c r="A1365" s="149">
        <v>1</v>
      </c>
      <c r="B1365" s="150" t="s">
        <v>3558</v>
      </c>
      <c r="C1365" s="137"/>
      <c r="D1365" s="137"/>
      <c r="E1365" s="137"/>
      <c r="F1365" s="137"/>
    </row>
    <row r="1366" spans="1:6" outlineLevel="1" x14ac:dyDescent="0.2">
      <c r="A1366" s="137"/>
      <c r="B1366" s="137"/>
      <c r="C1366" s="137"/>
      <c r="D1366" s="137"/>
      <c r="E1366" s="137"/>
      <c r="F1366" s="137"/>
    </row>
    <row r="1367" spans="1:6" ht="12.75" customHeight="1" outlineLevel="1" x14ac:dyDescent="0.2">
      <c r="A1367" s="148" t="s">
        <v>2208</v>
      </c>
      <c r="B1367" s="148"/>
      <c r="C1367" s="148"/>
      <c r="D1367" s="148"/>
      <c r="E1367" s="148"/>
      <c r="F1367" s="148"/>
    </row>
    <row r="1368" spans="1:6" ht="25.5" outlineLevel="1" x14ac:dyDescent="0.2">
      <c r="A1368" s="149">
        <v>1</v>
      </c>
      <c r="B1368" s="150" t="s">
        <v>3559</v>
      </c>
      <c r="C1368" s="137"/>
      <c r="D1368" s="137"/>
      <c r="E1368" s="137"/>
      <c r="F1368" s="137"/>
    </row>
    <row r="1369" spans="1:6" outlineLevel="1" x14ac:dyDescent="0.2">
      <c r="A1369" s="137"/>
      <c r="B1369" s="137"/>
      <c r="C1369" s="137"/>
      <c r="D1369" s="137"/>
      <c r="E1369" s="137"/>
      <c r="F1369" s="137"/>
    </row>
    <row r="1370" spans="1:6" ht="12.75" customHeight="1" outlineLevel="1" x14ac:dyDescent="0.2">
      <c r="A1370" s="148" t="s">
        <v>2211</v>
      </c>
      <c r="B1370" s="148"/>
      <c r="C1370" s="148"/>
      <c r="D1370" s="148"/>
      <c r="E1370" s="148"/>
      <c r="F1370" s="148"/>
    </row>
    <row r="1371" spans="1:6" ht="25.5" outlineLevel="1" x14ac:dyDescent="0.2">
      <c r="A1371" s="149">
        <v>1</v>
      </c>
      <c r="B1371" s="150" t="s">
        <v>3560</v>
      </c>
      <c r="C1371" s="137"/>
      <c r="D1371" s="137"/>
      <c r="E1371" s="137"/>
      <c r="F1371" s="137"/>
    </row>
    <row r="1372" spans="1:6" outlineLevel="1" x14ac:dyDescent="0.2">
      <c r="A1372" s="137"/>
      <c r="B1372" s="137"/>
      <c r="C1372" s="137"/>
      <c r="D1372" s="137"/>
      <c r="E1372" s="137"/>
      <c r="F1372" s="137"/>
    </row>
    <row r="1373" spans="1:6" ht="12.75" customHeight="1" outlineLevel="1" x14ac:dyDescent="0.2">
      <c r="A1373" s="148" t="s">
        <v>3561</v>
      </c>
      <c r="B1373" s="148"/>
      <c r="C1373" s="148"/>
      <c r="D1373" s="148"/>
      <c r="E1373" s="148"/>
      <c r="F1373" s="148"/>
    </row>
    <row r="1374" spans="1:6" ht="38.25" outlineLevel="1" x14ac:dyDescent="0.2">
      <c r="A1374" s="149">
        <v>1</v>
      </c>
      <c r="B1374" s="150" t="s">
        <v>3562</v>
      </c>
      <c r="C1374" s="137"/>
      <c r="D1374" s="137"/>
      <c r="E1374" s="137"/>
      <c r="F1374" s="137"/>
    </row>
    <row r="1375" spans="1:6" ht="25.5" outlineLevel="1" x14ac:dyDescent="0.2">
      <c r="A1375" s="149">
        <v>2</v>
      </c>
      <c r="B1375" s="150" t="s">
        <v>3563</v>
      </c>
      <c r="C1375" s="137"/>
      <c r="D1375" s="137"/>
      <c r="E1375" s="137"/>
      <c r="F1375" s="137"/>
    </row>
    <row r="1376" spans="1:6" ht="25.5" outlineLevel="1" x14ac:dyDescent="0.2">
      <c r="A1376" s="149">
        <v>3</v>
      </c>
      <c r="B1376" s="150" t="s">
        <v>3564</v>
      </c>
      <c r="C1376" s="137"/>
      <c r="D1376" s="137"/>
      <c r="E1376" s="137"/>
      <c r="F1376" s="137"/>
    </row>
    <row r="1377" spans="1:6" outlineLevel="1" x14ac:dyDescent="0.2">
      <c r="A1377" s="137"/>
      <c r="B1377" s="137"/>
      <c r="C1377" s="137"/>
      <c r="D1377" s="137"/>
      <c r="E1377" s="137"/>
      <c r="F1377" s="137"/>
    </row>
    <row r="1378" spans="1:6" ht="12.75" customHeight="1" outlineLevel="1" x14ac:dyDescent="0.2">
      <c r="A1378" s="148" t="s">
        <v>3565</v>
      </c>
      <c r="B1378" s="148"/>
      <c r="C1378" s="148"/>
      <c r="D1378" s="148"/>
      <c r="E1378" s="148"/>
      <c r="F1378" s="148"/>
    </row>
    <row r="1379" spans="1:6" ht="38.25" outlineLevel="1" x14ac:dyDescent="0.2">
      <c r="A1379" s="149">
        <v>1</v>
      </c>
      <c r="B1379" s="150" t="s">
        <v>3566</v>
      </c>
      <c r="C1379" s="137"/>
      <c r="D1379" s="137"/>
      <c r="E1379" s="137"/>
      <c r="F1379" s="137"/>
    </row>
    <row r="1380" spans="1:6" ht="25.5" outlineLevel="1" x14ac:dyDescent="0.2">
      <c r="A1380" s="149">
        <v>2</v>
      </c>
      <c r="B1380" s="150" t="s">
        <v>3567</v>
      </c>
      <c r="C1380" s="137"/>
      <c r="D1380" s="137"/>
      <c r="E1380" s="137"/>
      <c r="F1380" s="137"/>
    </row>
    <row r="1381" spans="1:6" ht="25.5" outlineLevel="1" x14ac:dyDescent="0.2">
      <c r="A1381" s="149">
        <v>3</v>
      </c>
      <c r="B1381" s="150" t="s">
        <v>3568</v>
      </c>
      <c r="C1381" s="137"/>
      <c r="D1381" s="137"/>
      <c r="E1381" s="137"/>
      <c r="F1381" s="137"/>
    </row>
    <row r="1382" spans="1:6" outlineLevel="1" x14ac:dyDescent="0.2">
      <c r="A1382" s="137"/>
      <c r="B1382" s="137"/>
      <c r="C1382" s="137"/>
      <c r="D1382" s="137"/>
      <c r="E1382" s="137"/>
      <c r="F1382" s="137"/>
    </row>
    <row r="1383" spans="1:6" ht="12.75" customHeight="1" outlineLevel="1" x14ac:dyDescent="0.2">
      <c r="A1383" s="148" t="s">
        <v>3569</v>
      </c>
      <c r="B1383" s="148"/>
      <c r="C1383" s="148"/>
      <c r="D1383" s="148"/>
      <c r="E1383" s="148"/>
      <c r="F1383" s="148"/>
    </row>
    <row r="1384" spans="1:6" ht="38.25" outlineLevel="1" x14ac:dyDescent="0.2">
      <c r="A1384" s="149">
        <v>1</v>
      </c>
      <c r="B1384" s="150" t="s">
        <v>3570</v>
      </c>
      <c r="C1384" s="137"/>
      <c r="D1384" s="137"/>
      <c r="E1384" s="137"/>
      <c r="F1384" s="137"/>
    </row>
    <row r="1385" spans="1:6" outlineLevel="1" x14ac:dyDescent="0.2">
      <c r="A1385" s="149">
        <v>2</v>
      </c>
      <c r="B1385" s="150" t="s">
        <v>3571</v>
      </c>
      <c r="C1385" s="137"/>
      <c r="D1385" s="137"/>
      <c r="E1385" s="137"/>
      <c r="F1385" s="137"/>
    </row>
    <row r="1386" spans="1:6" ht="25.5" outlineLevel="1" x14ac:dyDescent="0.2">
      <c r="A1386" s="149">
        <v>3</v>
      </c>
      <c r="B1386" s="150" t="s">
        <v>3572</v>
      </c>
      <c r="C1386" s="137"/>
      <c r="D1386" s="137"/>
      <c r="E1386" s="137"/>
      <c r="F1386" s="137"/>
    </row>
    <row r="1387" spans="1:6" ht="25.5" outlineLevel="1" x14ac:dyDescent="0.2">
      <c r="A1387" s="149">
        <v>4</v>
      </c>
      <c r="B1387" s="150" t="s">
        <v>3573</v>
      </c>
      <c r="C1387" s="137"/>
      <c r="D1387" s="137"/>
      <c r="E1387" s="137"/>
      <c r="F1387" s="137"/>
    </row>
    <row r="1388" spans="1:6" ht="38.25" outlineLevel="1" x14ac:dyDescent="0.2">
      <c r="A1388" s="149">
        <v>5</v>
      </c>
      <c r="B1388" s="150" t="s">
        <v>3574</v>
      </c>
      <c r="C1388" s="137"/>
      <c r="D1388" s="137"/>
      <c r="E1388" s="137"/>
      <c r="F1388" s="137"/>
    </row>
    <row r="1389" spans="1:6" ht="25.5" outlineLevel="1" x14ac:dyDescent="0.2">
      <c r="A1389" s="149">
        <v>6</v>
      </c>
      <c r="B1389" s="150" t="s">
        <v>3575</v>
      </c>
      <c r="C1389" s="137"/>
      <c r="D1389" s="137"/>
      <c r="E1389" s="137"/>
      <c r="F1389" s="137"/>
    </row>
    <row r="1390" spans="1:6" outlineLevel="1" x14ac:dyDescent="0.2">
      <c r="A1390" s="149">
        <v>7</v>
      </c>
      <c r="B1390" s="150" t="s">
        <v>3576</v>
      </c>
      <c r="C1390" s="137"/>
      <c r="D1390" s="137"/>
      <c r="E1390" s="137"/>
      <c r="F1390" s="137"/>
    </row>
    <row r="1391" spans="1:6" outlineLevel="1" x14ac:dyDescent="0.2">
      <c r="A1391" s="137"/>
      <c r="B1391" s="137"/>
      <c r="C1391" s="137"/>
      <c r="D1391" s="137"/>
      <c r="E1391" s="137"/>
      <c r="F1391" s="137"/>
    </row>
    <row r="1392" spans="1:6" ht="12.75" customHeight="1" outlineLevel="1" x14ac:dyDescent="0.2">
      <c r="A1392" s="148" t="s">
        <v>3577</v>
      </c>
      <c r="B1392" s="148"/>
      <c r="C1392" s="148"/>
      <c r="D1392" s="148"/>
      <c r="E1392" s="148"/>
      <c r="F1392" s="148"/>
    </row>
    <row r="1393" spans="1:6" ht="25.5" outlineLevel="1" x14ac:dyDescent="0.2">
      <c r="A1393" s="149">
        <v>1</v>
      </c>
      <c r="B1393" s="150" t="s">
        <v>3578</v>
      </c>
      <c r="C1393" s="137"/>
      <c r="D1393" s="137"/>
      <c r="E1393" s="137"/>
      <c r="F1393" s="137"/>
    </row>
    <row r="1394" spans="1:6" ht="25.5" outlineLevel="1" x14ac:dyDescent="0.2">
      <c r="A1394" s="149">
        <v>2</v>
      </c>
      <c r="B1394" s="150" t="s">
        <v>3579</v>
      </c>
      <c r="C1394" s="137"/>
      <c r="D1394" s="137"/>
      <c r="E1394" s="137"/>
      <c r="F1394" s="137"/>
    </row>
    <row r="1395" spans="1:6" ht="25.5" outlineLevel="1" x14ac:dyDescent="0.2">
      <c r="A1395" s="149">
        <v>3</v>
      </c>
      <c r="B1395" s="150" t="s">
        <v>3580</v>
      </c>
      <c r="C1395" s="137"/>
      <c r="D1395" s="137"/>
      <c r="E1395" s="137"/>
      <c r="F1395" s="137"/>
    </row>
    <row r="1396" spans="1:6" outlineLevel="1" x14ac:dyDescent="0.2">
      <c r="A1396" s="137"/>
      <c r="B1396" s="137"/>
      <c r="C1396" s="137"/>
      <c r="D1396" s="137"/>
      <c r="E1396" s="137"/>
      <c r="F1396" s="137"/>
    </row>
    <row r="1397" spans="1:6" ht="12.75" customHeight="1" outlineLevel="1" x14ac:dyDescent="0.2">
      <c r="A1397" s="148" t="s">
        <v>3581</v>
      </c>
      <c r="B1397" s="148"/>
      <c r="C1397" s="148"/>
      <c r="D1397" s="148"/>
      <c r="E1397" s="148"/>
      <c r="F1397" s="148"/>
    </row>
    <row r="1398" spans="1:6" ht="25.5" outlineLevel="1" x14ac:dyDescent="0.2">
      <c r="A1398" s="149">
        <v>1</v>
      </c>
      <c r="B1398" s="150" t="s">
        <v>3582</v>
      </c>
      <c r="C1398" s="137"/>
      <c r="D1398" s="137"/>
      <c r="E1398" s="137"/>
      <c r="F1398" s="137"/>
    </row>
    <row r="1399" spans="1:6" ht="25.5" outlineLevel="1" x14ac:dyDescent="0.2">
      <c r="A1399" s="149">
        <v>2</v>
      </c>
      <c r="B1399" s="150" t="s">
        <v>3583</v>
      </c>
      <c r="C1399" s="137"/>
      <c r="D1399" s="137"/>
      <c r="E1399" s="137"/>
      <c r="F1399" s="137"/>
    </row>
    <row r="1400" spans="1:6" outlineLevel="1" x14ac:dyDescent="0.2">
      <c r="A1400" s="149">
        <v>3</v>
      </c>
      <c r="B1400" s="150" t="s">
        <v>3584</v>
      </c>
      <c r="C1400" s="137"/>
      <c r="D1400" s="137"/>
      <c r="E1400" s="137"/>
      <c r="F1400" s="137"/>
    </row>
    <row r="1401" spans="1:6" outlineLevel="1" x14ac:dyDescent="0.2">
      <c r="A1401" s="137"/>
      <c r="B1401" s="137"/>
      <c r="C1401" s="137"/>
      <c r="D1401" s="137"/>
      <c r="E1401" s="137"/>
      <c r="F1401" s="137"/>
    </row>
    <row r="1402" spans="1:6" ht="12.75" customHeight="1" outlineLevel="1" x14ac:dyDescent="0.2">
      <c r="A1402" s="148" t="s">
        <v>3585</v>
      </c>
      <c r="B1402" s="148"/>
      <c r="C1402" s="148"/>
      <c r="D1402" s="148"/>
      <c r="E1402" s="148"/>
      <c r="F1402" s="148"/>
    </row>
    <row r="1403" spans="1:6" ht="25.5" outlineLevel="1" x14ac:dyDescent="0.2">
      <c r="A1403" s="149">
        <v>1</v>
      </c>
      <c r="B1403" s="150" t="s">
        <v>3586</v>
      </c>
      <c r="C1403" s="137"/>
      <c r="D1403" s="137"/>
      <c r="E1403" s="137"/>
      <c r="F1403" s="137"/>
    </row>
    <row r="1404" spans="1:6" ht="25.5" outlineLevel="1" x14ac:dyDescent="0.2">
      <c r="A1404" s="149">
        <v>2</v>
      </c>
      <c r="B1404" s="150" t="s">
        <v>3587</v>
      </c>
      <c r="C1404" s="137"/>
      <c r="D1404" s="137"/>
      <c r="E1404" s="137"/>
      <c r="F1404" s="137"/>
    </row>
    <row r="1405" spans="1:6" outlineLevel="1" x14ac:dyDescent="0.2">
      <c r="A1405" s="149">
        <v>3</v>
      </c>
      <c r="B1405" s="150" t="s">
        <v>3588</v>
      </c>
      <c r="C1405" s="137"/>
      <c r="D1405" s="137"/>
      <c r="E1405" s="137"/>
      <c r="F1405" s="137"/>
    </row>
    <row r="1406" spans="1:6" outlineLevel="1" x14ac:dyDescent="0.2">
      <c r="A1406" s="137"/>
      <c r="B1406" s="137"/>
      <c r="C1406" s="137"/>
      <c r="D1406" s="137"/>
      <c r="E1406" s="137"/>
      <c r="F1406" s="137"/>
    </row>
    <row r="1407" spans="1:6" ht="12.75" customHeight="1" outlineLevel="1" x14ac:dyDescent="0.2">
      <c r="A1407" s="148" t="s">
        <v>3589</v>
      </c>
      <c r="B1407" s="148"/>
      <c r="C1407" s="148"/>
      <c r="D1407" s="148"/>
      <c r="E1407" s="148"/>
      <c r="F1407" s="148"/>
    </row>
    <row r="1408" spans="1:6" ht="38.25" outlineLevel="1" x14ac:dyDescent="0.2">
      <c r="A1408" s="149">
        <v>1</v>
      </c>
      <c r="B1408" s="150" t="s">
        <v>3590</v>
      </c>
      <c r="C1408" s="137"/>
      <c r="D1408" s="137"/>
      <c r="E1408" s="137"/>
      <c r="F1408" s="137"/>
    </row>
    <row r="1409" spans="1:6" ht="25.5" outlineLevel="1" x14ac:dyDescent="0.2">
      <c r="A1409" s="149">
        <v>2</v>
      </c>
      <c r="B1409" s="150" t="s">
        <v>3591</v>
      </c>
      <c r="C1409" s="137"/>
      <c r="D1409" s="137"/>
      <c r="E1409" s="137"/>
      <c r="F1409" s="137"/>
    </row>
    <row r="1410" spans="1:6" ht="25.5" outlineLevel="1" x14ac:dyDescent="0.2">
      <c r="A1410" s="149">
        <v>3</v>
      </c>
      <c r="B1410" s="150" t="s">
        <v>3592</v>
      </c>
      <c r="C1410" s="137"/>
      <c r="D1410" s="137"/>
      <c r="E1410" s="137"/>
      <c r="F1410" s="137"/>
    </row>
    <row r="1411" spans="1:6" ht="25.5" outlineLevel="1" x14ac:dyDescent="0.2">
      <c r="A1411" s="149">
        <v>4</v>
      </c>
      <c r="B1411" s="150" t="s">
        <v>3593</v>
      </c>
      <c r="C1411" s="137"/>
      <c r="D1411" s="137"/>
      <c r="E1411" s="137"/>
      <c r="F1411" s="137"/>
    </row>
    <row r="1412" spans="1:6" ht="25.5" outlineLevel="1" x14ac:dyDescent="0.2">
      <c r="A1412" s="149">
        <v>5</v>
      </c>
      <c r="B1412" s="150" t="s">
        <v>3594</v>
      </c>
      <c r="C1412" s="137"/>
      <c r="D1412" s="137"/>
      <c r="E1412" s="137"/>
      <c r="F1412" s="137"/>
    </row>
    <row r="1413" spans="1:6" ht="25.5" outlineLevel="1" x14ac:dyDescent="0.2">
      <c r="A1413" s="149">
        <v>6</v>
      </c>
      <c r="B1413" s="150" t="s">
        <v>3595</v>
      </c>
      <c r="C1413" s="137"/>
      <c r="D1413" s="137"/>
      <c r="E1413" s="137"/>
      <c r="F1413" s="137"/>
    </row>
    <row r="1414" spans="1:6" ht="25.5" outlineLevel="1" x14ac:dyDescent="0.2">
      <c r="A1414" s="149">
        <v>7</v>
      </c>
      <c r="B1414" s="150" t="s">
        <v>3596</v>
      </c>
      <c r="C1414" s="137"/>
      <c r="D1414" s="137"/>
      <c r="E1414" s="137"/>
      <c r="F1414" s="137"/>
    </row>
    <row r="1415" spans="1:6" outlineLevel="1" x14ac:dyDescent="0.2">
      <c r="A1415" s="137"/>
      <c r="B1415" s="137"/>
      <c r="C1415" s="137"/>
      <c r="D1415" s="137"/>
      <c r="E1415" s="137"/>
      <c r="F1415" s="137"/>
    </row>
    <row r="1416" spans="1:6" ht="12.75" customHeight="1" outlineLevel="1" x14ac:dyDescent="0.2">
      <c r="A1416" s="148" t="s">
        <v>3597</v>
      </c>
      <c r="B1416" s="148"/>
      <c r="C1416" s="148"/>
      <c r="D1416" s="148"/>
      <c r="E1416" s="148"/>
      <c r="F1416" s="148"/>
    </row>
    <row r="1417" spans="1:6" ht="38.25" outlineLevel="1" x14ac:dyDescent="0.2">
      <c r="A1417" s="149">
        <v>1</v>
      </c>
      <c r="B1417" s="150" t="s">
        <v>3598</v>
      </c>
      <c r="C1417" s="137"/>
      <c r="D1417" s="137"/>
      <c r="E1417" s="137"/>
      <c r="F1417" s="137"/>
    </row>
    <row r="1418" spans="1:6" outlineLevel="1" x14ac:dyDescent="0.2">
      <c r="A1418" s="149">
        <v>2</v>
      </c>
      <c r="B1418" s="150" t="s">
        <v>3599</v>
      </c>
      <c r="C1418" s="137"/>
      <c r="D1418" s="137"/>
      <c r="E1418" s="137"/>
      <c r="F1418" s="137"/>
    </row>
    <row r="1419" spans="1:6" ht="25.5" outlineLevel="1" x14ac:dyDescent="0.2">
      <c r="A1419" s="149">
        <v>3</v>
      </c>
      <c r="B1419" s="150" t="s">
        <v>3600</v>
      </c>
      <c r="C1419" s="137"/>
      <c r="D1419" s="137"/>
      <c r="E1419" s="137"/>
      <c r="F1419" s="137"/>
    </row>
    <row r="1420" spans="1:6" ht="25.5" outlineLevel="1" x14ac:dyDescent="0.2">
      <c r="A1420" s="149">
        <v>4</v>
      </c>
      <c r="B1420" s="150" t="s">
        <v>3601</v>
      </c>
      <c r="C1420" s="137"/>
      <c r="D1420" s="137"/>
      <c r="E1420" s="137"/>
      <c r="F1420" s="137"/>
    </row>
    <row r="1421" spans="1:6" ht="25.5" outlineLevel="1" x14ac:dyDescent="0.2">
      <c r="A1421" s="149">
        <v>5</v>
      </c>
      <c r="B1421" s="150" t="s">
        <v>3602</v>
      </c>
      <c r="C1421" s="137"/>
      <c r="D1421" s="137"/>
      <c r="E1421" s="137"/>
      <c r="F1421" s="137"/>
    </row>
    <row r="1422" spans="1:6" outlineLevel="1" x14ac:dyDescent="0.2">
      <c r="A1422" s="149">
        <v>6</v>
      </c>
      <c r="B1422" s="150" t="s">
        <v>3603</v>
      </c>
      <c r="C1422" s="137"/>
      <c r="D1422" s="137"/>
      <c r="E1422" s="137"/>
      <c r="F1422" s="137"/>
    </row>
    <row r="1423" spans="1:6" outlineLevel="1" x14ac:dyDescent="0.2">
      <c r="A1423" s="137"/>
      <c r="B1423" s="137"/>
      <c r="C1423" s="137"/>
      <c r="D1423" s="137"/>
      <c r="E1423" s="137"/>
      <c r="F1423" s="137"/>
    </row>
    <row r="1424" spans="1:6" ht="12.75" customHeight="1" outlineLevel="1" x14ac:dyDescent="0.2">
      <c r="A1424" s="148" t="s">
        <v>3604</v>
      </c>
      <c r="B1424" s="148"/>
      <c r="C1424" s="148"/>
      <c r="D1424" s="148"/>
      <c r="E1424" s="148"/>
      <c r="F1424" s="148"/>
    </row>
    <row r="1425" spans="1:6" ht="38.25" outlineLevel="1" x14ac:dyDescent="0.2">
      <c r="A1425" s="149">
        <v>1</v>
      </c>
      <c r="B1425" s="150" t="s">
        <v>3605</v>
      </c>
      <c r="C1425" s="137"/>
      <c r="D1425" s="137"/>
      <c r="E1425" s="137"/>
      <c r="F1425" s="137"/>
    </row>
    <row r="1426" spans="1:6" outlineLevel="1" x14ac:dyDescent="0.2">
      <c r="A1426" s="149">
        <v>2</v>
      </c>
      <c r="B1426" s="150" t="s">
        <v>3606</v>
      </c>
      <c r="C1426" s="137"/>
      <c r="D1426" s="137"/>
      <c r="E1426" s="137"/>
      <c r="F1426" s="137"/>
    </row>
    <row r="1427" spans="1:6" ht="25.5" outlineLevel="1" x14ac:dyDescent="0.2">
      <c r="A1427" s="149">
        <v>3</v>
      </c>
      <c r="B1427" s="150" t="s">
        <v>3607</v>
      </c>
      <c r="C1427" s="137"/>
      <c r="D1427" s="137"/>
      <c r="E1427" s="137"/>
      <c r="F1427" s="137"/>
    </row>
    <row r="1428" spans="1:6" ht="25.5" outlineLevel="1" x14ac:dyDescent="0.2">
      <c r="A1428" s="149">
        <v>4</v>
      </c>
      <c r="B1428" s="150" t="s">
        <v>3608</v>
      </c>
      <c r="C1428" s="137"/>
      <c r="D1428" s="137"/>
      <c r="E1428" s="137"/>
      <c r="F1428" s="137"/>
    </row>
    <row r="1429" spans="1:6" ht="25.5" outlineLevel="1" x14ac:dyDescent="0.2">
      <c r="A1429" s="149">
        <v>5</v>
      </c>
      <c r="B1429" s="150" t="s">
        <v>3609</v>
      </c>
      <c r="C1429" s="137"/>
      <c r="D1429" s="137"/>
      <c r="E1429" s="137"/>
      <c r="F1429" s="137"/>
    </row>
    <row r="1430" spans="1:6" outlineLevel="1" x14ac:dyDescent="0.2">
      <c r="A1430" s="137"/>
      <c r="B1430" s="137"/>
      <c r="C1430" s="137"/>
      <c r="D1430" s="137"/>
      <c r="E1430" s="137"/>
      <c r="F1430" s="137"/>
    </row>
    <row r="1431" spans="1:6" ht="12.75" customHeight="1" outlineLevel="1" x14ac:dyDescent="0.2">
      <c r="A1431" s="148" t="s">
        <v>3610</v>
      </c>
      <c r="B1431" s="148"/>
      <c r="C1431" s="148"/>
      <c r="D1431" s="148"/>
      <c r="E1431" s="148"/>
      <c r="F1431" s="148"/>
    </row>
    <row r="1432" spans="1:6" outlineLevel="1" x14ac:dyDescent="0.2">
      <c r="A1432" s="149">
        <v>1</v>
      </c>
      <c r="B1432" s="150" t="s">
        <v>3611</v>
      </c>
      <c r="C1432" s="137"/>
      <c r="D1432" s="137"/>
      <c r="E1432" s="137"/>
      <c r="F1432" s="137"/>
    </row>
    <row r="1433" spans="1:6" ht="25.5" outlineLevel="1" x14ac:dyDescent="0.2">
      <c r="A1433" s="149">
        <v>2</v>
      </c>
      <c r="B1433" s="150" t="s">
        <v>3612</v>
      </c>
      <c r="C1433" s="137"/>
      <c r="D1433" s="137"/>
      <c r="E1433" s="137"/>
      <c r="F1433" s="137"/>
    </row>
    <row r="1434" spans="1:6" outlineLevel="1" x14ac:dyDescent="0.2">
      <c r="A1434" s="149">
        <v>3</v>
      </c>
      <c r="B1434" s="150" t="s">
        <v>3613</v>
      </c>
      <c r="C1434" s="137"/>
      <c r="D1434" s="137"/>
      <c r="E1434" s="137"/>
      <c r="F1434" s="137"/>
    </row>
    <row r="1435" spans="1:6" outlineLevel="1" x14ac:dyDescent="0.2">
      <c r="A1435" s="137"/>
      <c r="B1435" s="137"/>
      <c r="C1435" s="137"/>
      <c r="D1435" s="137"/>
      <c r="E1435" s="137"/>
      <c r="F1435" s="137"/>
    </row>
    <row r="1436" spans="1:6" ht="12.75" customHeight="1" outlineLevel="1" x14ac:dyDescent="0.2">
      <c r="A1436" s="148" t="s">
        <v>3614</v>
      </c>
      <c r="B1436" s="148"/>
      <c r="C1436" s="148"/>
      <c r="D1436" s="148"/>
      <c r="E1436" s="148"/>
      <c r="F1436" s="148"/>
    </row>
    <row r="1437" spans="1:6" outlineLevel="1" x14ac:dyDescent="0.2">
      <c r="A1437" s="149">
        <v>1</v>
      </c>
      <c r="B1437" s="150" t="s">
        <v>3615</v>
      </c>
      <c r="C1437" s="137"/>
      <c r="D1437" s="137"/>
      <c r="E1437" s="137"/>
      <c r="F1437" s="137"/>
    </row>
    <row r="1438" spans="1:6" outlineLevel="1" x14ac:dyDescent="0.2">
      <c r="A1438" s="149">
        <v>2</v>
      </c>
      <c r="B1438" s="150" t="s">
        <v>3616</v>
      </c>
      <c r="C1438" s="137"/>
      <c r="D1438" s="137"/>
      <c r="E1438" s="137"/>
      <c r="F1438" s="137"/>
    </row>
    <row r="1439" spans="1:6" outlineLevel="1" x14ac:dyDescent="0.2">
      <c r="A1439" s="149">
        <v>3</v>
      </c>
      <c r="B1439" s="150" t="s">
        <v>3617</v>
      </c>
      <c r="C1439" s="137"/>
      <c r="D1439" s="137"/>
      <c r="E1439" s="137"/>
      <c r="F1439" s="137"/>
    </row>
    <row r="1440" spans="1:6" outlineLevel="1" x14ac:dyDescent="0.2">
      <c r="A1440" s="137"/>
      <c r="B1440" s="137"/>
      <c r="C1440" s="137"/>
      <c r="D1440" s="137"/>
      <c r="E1440" s="137"/>
      <c r="F1440" s="137"/>
    </row>
    <row r="1441" spans="1:6" ht="12.75" customHeight="1" outlineLevel="1" x14ac:dyDescent="0.2">
      <c r="A1441" s="148" t="s">
        <v>3618</v>
      </c>
      <c r="B1441" s="148"/>
      <c r="C1441" s="148"/>
      <c r="D1441" s="148"/>
      <c r="E1441" s="148"/>
      <c r="F1441" s="148"/>
    </row>
    <row r="1442" spans="1:6" ht="38.25" outlineLevel="1" x14ac:dyDescent="0.2">
      <c r="A1442" s="149">
        <v>1</v>
      </c>
      <c r="B1442" s="150" t="s">
        <v>3619</v>
      </c>
      <c r="C1442" s="137"/>
      <c r="D1442" s="137"/>
      <c r="E1442" s="137"/>
      <c r="F1442" s="137"/>
    </row>
    <row r="1443" spans="1:6" outlineLevel="1" x14ac:dyDescent="0.2">
      <c r="A1443" s="149">
        <v>2</v>
      </c>
      <c r="B1443" s="150" t="s">
        <v>3620</v>
      </c>
      <c r="C1443" s="137"/>
      <c r="D1443" s="137"/>
      <c r="E1443" s="137"/>
      <c r="F1443" s="137"/>
    </row>
    <row r="1444" spans="1:6" ht="25.5" outlineLevel="1" x14ac:dyDescent="0.2">
      <c r="A1444" s="149">
        <v>3</v>
      </c>
      <c r="B1444" s="150" t="s">
        <v>3621</v>
      </c>
      <c r="C1444" s="137"/>
      <c r="D1444" s="137"/>
      <c r="E1444" s="137"/>
      <c r="F1444" s="137"/>
    </row>
    <row r="1445" spans="1:6" outlineLevel="1" x14ac:dyDescent="0.2">
      <c r="A1445" s="137"/>
      <c r="B1445" s="137"/>
      <c r="C1445" s="137"/>
      <c r="D1445" s="137"/>
      <c r="E1445" s="137"/>
      <c r="F1445" s="137"/>
    </row>
    <row r="1446" spans="1:6" ht="12.75" customHeight="1" outlineLevel="1" x14ac:dyDescent="0.2">
      <c r="A1446" s="148" t="s">
        <v>3622</v>
      </c>
      <c r="B1446" s="148"/>
      <c r="C1446" s="148"/>
      <c r="D1446" s="148"/>
      <c r="E1446" s="148"/>
      <c r="F1446" s="148"/>
    </row>
    <row r="1447" spans="1:6" ht="25.5" outlineLevel="1" x14ac:dyDescent="0.2">
      <c r="A1447" s="149">
        <v>1</v>
      </c>
      <c r="B1447" s="150" t="s">
        <v>3623</v>
      </c>
      <c r="C1447" s="137"/>
      <c r="D1447" s="137"/>
      <c r="E1447" s="137"/>
      <c r="F1447" s="137"/>
    </row>
    <row r="1448" spans="1:6" ht="25.5" outlineLevel="1" x14ac:dyDescent="0.2">
      <c r="A1448" s="149">
        <v>2</v>
      </c>
      <c r="B1448" s="150" t="s">
        <v>3624</v>
      </c>
      <c r="C1448" s="137"/>
      <c r="D1448" s="137"/>
      <c r="E1448" s="137"/>
      <c r="F1448" s="137"/>
    </row>
    <row r="1449" spans="1:6" outlineLevel="1" x14ac:dyDescent="0.2">
      <c r="A1449" s="149">
        <v>3</v>
      </c>
      <c r="B1449" s="150" t="s">
        <v>3625</v>
      </c>
      <c r="C1449" s="137"/>
      <c r="D1449" s="137"/>
      <c r="E1449" s="137"/>
      <c r="F1449" s="137"/>
    </row>
    <row r="1450" spans="1:6" outlineLevel="1" x14ac:dyDescent="0.2">
      <c r="A1450" s="137"/>
      <c r="B1450" s="137"/>
      <c r="C1450" s="137"/>
      <c r="D1450" s="137"/>
      <c r="E1450" s="137"/>
      <c r="F1450" s="137"/>
    </row>
    <row r="1451" spans="1:6" ht="12.75" customHeight="1" outlineLevel="1" x14ac:dyDescent="0.2">
      <c r="A1451" s="148" t="s">
        <v>3626</v>
      </c>
      <c r="B1451" s="148"/>
      <c r="C1451" s="148"/>
      <c r="D1451" s="148"/>
      <c r="E1451" s="148"/>
      <c r="F1451" s="148"/>
    </row>
    <row r="1452" spans="1:6" ht="25.5" outlineLevel="1" x14ac:dyDescent="0.2">
      <c r="A1452" s="149">
        <v>1</v>
      </c>
      <c r="B1452" s="150" t="s">
        <v>3627</v>
      </c>
      <c r="C1452" s="137"/>
      <c r="D1452" s="137"/>
      <c r="E1452" s="137"/>
      <c r="F1452" s="137"/>
    </row>
    <row r="1453" spans="1:6" ht="25.5" outlineLevel="1" x14ac:dyDescent="0.2">
      <c r="A1453" s="149">
        <v>2</v>
      </c>
      <c r="B1453" s="150" t="s">
        <v>3628</v>
      </c>
      <c r="C1453" s="137"/>
      <c r="D1453" s="137"/>
      <c r="E1453" s="137"/>
      <c r="F1453" s="137"/>
    </row>
    <row r="1454" spans="1:6" outlineLevel="1" x14ac:dyDescent="0.2">
      <c r="A1454" s="137"/>
      <c r="B1454" s="137"/>
      <c r="C1454" s="137"/>
      <c r="D1454" s="137"/>
      <c r="E1454" s="137"/>
      <c r="F1454" s="137"/>
    </row>
    <row r="1455" spans="1:6" ht="12.75" customHeight="1" outlineLevel="1" x14ac:dyDescent="0.2">
      <c r="A1455" s="148" t="s">
        <v>2273</v>
      </c>
      <c r="B1455" s="148"/>
      <c r="C1455" s="148"/>
      <c r="D1455" s="148"/>
      <c r="E1455" s="148"/>
      <c r="F1455" s="148"/>
    </row>
    <row r="1456" spans="1:6" ht="25.5" outlineLevel="1" x14ac:dyDescent="0.2">
      <c r="A1456" s="149">
        <v>1</v>
      </c>
      <c r="B1456" s="150" t="s">
        <v>2274</v>
      </c>
      <c r="C1456" s="137"/>
      <c r="D1456" s="137"/>
      <c r="E1456" s="137"/>
      <c r="F1456" s="137"/>
    </row>
    <row r="1457" spans="1:6" outlineLevel="1" x14ac:dyDescent="0.2">
      <c r="A1457" s="149">
        <v>2</v>
      </c>
      <c r="B1457" s="150" t="s">
        <v>3629</v>
      </c>
      <c r="C1457" s="137"/>
      <c r="D1457" s="137"/>
      <c r="E1457" s="137"/>
      <c r="F1457" s="137"/>
    </row>
    <row r="1458" spans="1:6" ht="38.25" outlineLevel="1" x14ac:dyDescent="0.2">
      <c r="A1458" s="149">
        <v>3</v>
      </c>
      <c r="B1458" s="150" t="s">
        <v>3630</v>
      </c>
      <c r="C1458" s="137"/>
      <c r="D1458" s="137"/>
      <c r="E1458" s="137"/>
      <c r="F1458" s="137"/>
    </row>
    <row r="1459" spans="1:6" ht="25.5" outlineLevel="1" x14ac:dyDescent="0.2">
      <c r="A1459" s="149">
        <v>4</v>
      </c>
      <c r="B1459" s="150" t="s">
        <v>3631</v>
      </c>
      <c r="C1459" s="137"/>
      <c r="D1459" s="137"/>
      <c r="E1459" s="137"/>
      <c r="F1459" s="137"/>
    </row>
    <row r="1460" spans="1:6" outlineLevel="1" x14ac:dyDescent="0.2">
      <c r="A1460" s="137"/>
      <c r="B1460" s="137"/>
      <c r="C1460" s="137"/>
      <c r="D1460" s="137"/>
      <c r="E1460" s="137"/>
      <c r="F1460" s="137"/>
    </row>
    <row r="1461" spans="1:6" ht="12.75" customHeight="1" outlineLevel="1" x14ac:dyDescent="0.2">
      <c r="A1461" s="148" t="s">
        <v>2275</v>
      </c>
      <c r="B1461" s="148"/>
      <c r="C1461" s="148"/>
      <c r="D1461" s="148"/>
      <c r="E1461" s="148"/>
      <c r="F1461" s="148"/>
    </row>
    <row r="1462" spans="1:6" ht="25.5" outlineLevel="1" x14ac:dyDescent="0.2">
      <c r="A1462" s="149">
        <v>1</v>
      </c>
      <c r="B1462" s="150" t="s">
        <v>2276</v>
      </c>
      <c r="C1462" s="137"/>
      <c r="D1462" s="137"/>
      <c r="E1462" s="137"/>
      <c r="F1462" s="137"/>
    </row>
    <row r="1463" spans="1:6" outlineLevel="1" x14ac:dyDescent="0.2">
      <c r="A1463" s="149">
        <v>2</v>
      </c>
      <c r="B1463" s="150" t="s">
        <v>3632</v>
      </c>
      <c r="C1463" s="137"/>
      <c r="D1463" s="137"/>
      <c r="E1463" s="137"/>
      <c r="F1463" s="137"/>
    </row>
    <row r="1464" spans="1:6" ht="25.5" outlineLevel="1" x14ac:dyDescent="0.2">
      <c r="A1464" s="149">
        <v>3</v>
      </c>
      <c r="B1464" s="150" t="s">
        <v>3633</v>
      </c>
      <c r="C1464" s="137"/>
      <c r="D1464" s="137"/>
      <c r="E1464" s="137"/>
      <c r="F1464" s="137"/>
    </row>
    <row r="1465" spans="1:6" ht="25.5" outlineLevel="1" x14ac:dyDescent="0.2">
      <c r="A1465" s="149">
        <v>4</v>
      </c>
      <c r="B1465" s="150" t="s">
        <v>3634</v>
      </c>
      <c r="C1465" s="137"/>
      <c r="D1465" s="137"/>
      <c r="E1465" s="137"/>
      <c r="F1465" s="137"/>
    </row>
    <row r="1466" spans="1:6" outlineLevel="1" x14ac:dyDescent="0.2">
      <c r="A1466" s="137"/>
      <c r="B1466" s="137"/>
      <c r="C1466" s="137"/>
      <c r="D1466" s="137"/>
      <c r="E1466" s="137"/>
      <c r="F1466" s="137"/>
    </row>
    <row r="1467" spans="1:6" ht="12.75" customHeight="1" outlineLevel="1" x14ac:dyDescent="0.2">
      <c r="A1467" s="148" t="s">
        <v>2277</v>
      </c>
      <c r="B1467" s="148"/>
      <c r="C1467" s="148"/>
      <c r="D1467" s="148"/>
      <c r="E1467" s="148"/>
      <c r="F1467" s="148"/>
    </row>
    <row r="1468" spans="1:6" ht="25.5" outlineLevel="1" x14ac:dyDescent="0.2">
      <c r="A1468" s="149">
        <v>1</v>
      </c>
      <c r="B1468" s="150" t="s">
        <v>2278</v>
      </c>
      <c r="C1468" s="137"/>
      <c r="D1468" s="137"/>
      <c r="E1468" s="137"/>
      <c r="F1468" s="137"/>
    </row>
    <row r="1469" spans="1:6" outlineLevel="1" x14ac:dyDescent="0.2">
      <c r="A1469" s="149">
        <v>2</v>
      </c>
      <c r="B1469" s="150" t="s">
        <v>3635</v>
      </c>
      <c r="C1469" s="137"/>
      <c r="D1469" s="137"/>
      <c r="E1469" s="137"/>
      <c r="F1469" s="137"/>
    </row>
    <row r="1470" spans="1:6" ht="25.5" outlineLevel="1" x14ac:dyDescent="0.2">
      <c r="A1470" s="149">
        <v>3</v>
      </c>
      <c r="B1470" s="150" t="s">
        <v>3636</v>
      </c>
      <c r="C1470" s="137"/>
      <c r="D1470" s="137"/>
      <c r="E1470" s="137"/>
      <c r="F1470" s="137"/>
    </row>
    <row r="1471" spans="1:6" outlineLevel="1" x14ac:dyDescent="0.2">
      <c r="A1471" s="149">
        <v>4</v>
      </c>
      <c r="B1471" s="150" t="s">
        <v>3637</v>
      </c>
      <c r="C1471" s="137"/>
      <c r="D1471" s="137"/>
      <c r="E1471" s="137"/>
      <c r="F1471" s="137"/>
    </row>
    <row r="1472" spans="1:6" ht="38.25" outlineLevel="1" x14ac:dyDescent="0.2">
      <c r="A1472" s="149">
        <v>5</v>
      </c>
      <c r="B1472" s="150" t="s">
        <v>3638</v>
      </c>
      <c r="C1472" s="137"/>
      <c r="D1472" s="137"/>
      <c r="E1472" s="137"/>
      <c r="F1472" s="137"/>
    </row>
    <row r="1473" spans="1:6" outlineLevel="1" x14ac:dyDescent="0.2">
      <c r="A1473" s="137"/>
      <c r="B1473" s="137"/>
      <c r="C1473" s="137"/>
      <c r="D1473" s="137"/>
      <c r="E1473" s="137"/>
      <c r="F1473" s="137"/>
    </row>
    <row r="1474" spans="1:6" ht="12.75" customHeight="1" outlineLevel="1" x14ac:dyDescent="0.2">
      <c r="A1474" s="148" t="s">
        <v>2279</v>
      </c>
      <c r="B1474" s="148"/>
      <c r="C1474" s="148"/>
      <c r="D1474" s="148"/>
      <c r="E1474" s="148"/>
      <c r="F1474" s="148"/>
    </row>
    <row r="1475" spans="1:6" outlineLevel="1" x14ac:dyDescent="0.2">
      <c r="A1475" s="149">
        <v>1</v>
      </c>
      <c r="B1475" s="150" t="s">
        <v>2280</v>
      </c>
      <c r="C1475" s="137"/>
      <c r="D1475" s="137"/>
      <c r="E1475" s="137"/>
      <c r="F1475" s="137"/>
    </row>
    <row r="1476" spans="1:6" outlineLevel="1" x14ac:dyDescent="0.2">
      <c r="A1476" s="149">
        <v>2</v>
      </c>
      <c r="B1476" s="150" t="s">
        <v>3639</v>
      </c>
      <c r="C1476" s="137"/>
      <c r="D1476" s="137"/>
      <c r="E1476" s="137"/>
      <c r="F1476" s="137"/>
    </row>
    <row r="1477" spans="1:6" ht="25.5" outlineLevel="1" x14ac:dyDescent="0.2">
      <c r="A1477" s="149">
        <v>3</v>
      </c>
      <c r="B1477" s="150" t="s">
        <v>3640</v>
      </c>
      <c r="C1477" s="137"/>
      <c r="D1477" s="137"/>
      <c r="E1477" s="137"/>
      <c r="F1477" s="137"/>
    </row>
    <row r="1478" spans="1:6" outlineLevel="1" x14ac:dyDescent="0.2">
      <c r="A1478" s="149">
        <v>4</v>
      </c>
      <c r="B1478" s="150" t="s">
        <v>3641</v>
      </c>
      <c r="C1478" s="137"/>
      <c r="D1478" s="137"/>
      <c r="E1478" s="137"/>
      <c r="F1478" s="137"/>
    </row>
    <row r="1479" spans="1:6" outlineLevel="1" x14ac:dyDescent="0.2">
      <c r="A1479" s="137"/>
      <c r="B1479" s="137"/>
      <c r="C1479" s="137"/>
      <c r="D1479" s="137"/>
      <c r="E1479" s="137"/>
      <c r="F1479" s="137"/>
    </row>
    <row r="1480" spans="1:6" ht="12.75" customHeight="1" outlineLevel="1" x14ac:dyDescent="0.2">
      <c r="A1480" s="148" t="s">
        <v>2281</v>
      </c>
      <c r="B1480" s="148"/>
      <c r="C1480" s="148"/>
      <c r="D1480" s="148"/>
      <c r="E1480" s="148"/>
      <c r="F1480" s="148"/>
    </row>
    <row r="1481" spans="1:6" outlineLevel="1" x14ac:dyDescent="0.2">
      <c r="A1481" s="149">
        <v>1</v>
      </c>
      <c r="B1481" s="150" t="s">
        <v>3642</v>
      </c>
      <c r="C1481" s="137"/>
      <c r="D1481" s="137"/>
      <c r="E1481" s="137"/>
      <c r="F1481" s="137"/>
    </row>
    <row r="1482" spans="1:6" ht="25.5" outlineLevel="1" x14ac:dyDescent="0.2">
      <c r="A1482" s="149">
        <v>2</v>
      </c>
      <c r="B1482" s="150" t="s">
        <v>3643</v>
      </c>
      <c r="C1482" s="137"/>
      <c r="D1482" s="137"/>
      <c r="E1482" s="137"/>
      <c r="F1482" s="137"/>
    </row>
    <row r="1483" spans="1:6" outlineLevel="1" x14ac:dyDescent="0.2">
      <c r="A1483" s="149">
        <v>3</v>
      </c>
      <c r="B1483" s="150" t="s">
        <v>3644</v>
      </c>
      <c r="C1483" s="137"/>
      <c r="D1483" s="137"/>
      <c r="E1483" s="137"/>
      <c r="F1483" s="137"/>
    </row>
    <row r="1484" spans="1:6" ht="25.5" outlineLevel="1" x14ac:dyDescent="0.2">
      <c r="A1484" s="149">
        <v>4</v>
      </c>
      <c r="B1484" s="150" t="s">
        <v>3645</v>
      </c>
      <c r="C1484" s="137"/>
      <c r="D1484" s="137"/>
      <c r="E1484" s="137"/>
      <c r="F1484" s="137"/>
    </row>
    <row r="1485" spans="1:6" outlineLevel="1" x14ac:dyDescent="0.2">
      <c r="A1485" s="137"/>
      <c r="B1485" s="137"/>
      <c r="C1485" s="137"/>
      <c r="D1485" s="137"/>
      <c r="E1485" s="137"/>
      <c r="F1485" s="137"/>
    </row>
    <row r="1486" spans="1:6" ht="12.75" customHeight="1" outlineLevel="1" x14ac:dyDescent="0.2">
      <c r="A1486" s="148" t="s">
        <v>2283</v>
      </c>
      <c r="B1486" s="148"/>
      <c r="C1486" s="148"/>
      <c r="D1486" s="148"/>
      <c r="E1486" s="148"/>
      <c r="F1486" s="148"/>
    </row>
    <row r="1487" spans="1:6" ht="25.5" outlineLevel="1" x14ac:dyDescent="0.2">
      <c r="A1487" s="149">
        <v>1</v>
      </c>
      <c r="B1487" s="150" t="s">
        <v>2284</v>
      </c>
      <c r="C1487" s="137"/>
      <c r="D1487" s="137"/>
      <c r="E1487" s="137"/>
      <c r="F1487" s="137"/>
    </row>
    <row r="1488" spans="1:6" ht="38.25" outlineLevel="1" x14ac:dyDescent="0.2">
      <c r="A1488" s="149">
        <v>2</v>
      </c>
      <c r="B1488" s="150" t="s">
        <v>3646</v>
      </c>
      <c r="C1488" s="137"/>
      <c r="D1488" s="137"/>
      <c r="E1488" s="137"/>
      <c r="F1488" s="137"/>
    </row>
    <row r="1489" spans="1:6" outlineLevel="1" x14ac:dyDescent="0.2">
      <c r="A1489" s="137"/>
      <c r="B1489" s="137"/>
      <c r="C1489" s="137"/>
      <c r="D1489" s="137"/>
      <c r="E1489" s="137"/>
      <c r="F1489" s="137"/>
    </row>
    <row r="1490" spans="1:6" ht="12.75" customHeight="1" outlineLevel="1" x14ac:dyDescent="0.2">
      <c r="A1490" s="148" t="s">
        <v>2285</v>
      </c>
      <c r="B1490" s="148"/>
      <c r="C1490" s="148"/>
      <c r="D1490" s="148"/>
      <c r="E1490" s="148"/>
      <c r="F1490" s="148"/>
    </row>
    <row r="1491" spans="1:6" ht="25.5" outlineLevel="1" x14ac:dyDescent="0.2">
      <c r="A1491" s="149">
        <v>1</v>
      </c>
      <c r="B1491" s="150" t="s">
        <v>2286</v>
      </c>
      <c r="C1491" s="137"/>
      <c r="D1491" s="137"/>
      <c r="E1491" s="137"/>
      <c r="F1491" s="137"/>
    </row>
    <row r="1492" spans="1:6" ht="38.25" outlineLevel="1" x14ac:dyDescent="0.2">
      <c r="A1492" s="149">
        <v>2</v>
      </c>
      <c r="B1492" s="150" t="s">
        <v>3647</v>
      </c>
      <c r="C1492" s="137"/>
      <c r="D1492" s="137"/>
      <c r="E1492" s="137"/>
      <c r="F1492" s="137"/>
    </row>
    <row r="1493" spans="1:6" outlineLevel="1" x14ac:dyDescent="0.2">
      <c r="A1493" s="137"/>
      <c r="B1493" s="137"/>
      <c r="C1493" s="137"/>
      <c r="D1493" s="137"/>
      <c r="E1493" s="137"/>
      <c r="F1493" s="137"/>
    </row>
    <row r="1494" spans="1:6" ht="12.75" customHeight="1" outlineLevel="1" x14ac:dyDescent="0.2">
      <c r="A1494" s="148" t="s">
        <v>2263</v>
      </c>
      <c r="B1494" s="148"/>
      <c r="C1494" s="148"/>
      <c r="D1494" s="148"/>
      <c r="E1494" s="148"/>
      <c r="F1494" s="148"/>
    </row>
    <row r="1495" spans="1:6" outlineLevel="1" x14ac:dyDescent="0.2">
      <c r="A1495" s="149">
        <v>1</v>
      </c>
      <c r="B1495" s="150" t="s">
        <v>2264</v>
      </c>
      <c r="C1495" s="137"/>
      <c r="D1495" s="137"/>
      <c r="E1495" s="137"/>
      <c r="F1495" s="137"/>
    </row>
    <row r="1496" spans="1:6" outlineLevel="1" x14ac:dyDescent="0.2">
      <c r="A1496" s="149">
        <v>2</v>
      </c>
      <c r="B1496" s="150" t="s">
        <v>3648</v>
      </c>
      <c r="C1496" s="137"/>
      <c r="D1496" s="137"/>
      <c r="E1496" s="137"/>
      <c r="F1496" s="137"/>
    </row>
    <row r="1497" spans="1:6" ht="25.5" outlineLevel="1" x14ac:dyDescent="0.2">
      <c r="A1497" s="149">
        <v>3</v>
      </c>
      <c r="B1497" s="150" t="s">
        <v>3649</v>
      </c>
      <c r="C1497" s="137"/>
      <c r="D1497" s="137"/>
      <c r="E1497" s="137"/>
      <c r="F1497" s="137"/>
    </row>
    <row r="1498" spans="1:6" outlineLevel="1" x14ac:dyDescent="0.2">
      <c r="A1498" s="149">
        <v>4</v>
      </c>
      <c r="B1498" s="150" t="s">
        <v>3650</v>
      </c>
      <c r="C1498" s="137"/>
      <c r="D1498" s="137"/>
      <c r="E1498" s="137"/>
      <c r="F1498" s="137"/>
    </row>
    <row r="1499" spans="1:6" outlineLevel="1" x14ac:dyDescent="0.2">
      <c r="A1499" s="137"/>
      <c r="B1499" s="137"/>
      <c r="C1499" s="137"/>
      <c r="D1499" s="137"/>
      <c r="E1499" s="137"/>
      <c r="F1499" s="137"/>
    </row>
    <row r="1500" spans="1:6" ht="12.75" customHeight="1" outlineLevel="1" x14ac:dyDescent="0.2">
      <c r="A1500" s="148" t="s">
        <v>2265</v>
      </c>
      <c r="B1500" s="148"/>
      <c r="C1500" s="148"/>
      <c r="D1500" s="148"/>
      <c r="E1500" s="148"/>
      <c r="F1500" s="148"/>
    </row>
    <row r="1501" spans="1:6" ht="25.5" outlineLevel="1" x14ac:dyDescent="0.2">
      <c r="A1501" s="149">
        <v>1</v>
      </c>
      <c r="B1501" s="150" t="s">
        <v>2266</v>
      </c>
      <c r="C1501" s="137"/>
      <c r="D1501" s="137"/>
      <c r="E1501" s="137"/>
      <c r="F1501" s="137"/>
    </row>
    <row r="1502" spans="1:6" outlineLevel="1" x14ac:dyDescent="0.2">
      <c r="A1502" s="149">
        <v>2</v>
      </c>
      <c r="B1502" s="150" t="s">
        <v>3651</v>
      </c>
      <c r="C1502" s="137"/>
      <c r="D1502" s="137"/>
      <c r="E1502" s="137"/>
      <c r="F1502" s="137"/>
    </row>
    <row r="1503" spans="1:6" ht="25.5" outlineLevel="1" x14ac:dyDescent="0.2">
      <c r="A1503" s="149">
        <v>3</v>
      </c>
      <c r="B1503" s="150" t="s">
        <v>3652</v>
      </c>
      <c r="C1503" s="137"/>
      <c r="D1503" s="137"/>
      <c r="E1503" s="137"/>
      <c r="F1503" s="137"/>
    </row>
    <row r="1504" spans="1:6" ht="25.5" outlineLevel="1" x14ac:dyDescent="0.2">
      <c r="A1504" s="149">
        <v>4</v>
      </c>
      <c r="B1504" s="150" t="s">
        <v>3653</v>
      </c>
      <c r="C1504" s="137"/>
      <c r="D1504" s="137"/>
      <c r="E1504" s="137"/>
      <c r="F1504" s="137"/>
    </row>
    <row r="1505" spans="1:6" outlineLevel="1" x14ac:dyDescent="0.2">
      <c r="A1505" s="137"/>
      <c r="B1505" s="137"/>
      <c r="C1505" s="137"/>
      <c r="D1505" s="137"/>
      <c r="E1505" s="137"/>
      <c r="F1505" s="137"/>
    </row>
    <row r="1506" spans="1:6" ht="12.75" customHeight="1" outlineLevel="1" x14ac:dyDescent="0.2">
      <c r="A1506" s="148" t="s">
        <v>2267</v>
      </c>
      <c r="B1506" s="148"/>
      <c r="C1506" s="148"/>
      <c r="D1506" s="148"/>
      <c r="E1506" s="148"/>
      <c r="F1506" s="148"/>
    </row>
    <row r="1507" spans="1:6" ht="25.5" outlineLevel="1" x14ac:dyDescent="0.2">
      <c r="A1507" s="149">
        <v>1</v>
      </c>
      <c r="B1507" s="150" t="s">
        <v>2268</v>
      </c>
      <c r="C1507" s="137"/>
      <c r="D1507" s="137"/>
      <c r="E1507" s="137"/>
      <c r="F1507" s="137"/>
    </row>
    <row r="1508" spans="1:6" outlineLevel="1" x14ac:dyDescent="0.2">
      <c r="A1508" s="149">
        <v>2</v>
      </c>
      <c r="B1508" s="150" t="s">
        <v>3654</v>
      </c>
      <c r="C1508" s="137"/>
      <c r="D1508" s="137"/>
      <c r="E1508" s="137"/>
      <c r="F1508" s="137"/>
    </row>
    <row r="1509" spans="1:6" ht="25.5" outlineLevel="1" x14ac:dyDescent="0.2">
      <c r="A1509" s="149">
        <v>3</v>
      </c>
      <c r="B1509" s="150" t="s">
        <v>3655</v>
      </c>
      <c r="C1509" s="137"/>
      <c r="D1509" s="137"/>
      <c r="E1509" s="137"/>
      <c r="F1509" s="137"/>
    </row>
    <row r="1510" spans="1:6" outlineLevel="1" x14ac:dyDescent="0.2">
      <c r="A1510" s="149">
        <v>4</v>
      </c>
      <c r="B1510" s="150" t="s">
        <v>3656</v>
      </c>
      <c r="C1510" s="137"/>
      <c r="D1510" s="137"/>
      <c r="E1510" s="137"/>
      <c r="F1510" s="137"/>
    </row>
    <row r="1511" spans="1:6" outlineLevel="1" x14ac:dyDescent="0.2">
      <c r="A1511" s="137"/>
      <c r="B1511" s="137"/>
      <c r="C1511" s="137"/>
      <c r="D1511" s="137"/>
      <c r="E1511" s="137"/>
      <c r="F1511" s="137"/>
    </row>
    <row r="1512" spans="1:6" ht="12.75" customHeight="1" outlineLevel="1" x14ac:dyDescent="0.2">
      <c r="A1512" s="148" t="s">
        <v>2269</v>
      </c>
      <c r="B1512" s="148"/>
      <c r="C1512" s="148"/>
      <c r="D1512" s="148"/>
      <c r="E1512" s="148"/>
      <c r="F1512" s="148"/>
    </row>
    <row r="1513" spans="1:6" ht="25.5" outlineLevel="1" x14ac:dyDescent="0.2">
      <c r="A1513" s="149">
        <v>1</v>
      </c>
      <c r="B1513" s="150" t="s">
        <v>3657</v>
      </c>
      <c r="C1513" s="137"/>
      <c r="D1513" s="137"/>
      <c r="E1513" s="137"/>
      <c r="F1513" s="137"/>
    </row>
    <row r="1514" spans="1:6" outlineLevel="1" x14ac:dyDescent="0.2">
      <c r="A1514" s="149">
        <v>2</v>
      </c>
      <c r="B1514" s="150" t="s">
        <v>3658</v>
      </c>
      <c r="C1514" s="137"/>
      <c r="D1514" s="137"/>
      <c r="E1514" s="137"/>
      <c r="F1514" s="137"/>
    </row>
    <row r="1515" spans="1:6" ht="25.5" outlineLevel="1" x14ac:dyDescent="0.2">
      <c r="A1515" s="149">
        <v>3</v>
      </c>
      <c r="B1515" s="150" t="s">
        <v>3659</v>
      </c>
      <c r="C1515" s="137"/>
      <c r="D1515" s="137"/>
      <c r="E1515" s="137"/>
      <c r="F1515" s="137"/>
    </row>
    <row r="1516" spans="1:6" outlineLevel="1" x14ac:dyDescent="0.2">
      <c r="A1516" s="137"/>
      <c r="B1516" s="137"/>
      <c r="C1516" s="137"/>
      <c r="D1516" s="137"/>
      <c r="E1516" s="137"/>
      <c r="F1516" s="137"/>
    </row>
    <row r="1517" spans="1:6" ht="12.75" customHeight="1" outlineLevel="1" x14ac:dyDescent="0.2">
      <c r="A1517" s="148" t="s">
        <v>2271</v>
      </c>
      <c r="B1517" s="148"/>
      <c r="C1517" s="148"/>
      <c r="D1517" s="148"/>
      <c r="E1517" s="148"/>
      <c r="F1517" s="148"/>
    </row>
    <row r="1518" spans="1:6" ht="25.5" outlineLevel="1" x14ac:dyDescent="0.2">
      <c r="A1518" s="149">
        <v>1</v>
      </c>
      <c r="B1518" s="150" t="s">
        <v>2272</v>
      </c>
      <c r="C1518" s="137"/>
      <c r="D1518" s="137"/>
      <c r="E1518" s="137"/>
      <c r="F1518" s="137"/>
    </row>
    <row r="1519" spans="1:6" ht="38.25" outlineLevel="1" x14ac:dyDescent="0.2">
      <c r="A1519" s="149">
        <v>2</v>
      </c>
      <c r="B1519" s="150" t="s">
        <v>3660</v>
      </c>
      <c r="C1519" s="137"/>
      <c r="D1519" s="137"/>
      <c r="E1519" s="137"/>
      <c r="F1519" s="137"/>
    </row>
    <row r="1520" spans="1:6" outlineLevel="1" x14ac:dyDescent="0.2">
      <c r="A1520" s="137"/>
      <c r="B1520" s="137"/>
      <c r="C1520" s="137"/>
      <c r="D1520" s="137"/>
      <c r="E1520" s="137"/>
      <c r="F1520" s="137"/>
    </row>
    <row r="1521" spans="1:6" ht="12.75" customHeight="1" outlineLevel="1" x14ac:dyDescent="0.2">
      <c r="A1521" s="148" t="s">
        <v>1930</v>
      </c>
      <c r="B1521" s="148"/>
      <c r="C1521" s="148"/>
      <c r="D1521" s="148"/>
      <c r="E1521" s="148"/>
      <c r="F1521" s="148"/>
    </row>
    <row r="1522" spans="1:6" outlineLevel="1" x14ac:dyDescent="0.2">
      <c r="A1522" s="149">
        <v>1</v>
      </c>
      <c r="B1522" s="150" t="s">
        <v>3661</v>
      </c>
      <c r="C1522" s="137"/>
      <c r="D1522" s="137"/>
      <c r="E1522" s="137"/>
      <c r="F1522" s="137"/>
    </row>
    <row r="1523" spans="1:6" ht="25.5" outlineLevel="1" x14ac:dyDescent="0.2">
      <c r="A1523" s="149">
        <v>2</v>
      </c>
      <c r="B1523" s="150" t="s">
        <v>3662</v>
      </c>
      <c r="C1523" s="137"/>
      <c r="D1523" s="137"/>
      <c r="E1523" s="137"/>
      <c r="F1523" s="137"/>
    </row>
    <row r="1524" spans="1:6" ht="38.25" outlineLevel="1" x14ac:dyDescent="0.2">
      <c r="A1524" s="149">
        <v>3</v>
      </c>
      <c r="B1524" s="150" t="s">
        <v>3663</v>
      </c>
      <c r="C1524" s="137"/>
      <c r="D1524" s="137"/>
      <c r="E1524" s="137"/>
      <c r="F1524" s="137"/>
    </row>
    <row r="1525" spans="1:6" ht="25.5" outlineLevel="1" x14ac:dyDescent="0.2">
      <c r="A1525" s="149">
        <v>4</v>
      </c>
      <c r="B1525" s="150" t="s">
        <v>3664</v>
      </c>
      <c r="C1525" s="137"/>
      <c r="D1525" s="137"/>
      <c r="E1525" s="137"/>
      <c r="F1525" s="137"/>
    </row>
    <row r="1526" spans="1:6" ht="25.5" outlineLevel="1" x14ac:dyDescent="0.2">
      <c r="A1526" s="149">
        <v>5</v>
      </c>
      <c r="B1526" s="150" t="s">
        <v>3665</v>
      </c>
      <c r="C1526" s="137"/>
      <c r="D1526" s="137"/>
      <c r="E1526" s="137"/>
      <c r="F1526" s="137"/>
    </row>
    <row r="1527" spans="1:6" x14ac:dyDescent="0.2">
      <c r="A1527" s="137"/>
      <c r="B1527" s="137"/>
      <c r="C1527" s="137"/>
      <c r="D1527" s="137"/>
      <c r="E1527" s="137"/>
      <c r="F1527" s="137"/>
    </row>
  </sheetData>
  <mergeCells count="720">
    <mergeCell ref="A582:F582"/>
    <mergeCell ref="A583:F583"/>
    <mergeCell ref="A584:F584"/>
    <mergeCell ref="A585:F585"/>
    <mergeCell ref="A586:F586"/>
    <mergeCell ref="A587:F587"/>
    <mergeCell ref="A576:F576"/>
    <mergeCell ref="A577:F577"/>
    <mergeCell ref="A578:F578"/>
    <mergeCell ref="A579:F579"/>
    <mergeCell ref="A580:F580"/>
    <mergeCell ref="A581:F581"/>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6:F516"/>
    <mergeCell ref="A517:F517"/>
    <mergeCell ref="A518:F518"/>
    <mergeCell ref="A519:F519"/>
    <mergeCell ref="A520:F520"/>
    <mergeCell ref="A521:F521"/>
    <mergeCell ref="A509:F509"/>
    <mergeCell ref="A510:F510"/>
    <mergeCell ref="A511:F511"/>
    <mergeCell ref="A512:F512"/>
    <mergeCell ref="A513:F513"/>
    <mergeCell ref="A514:F514"/>
    <mergeCell ref="A502:F502"/>
    <mergeCell ref="A504:F504"/>
    <mergeCell ref="A505:F505"/>
    <mergeCell ref="A506:F506"/>
    <mergeCell ref="A507:F507"/>
    <mergeCell ref="A508:F508"/>
    <mergeCell ref="A1517:F1517"/>
    <mergeCell ref="A1521:F1521"/>
    <mergeCell ref="A498:F498"/>
    <mergeCell ref="A499:F499"/>
    <mergeCell ref="A500:F500"/>
    <mergeCell ref="A501:F501"/>
    <mergeCell ref="A1486:F1486"/>
    <mergeCell ref="A1490:F1490"/>
    <mergeCell ref="A1494:F1494"/>
    <mergeCell ref="A1500:F1500"/>
    <mergeCell ref="A1506:F1506"/>
    <mergeCell ref="A1512:F1512"/>
    <mergeCell ref="A1451:F1451"/>
    <mergeCell ref="A1455:F1455"/>
    <mergeCell ref="A1461:F1461"/>
    <mergeCell ref="A1467:F1467"/>
    <mergeCell ref="A1474:F1474"/>
    <mergeCell ref="A1480:F1480"/>
    <mergeCell ref="A1416:F1416"/>
    <mergeCell ref="A1424:F1424"/>
    <mergeCell ref="A1431:F1431"/>
    <mergeCell ref="A1436:F1436"/>
    <mergeCell ref="A1441:F1441"/>
    <mergeCell ref="A1446:F1446"/>
    <mergeCell ref="A1378:F1378"/>
    <mergeCell ref="A1383:F1383"/>
    <mergeCell ref="A1392:F1392"/>
    <mergeCell ref="A1397:F1397"/>
    <mergeCell ref="A1402:F1402"/>
    <mergeCell ref="A1407:F1407"/>
    <mergeCell ref="A1352:F1352"/>
    <mergeCell ref="A1357:F1357"/>
    <mergeCell ref="A1364:F1364"/>
    <mergeCell ref="A1367:F1367"/>
    <mergeCell ref="A1370:F1370"/>
    <mergeCell ref="A1373:F1373"/>
    <mergeCell ref="A1320:F1320"/>
    <mergeCell ref="A1327:F1327"/>
    <mergeCell ref="A1332:F1332"/>
    <mergeCell ref="A1337:F1337"/>
    <mergeCell ref="A1342:F1342"/>
    <mergeCell ref="A1347:F1347"/>
    <mergeCell ref="A1286:F1286"/>
    <mergeCell ref="A1291:F1291"/>
    <mergeCell ref="A1298:F1298"/>
    <mergeCell ref="A1303:F1303"/>
    <mergeCell ref="A1309:F1309"/>
    <mergeCell ref="A1315:F1315"/>
    <mergeCell ref="A1266:F1266"/>
    <mergeCell ref="A1269:F1269"/>
    <mergeCell ref="A1274:F1274"/>
    <mergeCell ref="A1277:F1277"/>
    <mergeCell ref="A1280:F1280"/>
    <mergeCell ref="A1283:F1283"/>
    <mergeCell ref="A1238:F1238"/>
    <mergeCell ref="A1244:F1244"/>
    <mergeCell ref="A1251:F1251"/>
    <mergeCell ref="A1255:F1255"/>
    <mergeCell ref="A1260:F1260"/>
    <mergeCell ref="A1263:F1263"/>
    <mergeCell ref="A1204:F1204"/>
    <mergeCell ref="A1209:F1209"/>
    <mergeCell ref="A1213:F1213"/>
    <mergeCell ref="A1221:F1221"/>
    <mergeCell ref="A1225:F1225"/>
    <mergeCell ref="A1232:F1232"/>
    <mergeCell ref="A1173:F1173"/>
    <mergeCell ref="A1177:F1177"/>
    <mergeCell ref="A1181:F1181"/>
    <mergeCell ref="A1185:F1185"/>
    <mergeCell ref="A1194:F1194"/>
    <mergeCell ref="A1199:F1199"/>
    <mergeCell ref="A1144:F1144"/>
    <mergeCell ref="A1151:F1151"/>
    <mergeCell ref="A1156:F1156"/>
    <mergeCell ref="A1161:F1161"/>
    <mergeCell ref="A1165:F1165"/>
    <mergeCell ref="A1169:F1169"/>
    <mergeCell ref="A1115:F1115"/>
    <mergeCell ref="A1122:F1122"/>
    <mergeCell ref="A1127:F1127"/>
    <mergeCell ref="A1131:F1131"/>
    <mergeCell ref="A1135:F1135"/>
    <mergeCell ref="A1140:F1140"/>
    <mergeCell ref="A1084:F1084"/>
    <mergeCell ref="A1088:F1088"/>
    <mergeCell ref="A1092:F1092"/>
    <mergeCell ref="A1096:F1096"/>
    <mergeCell ref="A1104:F1104"/>
    <mergeCell ref="A1110:F1110"/>
    <mergeCell ref="A1053:F1053"/>
    <mergeCell ref="A1056:F1056"/>
    <mergeCell ref="A1062:F1062"/>
    <mergeCell ref="A1072:F1072"/>
    <mergeCell ref="A1076:F1076"/>
    <mergeCell ref="A1080:F1080"/>
    <mergeCell ref="A1023:F1023"/>
    <mergeCell ref="A1026:F1026"/>
    <mergeCell ref="A1033:F1033"/>
    <mergeCell ref="A1038:F1038"/>
    <mergeCell ref="A1041:F1041"/>
    <mergeCell ref="A1048:F1048"/>
    <mergeCell ref="A973:F973"/>
    <mergeCell ref="A980:F980"/>
    <mergeCell ref="A991:F991"/>
    <mergeCell ref="A1002:F1002"/>
    <mergeCell ref="A1009:F1009"/>
    <mergeCell ref="A1017:F1017"/>
    <mergeCell ref="A930:F930"/>
    <mergeCell ref="A937:F937"/>
    <mergeCell ref="A946:F946"/>
    <mergeCell ref="A953:F953"/>
    <mergeCell ref="A960:F960"/>
    <mergeCell ref="A966:F966"/>
    <mergeCell ref="A899:F899"/>
    <mergeCell ref="A905:F905"/>
    <mergeCell ref="A910:F910"/>
    <mergeCell ref="A915:F915"/>
    <mergeCell ref="A920:F920"/>
    <mergeCell ref="A925:F925"/>
    <mergeCell ref="A855:F855"/>
    <mergeCell ref="A865:F865"/>
    <mergeCell ref="A873:F873"/>
    <mergeCell ref="A879:F879"/>
    <mergeCell ref="A882:F882"/>
    <mergeCell ref="A893:F893"/>
    <mergeCell ref="A815:F815"/>
    <mergeCell ref="A820:F820"/>
    <mergeCell ref="A827:F827"/>
    <mergeCell ref="A833:F833"/>
    <mergeCell ref="A841:F841"/>
    <mergeCell ref="A847:F847"/>
    <mergeCell ref="A774:F774"/>
    <mergeCell ref="A781:F781"/>
    <mergeCell ref="A789:F789"/>
    <mergeCell ref="A792:F792"/>
    <mergeCell ref="A801:F801"/>
    <mergeCell ref="A806:F806"/>
    <mergeCell ref="A728:F728"/>
    <mergeCell ref="A735:F735"/>
    <mergeCell ref="A742:F742"/>
    <mergeCell ref="A750:F750"/>
    <mergeCell ref="A758:F758"/>
    <mergeCell ref="A764:F764"/>
    <mergeCell ref="A673:F673"/>
    <mergeCell ref="A681:F681"/>
    <mergeCell ref="A695:F695"/>
    <mergeCell ref="A701:F701"/>
    <mergeCell ref="A710:F710"/>
    <mergeCell ref="A720:F720"/>
    <mergeCell ref="A604:F604"/>
    <mergeCell ref="A615:F615"/>
    <mergeCell ref="A623:F623"/>
    <mergeCell ref="A649:F649"/>
    <mergeCell ref="A656:F656"/>
    <mergeCell ref="A664:F664"/>
    <mergeCell ref="A491:F491"/>
    <mergeCell ref="A492:F492"/>
    <mergeCell ref="A493:F493"/>
    <mergeCell ref="A494:F494"/>
    <mergeCell ref="A495:F495"/>
    <mergeCell ref="A588:F588"/>
    <mergeCell ref="A485:F485"/>
    <mergeCell ref="A486:F486"/>
    <mergeCell ref="A487:F487"/>
    <mergeCell ref="A488:F488"/>
    <mergeCell ref="A489:F489"/>
    <mergeCell ref="A490:F490"/>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5:F395"/>
    <mergeCell ref="A396:F396"/>
    <mergeCell ref="A397:F397"/>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5:F85"/>
    <mergeCell ref="A86:F86"/>
    <mergeCell ref="A89:F89"/>
    <mergeCell ref="A90:F90"/>
    <mergeCell ref="A91:F91"/>
    <mergeCell ref="A92:F92"/>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3:F13"/>
    <mergeCell ref="A14:F14"/>
    <mergeCell ref="A15:F15"/>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s>
  <hyperlinks>
    <hyperlink ref="B726" location="'Справка'!A710" display="Подробнее: общие правила заполнения Main/Extra и формирования сечения." xr:uid="{2910D229-7879-43C8-9C80-E5E2C074FFA1}"/>
    <hyperlink ref="B733" location="'Справка'!A710" display="Подробнее: общие правила заполнения Main/Extra и формирования сечения." xr:uid="{83784A12-F54C-4370-9BC8-FD27DD5D30A5}"/>
    <hyperlink ref="B740" location="'Справка'!A710" display="Подробнее: общие правила заполнения Main/Extra и формирования сечения." xr:uid="{9CE435A9-1482-4BB3-804B-A3FA4A25537A}"/>
    <hyperlink ref="B748" location="'Справка'!A710" display="Подробнее: общие правила заполнения Main/Extra и формирования сечения." xr:uid="{6D59C2FA-6EF4-4CF3-A093-F965A335ED60}"/>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5CB48-F6A5-4282-A21A-69C1CB83B8BD}">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E8A1F-5860-4755-9931-FCEE26EAC8EB}">
  <sheetPr codeName="Лист5"/>
  <dimension ref="A1:DI156"/>
  <sheetViews>
    <sheetView tabSelected="1"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113" ht="15" customHeight="1" x14ac:dyDescent="0.25">
      <c r="A154" s="80" t="s">
        <v>1843</v>
      </c>
      <c r="B154" s="79"/>
      <c r="C154" s="79"/>
      <c r="D154" s="79"/>
      <c r="E154" s="79"/>
      <c r="F154" s="79"/>
      <c r="G154" s="79"/>
      <c r="H154" s="79"/>
      <c r="I154" s="79"/>
      <c r="J154" s="79"/>
      <c r="K154" s="79"/>
      <c r="L154" s="79"/>
      <c r="M154" s="79"/>
      <c r="N154" s="79"/>
      <c r="O154" s="79"/>
      <c r="P154" s="79"/>
      <c r="Q154" s="79"/>
      <c r="R154" s="79"/>
      <c r="S154" s="79"/>
      <c r="T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c r="AS154" s="79"/>
      <c r="AT154" s="79"/>
      <c r="AU154" s="79"/>
      <c r="AV154" s="79"/>
      <c r="AW154" s="79"/>
      <c r="AX154" s="79"/>
      <c r="AY154" s="79"/>
      <c r="AZ154" s="79"/>
      <c r="BA154" s="79"/>
      <c r="BB154" s="79"/>
      <c r="BC154" s="79"/>
      <c r="BD154" s="79"/>
      <c r="BE154" s="79"/>
      <c r="BF154" s="79"/>
      <c r="BG154" s="79"/>
      <c r="BH154" s="79"/>
      <c r="BI154" s="79"/>
      <c r="BJ154" s="79"/>
      <c r="BK154" s="79"/>
      <c r="BL154" s="79"/>
      <c r="BM154" s="79"/>
      <c r="BN154" s="79"/>
      <c r="BO154" s="79"/>
      <c r="BP154" s="79"/>
      <c r="BQ154" s="79"/>
      <c r="CL154" s="79"/>
      <c r="CM154" s="79"/>
      <c r="CN154" s="79"/>
      <c r="CO154" s="79"/>
      <c r="CP154" s="79"/>
      <c r="CQ154" s="79"/>
      <c r="CR154" s="79"/>
      <c r="CS154" s="79"/>
      <c r="CT154" s="79"/>
      <c r="CU154" s="79"/>
      <c r="CV154" s="79"/>
      <c r="CW154" s="79"/>
      <c r="CX154" s="79"/>
      <c r="CY154" s="79"/>
      <c r="CZ154" s="79"/>
      <c r="DA154" s="79"/>
      <c r="DB154" s="79"/>
      <c r="DC154" s="79"/>
      <c r="DD154" s="79"/>
      <c r="DE154" s="79"/>
      <c r="DF154" s="79"/>
      <c r="DG154" s="79"/>
      <c r="DH154" s="79"/>
      <c r="DI154" s="79"/>
    </row>
    <row r="155" spans="1:113" ht="15" customHeight="1" x14ac:dyDescent="0.25">
      <c r="AN155" s="4" t="s">
        <v>1861</v>
      </c>
      <c r="AO155" s="4"/>
      <c r="AP155" s="4"/>
      <c r="AQ155" s="4"/>
      <c r="AR155" s="4"/>
      <c r="AS155" s="4"/>
      <c r="AT155" s="4"/>
      <c r="AU155" s="4"/>
      <c r="AV155" s="4"/>
      <c r="AW155" s="4"/>
      <c r="AX155" s="4"/>
      <c r="AY155" s="4"/>
      <c r="AZ155" s="4"/>
      <c r="BA155" s="4"/>
      <c r="BB155" s="4"/>
      <c r="BC155" s="4"/>
      <c r="BD155" s="4"/>
      <c r="BR155" s="4" t="s">
        <v>1862</v>
      </c>
      <c r="BS155" s="4"/>
      <c r="BT155" s="4"/>
      <c r="BU155" s="4"/>
      <c r="BV155" s="4"/>
      <c r="BW155" s="4"/>
      <c r="BX155" s="4"/>
      <c r="BY155" s="4"/>
      <c r="BZ155" s="4"/>
      <c r="CA155" s="4"/>
      <c r="CB155" s="4"/>
      <c r="CC155" s="4"/>
      <c r="CD155" s="4"/>
      <c r="CE155" s="4"/>
      <c r="CF155" s="4"/>
      <c r="CG155" s="4"/>
      <c r="CH155" s="4"/>
      <c r="CI155" s="4"/>
    </row>
    <row r="156" spans="1:11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81" t="s">
        <v>1844</v>
      </c>
      <c r="AO156" s="81" t="s">
        <v>1845</v>
      </c>
      <c r="AP156" s="81" t="s">
        <v>1846</v>
      </c>
      <c r="AQ156" s="81" t="s">
        <v>1847</v>
      </c>
      <c r="AR156" s="81" t="s">
        <v>1848</v>
      </c>
      <c r="AS156" s="81" t="s">
        <v>1849</v>
      </c>
      <c r="AT156" s="81" t="s">
        <v>1850</v>
      </c>
      <c r="AU156" s="81" t="s">
        <v>1851</v>
      </c>
      <c r="AV156" s="81" t="s">
        <v>1852</v>
      </c>
      <c r="AW156" s="81" t="s">
        <v>1853</v>
      </c>
      <c r="AX156" s="81" t="s">
        <v>1854</v>
      </c>
      <c r="AY156" s="81" t="s">
        <v>1855</v>
      </c>
      <c r="AZ156" s="81" t="s">
        <v>1856</v>
      </c>
      <c r="BA156" s="81" t="s">
        <v>1857</v>
      </c>
      <c r="BB156" s="81" t="s">
        <v>1858</v>
      </c>
      <c r="BC156" s="81" t="s">
        <v>329</v>
      </c>
      <c r="BD156" s="81" t="s">
        <v>1859</v>
      </c>
      <c r="BF156" s="3"/>
      <c r="BG156" s="3"/>
      <c r="BH156" s="3"/>
      <c r="BI156" s="3"/>
      <c r="BJ156" s="3"/>
      <c r="BK156" s="3"/>
      <c r="BL156" s="3"/>
      <c r="BO156" s="3"/>
      <c r="BP156" s="3"/>
      <c r="BQ156" s="3"/>
      <c r="BR156" s="81" t="s">
        <v>1844</v>
      </c>
      <c r="BS156" s="81" t="s">
        <v>1845</v>
      </c>
      <c r="BT156" s="81" t="s">
        <v>1846</v>
      </c>
      <c r="BU156" s="81" t="s">
        <v>1847</v>
      </c>
      <c r="BV156" s="81" t="s">
        <v>1848</v>
      </c>
      <c r="BW156" s="81" t="s">
        <v>1849</v>
      </c>
      <c r="BX156" s="81" t="s">
        <v>1850</v>
      </c>
      <c r="BY156" s="81" t="s">
        <v>1851</v>
      </c>
      <c r="BZ156" s="81" t="s">
        <v>1852</v>
      </c>
      <c r="CA156" s="81" t="s">
        <v>1853</v>
      </c>
      <c r="CB156" s="81" t="s">
        <v>1854</v>
      </c>
      <c r="CC156" s="81" t="s">
        <v>1855</v>
      </c>
      <c r="CD156" s="81" t="s">
        <v>1856</v>
      </c>
      <c r="CE156" s="81" t="s">
        <v>1857</v>
      </c>
      <c r="CF156" s="81" t="s">
        <v>1858</v>
      </c>
      <c r="CG156" s="81" t="s">
        <v>329</v>
      </c>
      <c r="CH156" s="81" t="s">
        <v>1859</v>
      </c>
      <c r="CI156" s="81" t="s">
        <v>1860</v>
      </c>
      <c r="CL156" s="3"/>
      <c r="CM156" s="3"/>
      <c r="CN156" s="3"/>
      <c r="CO156" s="3"/>
      <c r="CP156" s="3"/>
      <c r="CQ156" s="3"/>
      <c r="CR156" s="3"/>
      <c r="CS156" s="3"/>
      <c r="CT156" s="3"/>
      <c r="CU156" s="3"/>
      <c r="CV156" s="3"/>
      <c r="CW156" s="3"/>
      <c r="CX156" s="3"/>
      <c r="CY156" s="3"/>
      <c r="CZ156" s="3"/>
      <c r="DA156" s="3"/>
      <c r="DB156" s="3"/>
      <c r="DC156" s="3"/>
      <c r="DD156" s="3"/>
      <c r="DE156" s="3"/>
      <c r="DF156" s="3"/>
    </row>
  </sheetData>
  <mergeCells count="2">
    <mergeCell ref="AN155:BD155"/>
    <mergeCell ref="BR155:CI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29</vt:i4>
      </vt:variant>
    </vt:vector>
  </HeadingPairs>
  <TitlesOfParts>
    <vt:vector size="34"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2026-10-27T07:35:28Z</dcterms:created>
  <dcterms:modified xsi:type="dcterms:W3CDTF">2026-10-27T07:39:30Z</dcterms:modified>
</cp:coreProperties>
</file>