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workbook\output\"/>
    </mc:Choice>
  </mc:AlternateContent>
  <xr:revisionPtr revIDLastSave="0" documentId="8_{A5B0B924-D8F8-464A-9376-5B8DE6CA70DD}" xr6:coauthVersionLast="36" xr6:coauthVersionMax="36" xr10:uidLastSave="{00000000-0000-0000-0000-000000000000}"/>
  <bookViews>
    <workbookView xWindow="0" yWindow="0" windowWidth="38400" windowHeight="20115" xr2:uid="{1F37211B-FD96-4FE6-985E-E221349350D4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Results!$A$1:$BC$29</definedName>
    <definedName name="rngCalculationProfiles">Config!$H$36:$N$65</definedName>
    <definedName name="rngCircleGeometry">Config!$H$84:$K$93</definedName>
    <definedName name="rngConcreteMaterialParameters">Config!$H$26:$M$33</definedName>
    <definedName name="rngLoadCombinations">Config!$O$3:$U$23</definedName>
    <definedName name="rngLShapeGeometry">Config!$H$105:$P$127</definedName>
    <definedName name="rngNDMElementResults">Results!$A$60</definedName>
    <definedName name="rngNDMMaterialDiagrams">Results!$AJ$60</definedName>
    <definedName name="rngNDMSectionAnnotations">Results!$AW$60</definedName>
    <definedName name="rngNDMSectionGeometry">Results!$K$60</definedName>
    <definedName name="rngNDMSectionProperties">Results!$AB$60</definedName>
    <definedName name="rngPlotAnnotationSettings">Config!$H$68:$M$81</definedName>
    <definedName name="rngRoundedRectangleGeometry">Config!$H$96:$K$102</definedName>
    <definedName name="rngSignConventionSettings">Config!$H$12:$J$15</definedName>
    <definedName name="rngSP35Table721">Config!$AI$60:$AP$78</definedName>
    <definedName name="rngStabilityDurationLoads">Config!$P$27:$S$47</definedName>
    <definedName name="rngStabilitySummaryAnchor">Results!$A$37</definedName>
    <definedName name="rngSteelMaterialParameters">Config!$H$18:$M$23</definedName>
    <definedName name="rngSystemSettings">Config!$A$3:$E$120</definedName>
    <definedName name="rngUnitSettings">Config!$H$3:$K$9</definedName>
    <definedName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143" i="3" l="1"/>
  <c r="DI21" i="4"/>
  <c r="DI20" i="4"/>
  <c r="DI19" i="4"/>
  <c r="DI18" i="4"/>
  <c r="DI17" i="4"/>
  <c r="DI16" i="4"/>
  <c r="DI15" i="4"/>
  <c r="DI14" i="4"/>
  <c r="DI13" i="4"/>
  <c r="DI12" i="4"/>
  <c r="DI11" i="4"/>
  <c r="DI10" i="4"/>
  <c r="DI9" i="4"/>
  <c r="DI8" i="4"/>
  <c r="DI7" i="4"/>
  <c r="DI6" i="4"/>
  <c r="DI5" i="4"/>
  <c r="DI4" i="4"/>
  <c r="DI3" i="4"/>
  <c r="DI2" i="4"/>
  <c r="O127" i="4"/>
  <c r="O126" i="4"/>
  <c r="O125" i="4"/>
  <c r="O124" i="4"/>
  <c r="O123" i="4"/>
  <c r="O122" i="4"/>
  <c r="O121" i="4"/>
  <c r="O120" i="4"/>
  <c r="N117" i="4"/>
  <c r="N116" i="4"/>
  <c r="N115" i="4"/>
  <c r="N114" i="4"/>
  <c r="N113" i="4"/>
  <c r="N112" i="4"/>
  <c r="N111" i="4"/>
  <c r="N110" i="4"/>
  <c r="L107" i="4"/>
  <c r="J102" i="4"/>
  <c r="J101" i="4"/>
  <c r="J100" i="4"/>
  <c r="J99" i="4"/>
  <c r="J98" i="4"/>
  <c r="J97" i="4"/>
  <c r="J91" i="4"/>
  <c r="J90" i="4"/>
  <c r="J88" i="4"/>
  <c r="J86" i="4"/>
  <c r="J85" i="4"/>
  <c r="K77" i="4"/>
  <c r="K76" i="4"/>
  <c r="K30" i="4"/>
  <c r="K29" i="4"/>
  <c r="K28" i="4"/>
  <c r="K27" i="4"/>
  <c r="K21" i="4"/>
  <c r="K20" i="4"/>
  <c r="K19" i="4"/>
  <c r="P47" i="4"/>
  <c r="P46" i="4"/>
  <c r="P45" i="4"/>
  <c r="P44" i="4"/>
  <c r="P43" i="4"/>
  <c r="P42" i="4"/>
  <c r="P41" i="4"/>
  <c r="P40" i="4"/>
  <c r="P39" i="4"/>
  <c r="P38" i="4"/>
  <c r="P37" i="4"/>
  <c r="P36" i="4"/>
  <c r="P35" i="4"/>
  <c r="P34" i="4"/>
  <c r="P33" i="4"/>
  <c r="P32" i="4"/>
  <c r="P31" i="4"/>
  <c r="P30" i="4"/>
  <c r="P29" i="4"/>
  <c r="P28" i="4"/>
  <c r="S27" i="4"/>
  <c r="R27" i="4"/>
  <c r="Q27" i="4"/>
  <c r="R3" i="4"/>
  <c r="Q3" i="4"/>
  <c r="P3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C110" i="4"/>
  <c r="C102" i="4"/>
  <c r="C71" i="4"/>
  <c r="C59" i="4"/>
  <c r="C58" i="4"/>
  <c r="C51" i="4"/>
  <c r="C30" i="4"/>
  <c r="C25" i="4"/>
  <c r="C24" i="4"/>
  <c r="C23" i="4"/>
  <c r="C16" i="4"/>
  <c r="C15" i="4"/>
  <c r="C13" i="4"/>
  <c r="C12" i="4"/>
  <c r="C7" i="4"/>
</calcChain>
</file>

<file path=xl/sharedStrings.xml><?xml version="1.0" encoding="utf-8"?>
<sst xmlns="http://schemas.openxmlformats.org/spreadsheetml/2006/main" count="2572" uniqueCount="1602">
  <si>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</si>
  <si>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</si>
  <si>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</si>
  <si>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</si>
  <si>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</si>
  <si>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</si>
  <si>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</si>
  <si>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</si>
  <si>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No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</si>
  <si>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</si>
  <si>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</si>
  <si>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</si>
  <si>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Yes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</si>
  <si>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</si>
  <si>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Calculation.ZeroMomentPerDepth</t>
  </si>
  <si>
    <t>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</si>
  <si>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</si>
  <si>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</si>
  <si>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</si>
  <si>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</si>
  <si>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</si>
  <si>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LShape</t>
  </si>
  <si>
    <t>Тип сечения для Geometry.Source = Generated. Поддерживается: RoundedRectangle, Circle или LShape.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</si>
  <si>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</si>
  <si>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</si>
  <si>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</si>
  <si>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</si>
  <si>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</si>
  <si>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</si>
  <si>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</si>
  <si>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</si>
  <si>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</si>
  <si>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</si>
  <si>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</si>
  <si>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</si>
  <si>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</si>
  <si>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</si>
  <si>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</si>
  <si>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</si>
  <si>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</si>
  <si>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</si>
  <si>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</si>
  <si>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</si>
  <si>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Solver.DirectState.DiagramExtension</t>
  </si>
  <si>
    <t>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</si>
  <si>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</si>
  <si>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</si>
  <si>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</si>
  <si>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</si>
  <si>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</si>
  <si>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</si>
  <si>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Solver.LineSearchEnabled</t>
  </si>
  <si>
    <t>Применяется к Newton и Secant. Разрешает дробить слишком резкий шаг поиска; расчет становится устойчивее, но иногда медленнее.</t>
  </si>
  <si>
    <t>Solver.DampingInitial</t>
  </si>
  <si>
    <t>Применяется к Newton и Secant. Начальный коэффициент демпфирования шага; меньше значение делает шаг осторожнее.</t>
  </si>
  <si>
    <t>Solver.MinLineSearchAlpha</t>
  </si>
  <si>
    <t>Применяется к Newton и Secant. Минимальный коэффициент alpha при line search; меньше значение разрешает более сильное дробление шага.</t>
  </si>
  <si>
    <t>Solver.MaxDeltaEpsilon0</t>
  </si>
  <si>
    <t>Применяется к Newton и Secant. Ограничение приращения epsilon0 за одну итерацию; меньше значение устойчивее, но медленнее.</t>
  </si>
  <si>
    <t>Solver.MaxDeltaKappa</t>
  </si>
  <si>
    <t>Применяется к Newton и Secant. Ограничение приращения кривизны за одну итерацию; меньше значение устойчивее, но медленнее.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</si>
  <si>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</si>
  <si>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</si>
  <si>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</si>
  <si>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</si>
  <si>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</si>
  <si>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[Общие настройки]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</si>
  <si>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</si>
  <si>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</si>
  <si>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</si>
  <si>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Capacity.MaxLambda</t>
  </si>
  <si>
    <t>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</si>
  <si>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</si>
  <si>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</si>
  <si>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</si>
  <si>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</si>
  <si>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</si>
  <si>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</si>
  <si>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</si>
  <si>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</si>
  <si>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</si>
  <si>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</si>
  <si>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lambda при поиске верхней границы несущей способности.</t>
  </si>
  <si>
    <t>Capacity.ToleranceLambda</t>
  </si>
  <si>
    <t>Общий допуск одномерного поиска lambdaUltimate для Bisection, Brent и Secant.</t>
  </si>
  <si>
    <t>Capacity.MaxRetries</t>
  </si>
  <si>
    <t>Число повторов после численной несходимости пробного расчета в LoadMultiplier.</t>
  </si>
  <si>
    <t>Capacity.BaseLoadSteps</t>
  </si>
  <si>
    <t>Базовое число ступеней нагрузки для каждой пробной точки LoadMultiplier.</t>
  </si>
  <si>
    <t>[Продольный изгиб и устойчивость]</t>
  </si>
  <si>
    <t>Stability.Code</t>
  </si>
  <si>
    <t>SP63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</si>
  <si>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</si>
  <si>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</si>
  <si>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mu1*l и mu2*l.</t>
  </si>
  <si>
    <t>Stability.Mu1</t>
  </si>
  <si>
    <t>Коэффициент расчетной длины для плоскости 1: изгиб вокруг главной оси 1 с моментом инерции I1.</t>
  </si>
  <si>
    <t>Stability.Mu2</t>
  </si>
  <si>
    <t>Коэффициент расчетной длины для плоскости 2: изгиб вокруг главной оси 2 с моментом инерции I2.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</si>
  <si>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</si>
  <si>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</si>
  <si>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</si>
  <si>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</si>
  <si>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</si>
  <si>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</si>
  <si>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</si>
  <si>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</si>
  <si>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</si>
  <si>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</si>
  <si>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</si>
  <si>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</si>
  <si>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</si>
  <si>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</si>
  <si>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</si>
  <si>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</si>
  <si>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</si>
  <si>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</si>
  <si>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phi_l = 2 в расчетных ветвях Ncr/eta.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</si>
  <si>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</si>
  <si>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</si>
  <si>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</si>
  <si>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</si>
  <si>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delta_e в формуле условной жесткости СП 63.</t>
  </si>
  <si>
    <t>Stability.SP63.DeltaEMax</t>
  </si>
  <si>
    <t>Верхнее ограничение delta_e в формуле условной жесткости СП 63.</t>
  </si>
  <si>
    <t>[СП 35]</t>
  </si>
  <si>
    <t>Stability.SP35.PhiP</t>
  </si>
  <si>
    <t>Коэффициент phi_p. Для ненапрягаемой арматуры в текущей постановке обычно принимается 1.</t>
  </si>
  <si>
    <t>Stability.SP35.NOverNcrLimit</t>
  </si>
  <si>
    <t>Контрольное ограничение N/Ncr для ветви СП 35 с коэффициентом eta.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</si>
  <si>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</si>
  <si>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</si>
  <si>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</si>
  <si>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SLS.Crack.TensionZoneMode</t>
  </si>
  <si>
    <t>Effective</t>
  </si>
  <si>
    <t>Зона бетона Abt: Effective - эффективная зона по 2a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</si>
  <si>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</si>
  <si>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</si>
  <si>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</si>
  <si>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</si>
  <si>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в текущей схеме продолжительного раскрытия используется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</si>
  <si>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</si>
  <si>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</si>
  <si>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</si>
  <si>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phi3: Auto - по характеру продольной силы; User - брать введенное значение SLS.Crack.Phi3.</t>
  </si>
  <si>
    <t>SLS.Crack.Phi3</t>
  </si>
  <si>
    <t>Пользовательское значение phi3, если SLS.Crack.Phi3Mode = User.</t>
  </si>
  <si>
    <t>SLS.Crack.PsiMode</t>
  </si>
  <si>
    <t>User</t>
  </si>
  <si>
    <t>Как принимать psi_s: User - брать введенное значение SLS.Crack.PsiS; Auto - уточнять только если первая проверка с psi_s=1 не прошла.</t>
  </si>
  <si>
    <t>SLS.Crack.PsiS</t>
  </si>
  <si>
    <t>Пользовательское значение psi_s, если SLS.Crack.PsiMode = User.</t>
  </si>
  <si>
    <t>[AutoCAD export]</t>
  </si>
  <si>
    <t>AutoCAD.Export.CombinationID</t>
  </si>
  <si>
    <t>Worst</t>
  </si>
  <si>
    <t>Какое сочетание экспортировать в AutoCAD: Worst - определяющее сочетание из последнего расчета; либо конкретный CombinationID из rngLoadCombinations.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</si>
  <si>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</si>
  <si>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</si>
  <si>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</si>
  <si>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</si>
  <si>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</si>
  <si>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</si>
  <si>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</si>
  <si>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</si>
  <si>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</si>
  <si>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</si>
  <si>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</si>
  <si>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</si>
  <si>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</si>
  <si>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</si>
  <si>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</si>
  <si>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</si>
  <si>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</si>
  <si>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</si>
  <si>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</si>
  <si>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</si>
  <si>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</si>
  <si>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</si>
  <si>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</si>
  <si>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</si>
  <si>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</si>
  <si>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</si>
  <si>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</si>
  <si>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</si>
  <si>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</si>
  <si>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</si>
  <si>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</si>
  <si>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</si>
  <si>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</si>
  <si>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</si>
  <si>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</si>
  <si>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</si>
  <si>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</si>
  <si>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</si>
  <si>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</si>
  <si>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</si>
  <si>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</si>
  <si>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</si>
  <si>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</si>
  <si>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</si>
  <si>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</si>
  <si>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</si>
  <si>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</si>
  <si>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</si>
  <si>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</si>
  <si>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</si>
  <si>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</si>
  <si>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</si>
  <si>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определяющее сочетание из последнего расчета; либо конкретный CombinationID из rngLoadCombinations.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</si>
  <si>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</si>
  <si>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</si>
  <si>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</si>
  <si>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</si>
  <si>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</si>
  <si>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</si>
  <si>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Plot.ResultPrecision</t>
  </si>
  <si>
    <t>Количество знаков после запятой для численных подписей и легенды схемы.</t>
  </si>
  <si>
    <t>Plot.NeutralLineEnabled</t>
  </si>
  <si>
    <t>Показывать нейтральную линию выбранного сочетания по Epsilon0, KappaX, KappaY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</si>
  <si>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</si>
  <si>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</si>
  <si>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</si>
  <si>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</si>
  <si>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</si>
  <si>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</si>
  <si>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</si>
  <si>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</si>
  <si>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</si>
  <si>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</si>
  <si>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</si>
  <si>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</si>
  <si>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</si>
  <si>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</si>
  <si>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</si>
  <si>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</si>
  <si>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</si>
  <si>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</si>
  <si>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</si>
  <si>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</si>
  <si>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</si>
  <si>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</si>
  <si>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Контрольные точки диаграмм</t>
  </si>
  <si>
    <t>Материал</t>
  </si>
  <si>
    <t>ГПС</t>
  </si>
  <si>
    <t>Тип</t>
  </si>
  <si>
    <t>Ветвь</t>
  </si>
  <si>
    <t>eps</t>
  </si>
  <si>
    <t>sigma</t>
  </si>
  <si>
    <t>I</t>
  </si>
  <si>
    <t>TwoLine</t>
  </si>
  <si>
    <t>Compression</t>
  </si>
  <si>
    <t>Zero</t>
  </si>
  <si>
    <t>Tension</t>
  </si>
  <si>
    <t>ThreeLine</t>
  </si>
  <si>
    <t>II</t>
  </si>
  <si>
    <t>Steel</t>
  </si>
  <si>
    <t>Верхние значения для ненапрягаемой арматуры; последняя строка пользовательская для очень большой гибкости.</t>
  </si>
  <si>
    <t>l0/b</t>
  </si>
  <si>
    <t>l0/d</t>
  </si>
  <si>
    <t>l0/i</t>
  </si>
  <si>
    <t>phi_m q=0</t>
  </si>
  <si>
    <t>phi_m q=0.25</t>
  </si>
  <si>
    <t>phi_m q=0.50</t>
  </si>
  <si>
    <t>phi_m q=1.00</t>
  </si>
  <si>
    <t>phi_l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</si>
  <si>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</si>
  <si>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</si>
  <si>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</si>
  <si>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</si>
  <si>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</si>
  <si>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</si>
  <si>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</si>
  <si>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Area</t>
  </si>
  <si>
    <t>mm2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</si>
  <si>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</si>
  <si>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</si>
  <si>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</si>
  <si>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</si>
  <si>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</si>
  <si>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</si>
  <si>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</si>
  <si>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</si>
  <si>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</si>
  <si>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</si>
  <si>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</si>
  <si>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m</t>
  </si>
  <si>
    <t>cm2</t>
  </si>
  <si>
    <t>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</si>
  <si>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</si>
  <si>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</si>
  <si>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</si>
  <si>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</si>
  <si>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</si>
  <si>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</si>
  <si>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</si>
  <si>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</si>
  <si>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</si>
  <si>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</si>
  <si>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</si>
  <si>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</si>
  <si>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</si>
  <si>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PR2</t>
  </si>
  <si>
    <t>PR3</t>
  </si>
  <si>
    <t>PR4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</si>
  <si>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</si>
  <si>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</si>
  <si>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</si>
  <si>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</si>
  <si>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</si>
  <si>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</si>
  <si>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</si>
  <si>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</si>
  <si>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</si>
  <si>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</si>
  <si>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</si>
  <si>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</si>
  <si>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</si>
  <si>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</si>
  <si>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</si>
  <si>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</si>
  <si>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</si>
  <si>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</si>
  <si>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</si>
  <si>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Rsc, Растяжение = Rs.</t>
  </si>
  <si>
    <t>Steel.R.SLS(II)</t>
  </si>
  <si>
    <t>II ГПС: Сжатие = Rsc,ser, Растяжение = Rs,ser; Rsc,ser - программный параметр для симметрии.</t>
  </si>
  <si>
    <t>Steel.E</t>
  </si>
  <si>
    <t>Модуль арматуры: Esc при сжатии и Es при растяжении; по СП 63 модуль принимается одинаковым.</t>
  </si>
  <si>
    <t>Steel.TwoLine.Es2</t>
  </si>
  <si>
    <t>Для TwoLine: eps_sc2 при сжатии и eps_s2 при растяжении.</t>
  </si>
  <si>
    <t>Steel.ThreeLine.Es2</t>
  </si>
  <si>
    <t>Для ThreeLine: eps_sc2 при сжатии и eps_s2 при растяжении.</t>
  </si>
  <si>
    <t>Concrete.R.ULS(I)</t>
  </si>
  <si>
    <t>I ГПС по СП: Сжатие = Rb, Растяжение = Rbt.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</si>
  <si>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</si>
  <si>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Rb,ser, Растяжение = Rbt,ser.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</si>
  <si>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</si>
  <si>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</si>
  <si>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Concrete.E</t>
  </si>
  <si>
    <t>Начальный модуль бетона: Eb при сжатии и Ebt при растяжении; по СП 63 Ebt = Eb.</t>
  </si>
  <si>
    <t>Concrete.TwoLine.Eb1Red</t>
  </si>
  <si>
    <t>Для TwoLine: eps_b1,red при сжатии и eps_bt1,red при растяжении.</t>
  </si>
  <si>
    <t>Concrete.ThreeLine.Eb0</t>
  </si>
  <si>
    <t>Для ThreeLine: eps_b0 и eps_bt0 - деформации начала горизонтального участка.</t>
  </si>
  <si>
    <t>Concrete.TwoThreeLine.Eb2</t>
  </si>
  <si>
    <t>Предельные деформации eps_b2 и eps_bt2 для TwoLine и ThreeLine.</t>
  </si>
  <si>
    <t>Настройка расчетных профилей</t>
  </si>
  <si>
    <t>Key</t>
  </si>
  <si>
    <t>[Общее]</t>
  </si>
  <si>
    <t>Имя профиля</t>
  </si>
  <si>
    <t>Profile.DisplayName</t>
  </si>
  <si>
    <t>Прочность</t>
  </si>
  <si>
    <t>Трещины</t>
  </si>
  <si>
    <t>Полный расчет</t>
  </si>
  <si>
    <t>НДС</t>
  </si>
  <si>
    <t>Короткое имя профиля для пользователя.</t>
  </si>
  <si>
    <t>Описание</t>
  </si>
  <si>
    <t>Profile.Description</t>
  </si>
  <si>
    <t>НДС по прочности и несущая способность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</si>
  <si>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</si>
  <si>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</si>
  <si>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</si>
  <si>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</si>
  <si>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</si>
  <si>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</si>
  <si>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</si>
  <si>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</si>
  <si>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</si>
  <si>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</si>
  <si>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</si>
  <si>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</si>
  <si>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</si>
  <si>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</si>
  <si>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</si>
  <si>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</si>
  <si>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</si>
  <si>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</si>
  <si>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</si>
  <si>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</si>
  <si>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</si>
  <si>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</si>
  <si>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</si>
  <si>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</si>
  <si>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</si>
  <si>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</si>
  <si>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</si>
  <si>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</si>
  <si>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</si>
  <si>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</si>
  <si>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</si>
  <si>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</si>
  <si>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</si>
  <si>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</si>
  <si>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</si>
  <si>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Mcrc]</t>
  </si>
  <si>
    <t>MaterialModel.CrackInitiation.ValueSet</t>
  </si>
  <si>
    <t>SLS(II)</t>
  </si>
  <si>
    <t>Для Mcrc по СП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</si>
  <si>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</si>
  <si>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</si>
  <si>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</si>
  <si>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</si>
  <si>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Mcrc растянутая ветвь бетона должна учитываться; иначе момент образования трещин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</si>
  <si>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</si>
  <si>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</si>
  <si>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</si>
  <si>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</si>
  <si>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</si>
  <si>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</si>
  <si>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</si>
  <si>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</si>
  <si>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</si>
  <si>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</si>
  <si>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</si>
  <si>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</si>
  <si>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</si>
  <si>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</si>
  <si>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</si>
  <si>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</si>
  <si>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</si>
  <si>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</si>
  <si>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</si>
  <si>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</si>
  <si>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</si>
  <si>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</si>
  <si>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</si>
  <si>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</si>
  <si>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</si>
  <si>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</si>
  <si>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</si>
  <si>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</si>
  <si>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</si>
  <si>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</si>
  <si>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</si>
  <si>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</si>
  <si>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</si>
  <si>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pt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</si>
  <si>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</si>
  <si>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</si>
  <si>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</si>
  <si>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</si>
  <si>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</si>
  <si>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</si>
  <si>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</si>
  <si>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</si>
  <si>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</si>
  <si>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</si>
  <si>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</si>
  <si>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</si>
  <si>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</si>
  <si>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</si>
  <si>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</si>
  <si>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</si>
  <si>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</si>
  <si>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</si>
  <si>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</si>
  <si>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</si>
  <si>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</si>
  <si>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</si>
  <si>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</si>
  <si>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</si>
  <si>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</si>
  <si>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</si>
  <si>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</si>
  <si>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</si>
  <si>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</si>
  <si>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</si>
  <si>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</si>
  <si>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</si>
  <si>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</si>
  <si>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</si>
  <si>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</si>
  <si>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</si>
  <si>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</si>
  <si>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</si>
  <si>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</si>
  <si>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</si>
  <si>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</si>
  <si>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Скругленный прямоугольник</t>
  </si>
  <si>
    <t>RoundedRectangle.Width</t>
  </si>
  <si>
    <t>Полная наружная ширина бетонного сечения по X до скругления углов.</t>
  </si>
  <si>
    <t>RoundedRectangle.Height</t>
  </si>
  <si>
    <t>Полная наружная высота бетонного сечения по Y до скругления углов.</t>
  </si>
  <si>
    <t>RoundedRectangle.RadiusTopLeft</t>
  </si>
  <si>
    <t>Радиус верхнего левого угла; 0 означает обычный прямой угол без скругления.</t>
  </si>
  <si>
    <t>RoundedRectangle.RadiusTopRight</t>
  </si>
  <si>
    <t>Радиус верхнего правого угла; применяется только к форме бетона, арматура для этого типа отдельно не генерируется.</t>
  </si>
  <si>
    <t>RoundedRectangle.RadiusBottomRight</t>
  </si>
  <si>
    <t>Радиус нижнего правого угла; слишком большой радиус будет ограничен проверками геометрии.</t>
  </si>
  <si>
    <t>RoundedRectangle.RadiusBottomLeft</t>
  </si>
  <si>
    <t>Радиус нижнего левого угла; все радиусы задаются независимо друг от друга.</t>
  </si>
  <si>
    <t>Г-образное сечение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</si>
  <si>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</si>
  <si>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</si>
  <si>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</si>
  <si>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</si>
  <si>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</si>
  <si>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</si>
  <si>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</si>
  <si>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</si>
  <si>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</si>
  <si>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</si>
  <si>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</si>
  <si>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</si>
  <si>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</si>
  <si>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Грань _1: левая грань H1.</t>
  </si>
  <si>
    <t>H1 - правая</t>
  </si>
  <si>
    <t>Грань _2: правая грань H1.</t>
  </si>
  <si>
    <t>B1 - верхняя</t>
  </si>
  <si>
    <t>Грань _1: верхняя грань B1.</t>
  </si>
  <si>
    <t>B1 - нижняя</t>
  </si>
  <si>
    <t>Грань _2: нижняя грань B1.</t>
  </si>
  <si>
    <t>H2 - левая</t>
  </si>
  <si>
    <t>Грань _1: левая грань H2.</t>
  </si>
  <si>
    <t>H2 - правая</t>
  </si>
  <si>
    <t>Грань _2: правая грань H2.</t>
  </si>
  <si>
    <t>B2 - верхняя</t>
  </si>
  <si>
    <t>Грань _1: верхняя грань B2.</t>
  </si>
  <si>
    <t>B2 - нижняя</t>
  </si>
  <si>
    <t>Грань _2: 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</si>
  <si>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</si>
  <si>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</si>
  <si>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</si>
  <si>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</si>
  <si>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</si>
  <si>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</si>
  <si>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 (грань _1).</t>
  </si>
  <si>
    <t>Дополнительные ряды у правой грани H1 (грань _2).</t>
  </si>
  <si>
    <t>Дополнительные ряды у верхней грани B1 (грань _1).</t>
  </si>
  <si>
    <t>Дополнительные ряды у нижней грани B1 (грань _2).</t>
  </si>
  <si>
    <t>Дополнительные ряды у левой грани H2 (грань _1).</t>
  </si>
  <si>
    <t>Дополнительные ряды у правой грани H2 (грань _2).</t>
  </si>
  <si>
    <t>Дополнительные ряды у верхней грани B2 (грань _1).</t>
  </si>
  <si>
    <t>Дополнительные ряды у нижней грани B2 (грань _2).</t>
  </si>
  <si>
    <t>EverySecondBar</t>
  </si>
  <si>
    <t>AutoCAD</t>
  </si>
  <si>
    <t>SP35</t>
  </si>
  <si>
    <t>Indeterminate</t>
  </si>
  <si>
    <t>AutoWithμL</t>
  </si>
  <si>
    <t>BothPlanes</t>
  </si>
  <si>
    <t>PhiL2</t>
  </si>
  <si>
    <t>RoundedRectangle</t>
  </si>
  <si>
    <t>Circle</t>
  </si>
  <si>
    <t>Secant</t>
  </si>
  <si>
    <t>UltimateStrain</t>
  </si>
  <si>
    <t>LoadMultiplier</t>
  </si>
  <si>
    <t>Brent</t>
  </si>
  <si>
    <t>FullTension</t>
  </si>
  <si>
    <t>NearestContour</t>
  </si>
  <si>
    <t>ValuesOnly</t>
  </si>
  <si>
    <t>None</t>
  </si>
  <si>
    <t>Common</t>
  </si>
  <si>
    <t>CapacityState</t>
  </si>
  <si>
    <t>BeforeMcrcState</t>
  </si>
  <si>
    <t>AfterMcrcState</t>
  </si>
  <si>
    <t>Small</t>
  </si>
  <si>
    <t>Wide</t>
  </si>
  <si>
    <t>Inside</t>
  </si>
  <si>
    <t>Stealth</t>
  </si>
  <si>
    <t>Diamond</t>
  </si>
  <si>
    <t>Oval</t>
  </si>
  <si>
    <t>Open</t>
  </si>
  <si>
    <t>Расчет ширины раскрытия нормальных трещин в программе</t>
  </si>
  <si>
    <t>Этот раздел описывает реализованный расчет нормальных трещин для общего НДС N + Mx + My. Он нужен как пошаговая карта: какие данные берутся из НДМ, какие формулы СП применяются напрямую, а где</t>
  </si>
  <si>
    <t>используется инженерное обобщение для произвольного сечения.</t>
  </si>
  <si>
    <t>Нормативные источники и статус реализации</t>
  </si>
  <si>
    <t>СП 63.13330.2018, разделы 8.1 и 8.2: НДМ нормального сечения, проверка раскрытия трещин, формулы (8.118), (8.119), (8.128), (8.136), (8.137). Конкретные ссылки в этом разделе привязаны именно к версии</t>
  </si>
  <si>
    <t>2018 года.</t>
  </si>
  <si>
    <t>СП 35.13330.2011 используется для отдельной SLS(II)-проверки продольных трещин по сжатому бетону. Нормальные трещины a_crc считаются по СП 63, а продольная проверка внутри Calculation.Crack.Width</t>
  </si>
  <si>
    <t>сравнивает σ_c,max с пользовательским R_b,mc2.</t>
  </si>
  <si>
    <t>EN 1992-1-1 используется только как инженерное дополнение для эквивалентного диаметра при разных диаметрах стержней. Это не требование СП 63 и явно помечается как принятое обобщение.</t>
  </si>
  <si>
    <t>В текущей версии расчет работает только для продолжительных сочетаний II группы: a_crc = a_crc1, φ1 = 1.4. Непродолжительное раскрытие a_crc1 + a_crc2 − a_crc3 не реализовано.</t>
  </si>
  <si>
    <t>1. Исходное НДС для выбранного сочетания</t>
  </si>
  <si>
    <t>Для каждого сочетания программа сначала находит плоскость деформаций текущей нагрузки. Тип сечения при этом не важен: расчет использует бетонные элементы и стержни арматуры как единую модель сечения.</t>
  </si>
  <si>
    <t>В этой формуле ε(x,y) - относительная деформация точки с координатами x и y. ε₀ - деформация в начале принятой внутренней системы координат.</t>
  </si>
  <si>
    <t>κₓ задает изменение деформации по координате y, а κᵧ - по координате x. Координаты, ε₀ и кривизны берутся из сохраненного расчетного состояния Results.</t>
  </si>
  <si>
    <t>Из этого состояния берутся ε₀, κₓ, κᵧ, деформации и напряжения всех бетонных элементов и стержней. СП 63.13330.2018, п. 8.1.23 и 8.1.25 задают общий НДМ-подход; применение тех же данных для</t>
  </si>
  <si>
    <t>произвольного N + Mx + My в расчете трещин является принятой реализацией общей НДМ-постановки.</t>
  </si>
  <si>
    <t>Режим SLS.Crack.PsiMode = User не ищет отдельно момент образования трещины: ψs берется из SLS.Crack.PsiS, а ширина считается по уже найденному НДС текущего сочетания.</t>
  </si>
  <si>
    <t>2. Проверка факта образования трещины</t>
  </si>
  <si>
    <t>В режиме User программа считает уже образовавшуюся трещину и берет ψs из Config. В режиме Auto программа сначала считает ширину с ψs = 1 и сравнивает ее с a_crc,ult. Только если первая проверка не</t>
  </si>
  <si>
    <t>прошла, программа ищет уровень нагрузки, при котором появляется нормальная трещина.</t>
  </si>
  <si>
    <t>ε_bt,ult - предельная растягивающая деформация бетона, по которой определяется момент образования трещины. ε_bt2 берется как предельная деформация растяжения из выбранной диаграммы бетона.</t>
  </si>
  <si>
    <t>ε_bt0 - деформация начала горизонтального участка трехлинейной растянутой ветви. В формуле (8.54) ε1 и ε2 - меньшая и большая по модулю деформации однозначно растянутой эпюры; принимается |ε2| &gt;=</t>
  </si>
  <si>
    <t>|ε1|.</t>
  </si>
  <si>
    <t>В общей изгибной ветке трещина считается появившейся, когда наиболее растянутый бетон достигает εbt,ult. Для двузначной эпюры используется εbt2; для однозначно растянутой эпюры с ненулевой кривизной</t>
  </si>
  <si>
    <t>используется формула (8.54). Для центрального растяжения применяется отдельная сила образования трещин Ncrc.</t>
  </si>
  <si>
    <t>Для этого поиска растянутый бетон включается по MaterialModel.CrackInitiation расчетного профиля. Нормативная настройка для Mcrc: SLS(II), ThreeLine для бетона, UseDiagram для растянутого бетона и</t>
  </si>
  <si>
    <t>кратковременные деформационные характеристики.</t>
  </si>
  <si>
    <t>В Results этот уровень выводится как λcrc: это доля заданного сочетания, при которой появляется трещина. Если λcrc &gt; 1, то при текущей нагрузке трещина еще не образована и a_crc = 0. Если λcrc ≤ 1,</t>
  </si>
  <si>
    <t>расчет продолжается.</t>
  </si>
  <si>
    <t>3. Центральное растяжение</t>
  </si>
  <si>
    <t>Если задано растягивающее N и моментный вектор относительно центра тяжести бетонного сечения равен нулю, включается отдельная ветка центрального растяжения. В этой ветке нейтральная линия 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</si>
  <si>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</si>
  <si>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 Поэтому программа не пытается построить нейтральную линию там, где ее физически нет.</t>
  </si>
  <si>
    <t>N_crc - продольная сила образования трещин при центральном растяжении. Это не заданная нагрузка из таблицы сочетаний, а расчетная граница, с которой сравнивается заданное растягивающее N.</t>
  </si>
  <si>
    <t>A_red - приведенная площадь сечения. R_bt,ser - сопротивление бетона растяжению для II группы предельных состояний.</t>
  </si>
  <si>
    <t>Как программа распознает центральное растяжение: продольная сила должна быть растягивающей, а Mx_cg и My_cg относительно центра тяжести бетонного сечения должны быть равны нулю в пределах расчетного</t>
  </si>
  <si>
    <t>допуска.</t>
  </si>
  <si>
    <t>При этом Mx_cg и My_cg учитывают Load.ReferenceOffset: Mx_cg = Mx_user + N·OffsetY, My_cg = My_user + N·OffsetX. Поэтому N при Mx_user = My_user = 0, но с ненулевым offset от бетонного центра,</t>
  </si>
  <si>
    <t>считается внецентренным растяжением и идет по общей ветке N + Mx + My.</t>
  </si>
  <si>
    <t>В центральной ветке нет нейтральной линии, поэтому настройки SLS.Crack.TensionZoneMode = Effective/FullTension не должны менять результат. Программа принимает Abt равной всей площади бетона, а As -</t>
  </si>
  <si>
    <t>суммарной площади всех продольных стержней, которые находятся в растяжении в текущем НДС.</t>
  </si>
  <si>
    <t>Последовательность расчета такая: программа считает A_red, затем N_crc, затем λ_crc = N_crc / N. Если λ_crc &gt; 1, заданная растягивающая сила меньше силы образования трещин, поэтому CrackFormed = Нет и</t>
  </si>
  <si>
    <t>a_crc = 0.</t>
  </si>
  <si>
    <t>Если λ_crc ≤ 1, трещина считается образованной. Дальше программа использует всю площадь бетона Abt = A_b и всю растянутую продольную арматуру As, определяет σ_s по текущему НДС и считает ширину по</t>
  </si>
  <si>
    <t>общей формуле a_crc.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</si>
  <si>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</si>
  <si>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Эта формула нужна только для N_crc и не подменяет расчет σ_s в раскрытой трещине.</t>
  </si>
  <si>
    <t>После образования трещины для центральной ветки используются вся площадь бетона Abt и вся растянутая продольная арматура As. Если режим Auto требует уточнения ψs, программа не запускает общий изгибный</t>
  </si>
  <si>
    <t>поиск λcrc по εbt,ult, а использует λcrc = Ncrc / N и отдельно решает состояние после раскрытия трещины без растянутого бетона. Коэффициент φ3 принимается 1.2 как для растянутых элементов по СП</t>
  </si>
  <si>
    <t>63.13330.2018, п. 8.2.15.</t>
  </si>
  <si>
    <t>4. Нейтральная линия и направление расчета зоны</t>
  </si>
  <si>
    <t>В общем случае программа строит нормаль к нейтральной линии по найденным κₓ и κᵧ. Все расстояния для трещин считаются вдоль этой нормали, направленной в сторону растяжения.</t>
  </si>
  <si>
    <t>n - единичный вектор нормали к нейтральной линии, направленный в сторону растяжения. nₓ и nᵧ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</si>
  <si>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</si>
  <si>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 и зона Abt.</t>
  </si>
  <si>
    <t>5.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</si>
  <si>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</si>
  <si>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</si>
  <si>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</si>
  <si>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sqrt(A); для импортированных квадратных ячеек угол берется</t>
  </si>
  <si>
    <t>по простой прямой грани AutoCAD Region.</t>
  </si>
  <si>
    <t>b_eq и h_eq - стороны прямоугольной оболочки, которая нужна только для границ и расстояний. Для Equivalent square обе стороны равны sqrt(A).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</si>
  <si>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</si>
  <si>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</si>
  <si>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</si>
  <si>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6. Расстояние a_s и расчетная растянутая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</si>
  <si>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</si>
  <si>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</si>
  <si>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</si>
  <si>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</si>
  <si>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</si>
  <si>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</si>
  <si>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</si>
  <si>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Abt, а Abt участвует в расстоянии между трещинами ls.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</si>
  <si>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</si>
  <si>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</si>
  <si>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</si>
  <si>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Abt по положению 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</si>
  <si>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</si>
  <si>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Abt, если его центр попал в принятую полосу h_bt. Дополнительная проверка растяжения для бетона здесь не применяется. Для As при этом выбираются только</t>
  </si>
  <si>
    <t>растянутые стержни, потому что sigma_s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</si>
  <si>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</si>
  <si>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Abt; сжатые стержни, попавшие в эту полосу геометрически, не включаются в As. Если 2a_s &lt;= x_t &lt;= 0.5h, принимается фактическая растянутая зона x_t. Если x_t &gt; 0.5h, зона ограничивается глубиной 0.5h.</t>
  </si>
  <si>
    <t>Abt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</si>
  <si>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</si>
  <si>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7. Выбор арматуры и напряжения σs</t>
  </si>
  <si>
    <t>В As входят только растянутые стержни, оси которых находятся внутри принятой зоны по координате s. Для Effective при срабатывании нижнего ограничения 2a бетонная площадь Abt может увеличиться за счет</t>
  </si>
  <si>
    <t>полосы 2a, но сжатые стержни из этой полосы не добавляются в As, sigma_s и d_s,eq. Набор стержней выбирается один раз по текущему сочетанию и затем используется также для σs,crc в режиме Auto, если</t>
  </si>
  <si>
    <t>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</si>
  <si>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</si>
  <si>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</si>
  <si>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</si>
  <si>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</si>
  <si>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8. Эквивалентный диаметр при разных диаметрах</t>
  </si>
  <si>
    <t>СП 63 в формуле ls использует один диаметр ds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</si>
  <si>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</si>
  <si>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</si>
  <si>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</si>
  <si>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9. Расстояние между трещинами ls</t>
  </si>
  <si>
    <t>Базовое расстояние между нормальными трещинами считается по СП 63.13330.2018, п. 8.2.17, формула (8.136).</t>
  </si>
  <si>
    <t>l_s,0 -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</si>
  <si>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</si>
  <si>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ls_raw до ограничений и окончательно принятое ls.</t>
  </si>
  <si>
    <t>10. Коэффициенты φ1, φ2, φ3 и ψs</t>
  </si>
  <si>
    <t>Основная формула ширины раскрытия трещины соответствует СП 63.13330.2018, п. 8.2.15, формула (8.128). В текущей версии реализовано только продолжительное раскрытие: φ1 = 1.4.</t>
  </si>
  <si>
    <t>a_crc - расчетная ширина раскрытия нормальной трещины. E_s - модуль упругости арматуры. l_s - принятое расстояние между трещинами.</t>
  </si>
  <si>
    <t>φ1 - коэффициент длительности действия нагрузки. В текущей версии считается только продолжительное раскрытие трещин, поэтому φ1 всегда принимается равным 1.4.</t>
  </si>
  <si>
    <t>φ2 -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</si>
  <si>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φ3 - коэффициент характера работы элемента. При SLS.Crack.Phi3Mode = Auto программа принимает φ3 = 1.2 для растягивающей продольной силы N и φ3 = 1.0 для остальных реализованных случаев. При Phi3Mode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</si>
  <si>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</si>
  <si>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проверяет раскрытие с ψ_s = 1. Если a_crc &lt;= a_crc,ult, расчет заканчивается, а σ_s,crc и λ_crc не считаются.</t>
  </si>
  <si>
    <t>Если первая проверка Auto не проходит, программа ищет λ_crc и решает состояние λ_crc · (N, Mx, My) уже после образования трещины, то есть без работы растянутого бетона.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</si>
  <si>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до и сразу</t>
  </si>
  <si>
    <t>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</si>
  <si>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</si>
  <si>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</si>
  <si>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Abt до 2a и эта полоса геометрически зашла за нейтральную линию, это влияет на Abt. Сжатые стержни из такой полосы в As, σ_s, d_s,eq и σ_s,crc не</t>
  </si>
  <si>
    <t>добавляются.</t>
  </si>
  <si>
    <t>Здесь A_s,i - площадь i-го выбранного стержня, σ_s,i,crc - напряжение этого стержня из НДМ в состоянии λ_crc после образования трещины. Если из-за численного шума напряжение выбранного стержня</t>
  </si>
  <si>
    <t>получилось сжимающим, в среднем для раскрытия оно принимается равным нулю.</t>
  </si>
  <si>
    <t>Что прямо сказано в СП: п. 8.2.18 вводит σ_s,crc как напряжение в продольной растянутой арматуре в сечении с трещиной сразу после образования нормальных трещин и использует его в формуле (8.137).</t>
  </si>
  <si>
    <t>Что является нашей реализацией: СП 63 не описывает отдельный алгоритм для произвольного дискретного сечения N + Mx + My с несколькими стержнями и разными диаметрами. Поэтому одно значение σ_s,crc</t>
  </si>
  <si>
    <t>программа получает как средневзвешенное по площади напряжение выбранной группы стержней.</t>
  </si>
  <si>
    <t>σ_s - средневзвешенное напряжение той же группы стержней в текущем сочетании. λ_crc - множитель нагрузки, при котором растянутый бетон достигает ε_bt,ult.</t>
  </si>
  <si>
    <t>Критерий ε_bt,ult для λ_crc принят по СП 63.13330.2018, п. 8.2.14 и 8.1.30.</t>
  </si>
  <si>
    <t>11. Итоговая проверка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</si>
  <si>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</si>
  <si>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</si>
  <si>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</si>
  <si>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</si>
  <si>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rngBatchSummary выводятся промежуточные величины h, a, TensionZoneDepth, EffectiveZoneDepth, As, Abt, d_s,eq, ls_raw, ls, φ1, φ2, φ3, Ncrc, λcrc, σs, σs,crc, ψs, Es и итоговые a_crc, a_crc,ult,</t>
  </si>
  <si>
    <t>CrackSafetyFactor. Подробный расчет устойчивости выводится ниже отдельной таблицей на Results.</t>
  </si>
  <si>
    <t>12.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</si>
  <si>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</si>
  <si>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</si>
  <si>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</si>
  <si>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</si>
  <si>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</si>
  <si>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</si>
  <si>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</si>
  <si>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</si>
  <si>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</si>
  <si>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Rb, Rbt, Rb,ser и Rbt,ser считаются уже окончательно принятыми пользователем значениями с учетом нужных коэффициентов m.... Это</t>
  </si>
  <si>
    <t>исключает скрытое повторное применение коэффициентов внутри программы.</t>
  </si>
  <si>
    <t>13. Принятые инженерные допущения</t>
  </si>
  <si>
    <t>1) Геометрические расстояния h и a считаются по расчетной форме бетонных элементов: реальные стороны и поворот, затем эквивалентный прямоугольник по A/Ix/Iy/Ixy, затем квадрат той же площади. 2) Abt</t>
  </si>
  <si>
    <t>считается целыми элементами по попаданию центра в зону. 3) Для произвольного сечения используется один глобальный расчет σs и As, без локальных зон вокруг каждого стержня. 4) d_s,eq для разных</t>
  </si>
  <si>
    <t>диаметров взят по EN 1992-1-1 как инженерное дополнение. 5) Непродолжительное раскрытие и отдельный самостоятельный Mcrc не реализованы.</t>
  </si>
  <si>
    <t>Если эти допущения будут пересмотрены, нужно одновременно изменить расчет трещин, вывод Results и этот раздел справки.</t>
  </si>
  <si>
    <t>Расчет продольного изгиба и устойчивости в программе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</si>
  <si>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</si>
  <si>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</si>
  <si>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</si>
  <si>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</si>
  <si>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</si>
  <si>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</si>
  <si>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</si>
  <si>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</si>
  <si>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</si>
  <si>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</si>
  <si>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</si>
  <si>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</si>
  <si>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</si>
  <si>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</si>
  <si>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</si>
  <si>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</si>
  <si>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Xref/Yref - пользовательская точка приложения нагрузки, а Xred/Yred - центр тяжести приведенного сечения. Знак N берется в внутренней системе программы; на Results значения переводятся обратно</t>
  </si>
  <si>
    <t>через rngSignConventionSettings.</t>
  </si>
  <si>
    <t>α - угол главных осей приведенного сечения. Для круга и других почти симметричных сечений программа фиксирует α = 0, чтобы малый численный перекос сетки не раскладывал чистый Mx или My на две</t>
  </si>
  <si>
    <t>плоскости.</t>
  </si>
  <si>
    <t>Перед расчетом и после фильтра устойчивости применяется общая настройка Calculation.ZeroMomentPerDepth. Момент, который меньше Mtol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</si>
  <si>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</si>
  <si>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</si>
  <si>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</si>
  <si>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</si>
  <si>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 Ared/Ired</t>
  </si>
  <si>
    <t>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</si>
  <si>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</si>
  <si>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</si>
  <si>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</si>
  <si>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</si>
  <si>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l0 = μL. User - пользователь задает модуль эксцентриситета отдельно для двух главных плоскостей.</t>
  </si>
  <si>
    <t>Коэффициенты μ1 и μ2 пользователь задает именно по главным плоскостям приведенного сечения. Для круга и других сечений, где главные оси совпадают с X/Y, μ1 относится к расчетной плоскости Mx/YZ, а μ2</t>
  </si>
  <si>
    <t>- к расчетной плоскости My/XZ.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</si>
  <si>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</si>
  <si>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</si>
  <si>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</si>
  <si>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</si>
  <si>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</si>
  <si>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</si>
  <si>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</si>
  <si>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Для СП 35 в Results то же расчетное значение выводится как ec, а случайный эксцентриситет - как ec,sl. Для СП 63 эти величины выводятся как e0 и ea.</t>
  </si>
  <si>
    <t>6. Расчет по СП 63</t>
  </si>
  <si>
    <t>Для каждой главной плоскости программа считает условную жесткость D, критическую силу Ncr и коэффициент η. Если гибкость l0/i не больше 14, влияние прогиба по СП 63 не учитывается и η принимается</t>
  </si>
  <si>
    <t>равным 1; Ncr при этом все равно выводится справочно.</t>
  </si>
  <si>
    <t>M1 и Ml1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</si>
  <si>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</si>
  <si>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δe дополнительно ограничивается настройками Stability.SP63.DeltaEMin и Stability.SP63.DeltaEMax. Это расчетные границы, видимые на Config.</t>
  </si>
  <si>
    <t>Если N достигла или превысила Ncr,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</si>
  <si>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</si>
  <si>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ec с ядровым расстоянием r. Для несимметричного сечения программа выбирает r со стороны, куда направлен ec.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</si>
  <si>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</si>
  <si>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</si>
  <si>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</si>
  <si>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Ml считаются относительно наиболее растянутой или наименее сжатой грани. Если знаки M и Ml противоположны, применяется специальная ветвь СП 35: при |ec| ≥ 0.1h принимается φl = 1, иначе φl = 1.05.</t>
  </si>
  <si>
    <t>Stability.PhiLMode = PhiL2 в этой ветви принудительно принимает φl = 2. В режиме Auto программа считает φl по моментам полной и постоянной нагрузки и затем ограничивает его диапазоном 1...2.</t>
  </si>
  <si>
    <t>9. СП 35 при ec &lt;= r</t>
  </si>
  <si>
    <t>Для малых эксцентриситетов используется табличная ветвь. Программа интерполирует φm по отношению ec/r между столбцами таблицы 7.21, затем интерполирует φm и φl между соседними строками по гибкости</t>
  </si>
  <si>
    <t>l0/i.</t>
  </si>
  <si>
    <t>В этой табличной ветви настройка Stability.PhiLMode = PhiL2 не подменяет табличное φl: используются значения из таблицы 7.21. Если площадь арматуры больше 3% gross-площади бетона, в формуле Nult</t>
  </si>
  <si>
    <t>бетонный вклад уменьшается на As; это отдельное правило формулы устойчивости и не дублирует приведение (n - 1)As.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</si>
  <si>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</si>
  <si>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</si>
  <si>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</si>
  <si>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</si>
  <si>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</si>
  <si>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Ncr/N или Nult/N в Results - это справочный запас по устойчивости. Если запас меньше единицы или нарушено специальное ограничение ветви СП 35 N/Ncr ≤ 0.7,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</si>
  <si>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</si>
  <si>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</si>
  <si>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</si>
  <si>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</si>
  <si>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</si>
  <si>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</si>
  <si>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</si>
  <si>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</si>
  <si>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</si>
  <si>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</si>
  <si>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</si>
  <si>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</si>
  <si>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</si>
  <si>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</si>
  <si>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</si>
  <si>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</si>
  <si>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</si>
  <si>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</si>
  <si>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</si>
  <si>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</si>
  <si>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</si>
  <si>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</si>
  <si>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</si>
  <si>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 / k_output.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</si>
  <si>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</si>
  <si>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</si>
  <si>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</si>
  <si>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</si>
  <si>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</si>
  <si>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</si>
  <si>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ε₀ + κx·y + κy·x.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</si>
  <si>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</si>
  <si>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</si>
  <si>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</si>
  <si>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</si>
  <si>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</si>
  <si>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</si>
  <si>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</si>
  <si>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строке сочетания нужно указать заголовок того профильного столбца, по которому это сочетание должно рассчитываться.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</si>
  <si>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</si>
  <si>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</si>
  <si>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</si>
  <si>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CapacityLoadPath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</si>
  <si>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</si>
  <si>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</si>
  <si>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</si>
  <si>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</si>
  <si>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</si>
  <si>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</si>
  <si>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</si>
  <si>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</si>
  <si>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</si>
  <si>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</si>
  <si>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</si>
  <si>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</si>
  <si>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</si>
  <si>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</si>
  <si>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</si>
  <si>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</si>
  <si>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</si>
  <si>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</si>
  <si>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</si>
  <si>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</si>
  <si>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</si>
  <si>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</si>
  <si>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</si>
  <si>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</si>
  <si>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</si>
  <si>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</si>
  <si>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</si>
  <si>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</si>
  <si>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</si>
  <si>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</si>
  <si>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</si>
  <si>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</si>
  <si>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</si>
  <si>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</si>
  <si>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</si>
  <si>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</si>
  <si>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</si>
  <si>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</si>
  <si>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</si>
  <si>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</si>
  <si>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</si>
  <si>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</si>
  <si>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</si>
  <si>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</si>
  <si>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</si>
  <si>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</si>
  <si>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</si>
  <si>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</si>
  <si>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</si>
  <si>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</si>
  <si>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заполнять путь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</si>
  <si>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</si>
  <si>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</si>
  <si>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</si>
  <si>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</si>
  <si>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</si>
  <si>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</si>
  <si>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</si>
  <si>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</si>
  <si>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</si>
  <si>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</si>
  <si>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</si>
  <si>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</si>
  <si>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</si>
  <si>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</si>
  <si>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</si>
  <si>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</si>
  <si>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</si>
  <si>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</si>
  <si>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</si>
  <si>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ec &lt;= r предельная сила считается по Nult = phi * (Rb * Ab + Rsc * As). Если As больше 3% gross-площади бетона Ab, по СП 35 бетонный вклад считается по (Ab - As).</t>
  </si>
  <si>
    <t>Эта поправка относится только к формуле Nult. Она не заменяет правило (n - 1)As для приведенного сечения: через (n - 1)As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</si>
  <si>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</si>
  <si>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</si>
  <si>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Rb и Rbt. Для Mcrc и CrackedNDS используется II группа: Rb,ser и Rbt,ser.</t>
  </si>
  <si>
    <t>Eb и Ebt оставлены отдельными полями. Нормативно Ebt = Eb, потому что СП 63.13330.2018, п. 6.1.15 принимает начальный модуль бетона одинаковым при сжатии и растяжении.</t>
  </si>
  <si>
    <t>0.4·Eb в СП относится к модулю сдвига G, а не к Ebt.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</si>
  <si>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</si>
  <si>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</si>
  <si>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</si>
  <si>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</si>
  <si>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Rsc и Rs. Для Mcrc и CrackedNDS используется II группа: Rs,ser и программный параметр Rsc,ser.</t>
  </si>
  <si>
    <t>СП 63 отдельно не вводит Rsc,ser в том виде, как оно выведено в таблице. В программе поле оставлено для симметричного задания сжатой ветви; принято Rsc,ser = Rs,ser.</t>
  </si>
  <si>
    <t>Esc также является программным расширением для симметрии. Нормативно Esc = Es, потому что СП 63.13330.2018, п. 6.2.12 принимает модуль арматуры одинаковым при растяжении и сжатии.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</si>
  <si>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</si>
  <si>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phi2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</si>
  <si>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</si>
  <si>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</si>
  <si>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</si>
  <si>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</si>
  <si>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</si>
  <si>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</si>
  <si>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</si>
  <si>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</si>
  <si>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</si>
  <si>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</si>
  <si>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</si>
  <si>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</si>
  <si>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Модель CrackedState обязательна при включенном Calculation.Crack.Width. Модель CrackInitiation нужна только при SLS.Crack.PsiMode = Auto; если пользователь задает psi_s вручную, эта модель может быть не заполнена и не блокирует расчет.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</si>
  <si>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</si>
  <si>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</si>
  <si>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</si>
  <si>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как сечения с уже образовавшимися трещинами, без работы растянутого бетона.</t>
  </si>
  <si>
    <t>Visualization.State = BeforeMcrcState выводит состояние непосредственно перед образованием нормальной трещины, когда растянутый бетон еще работает. Оно создается только в режиме SLS.Crack.PsiMode = Auto, если первая проверка с psi_s = 1 не прошла и потребовался расчет момента образования трещины.</t>
  </si>
  <si>
    <t>Visualization.State = AfterMcrcState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psi_s.</t>
  </si>
  <si>
    <t>При центральном растяжении BeforeMcrcState не создается, потому что в этом случае нет нейтральной линии и программа определяет порог трещинообразования по расчетной силе Ncrc. Для проверки sigma_s,crc достаточно состояния AfterMcrcState сразу после появления трещины.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</si>
  <si>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</si>
  <si>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</si>
  <si>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</si>
  <si>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</si>
  <si>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</si>
  <si>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</si>
  <si>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6Ø32 или 6Ø32 + 3Ø20.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</si>
  <si>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</si>
  <si>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</si>
  <si>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</si>
  <si>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</si>
  <si>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</si>
  <si>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</si>
  <si>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</si>
  <si>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</si>
  <si>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</si>
  <si>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</si>
  <si>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</si>
  <si>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</si>
  <si>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RoundedRectangle.Width и RoundedRectangle.Height задают основные габариты бетонного сечения.</t>
  </si>
  <si>
    <t>Радиусы RoundedRectangle.RadiusTopLeft/TopRight/BottomRight/BottomLeft задаются независимо для каждого угла. Нулевой радиус означает обычный прямой угол.</t>
  </si>
  <si>
    <t>Скругленный прямоугольник пока используется как геометрическая бетонная форма. Если для него не задан отдельный builder арматуры или аннотаций, расчет не падает: отсутствующие specialized-данные просто не выводятся.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</si>
  <si>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</si>
  <si>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H1/B1 описывают верхний прямоугольник Г-сечения, H2/B2 - нижний прямоугольник. Полная высота расчетной формы равна H = H1 + H2.</t>
  </si>
  <si>
    <t>Основное армирование задается по смысловым граням H1, B1, H2, B2. Для каждой грани есть сторона _1 и _2: для вертикальных H это левая и правая грань, для горизонтальных B это верхняя и нижняя грань.</t>
  </si>
  <si>
    <t>Нумерация граней идет слева направо для вертикальных граней и сверху вниз для горизонтальных. Это правило используется в именах as_1/as_2, d_1/d_2, n_1/n_2, t1_1/t2_1 и t1_2/t2_2.</t>
  </si>
  <si>
    <t>Формула: step = (L_edge − t1 − t2) / (n − 1), если n &gt; 1.</t>
  </si>
  <si>
    <t>Если n = 1, создается один стержень в допустимой позиции по принятой реализации builder.</t>
  </si>
  <si>
    <t>Если n_1 = 0 или d_1 = 0, ряд _1 не создается. Если первого ряда на стороне нет, дополнительные 2-й и 3-й ряды этой стороны также не создаются, даже если их диаметры указаны.</t>
  </si>
  <si>
    <t>Дополнительные ряды строятся от координат первого ряда. loc_2row/loc_3row задает направление Stacked или SideBySide, а bind_2row/bind_3row задает EachBar или EverySecondBar.</t>
  </si>
  <si>
    <t>Размеры и групповые подписи арматуры создаются по смысловым граням Г-сечения и затем сохраняются в Results. Схема не угадывает грани по координатам уже после расчета.</t>
  </si>
  <si>
    <t>Сводка пакетного расчета</t>
  </si>
  <si>
    <t>Этот раздел описывает верхнюю таблицу Results: rngBatchSummary. В ней собраны основные итоги по всем сочетаниям, чтобы быстро увидеть статусы, определяющее сочетание, запас по выбранной λ-траектории и что получилось по раскрытию трещин.</t>
  </si>
  <si>
    <t>Первые строки - служебная часть. Определяющее сочетание по прочности берется по минимальному рассчитанному CapacitySafetyFactor. После перехода на CapacityLoadPath этот запас равен найденному lambda для выбранной траектории: λ*Mx, λ*My, λ*Mxy, λ*N или λ*NMxy. Проверка трещин в выбор worst для прочности не входит.</t>
  </si>
  <si>
    <t>Время расчета, с - полное время выполнения макроса от старта пользовательского расчета до завершения записи Results, обновления схемы и, если включен General.ExecutionReportEnabled, сохранения txt-отчета.</t>
  </si>
  <si>
    <t>Точка приложения нагрузки - смещение точки, относительно которой пользователь задает N, Mx и My, от центра тяжести бетонного сечения. При нулевых Load.ReferenceOffsetX/Y в summary выводится X=0 и Y=0.</t>
  </si>
  <si>
    <t>CombinationID (сочетание) - ID строки из таблицы сочетаний на листе Config.</t>
  </si>
  <si>
    <t>Comment (комментарий) - пользовательский комментарий к сочетанию. Этот же текст добавляется в заголовок схемы в скобках.</t>
  </si>
  <si>
    <t>ProfileId (профиль) - расчетный профиль, назначенный этому сочетанию. Профиль задает запрошенные расчеты, материальные модели и состояние для визуализации.</t>
  </si>
  <si>
    <t>OverallStatus (итог) - общий короткий статус сочетания. Он собирается из применимых статусов разделов с приоритетом InputErr -&gt; NumFail -&gt; FAIL -&gt; OK. N/A не ухудшает итог, если раздел просто неприменим.</t>
  </si>
  <si>
    <t>DirectStateStatus (НДС) показывает результат прямого расчета состояния от заданного сочетания. OK - равновесие найдено внутри физической диаграммы материалов.</t>
  </si>
  <si>
    <t>DirectStateStatus = FAIL означает, что равновесие найдено, но состояние вышло за физические пределы диаграмм материалов. DirectStateStatus = NumFail означает, что численное равновесие не найдено.</t>
  </si>
  <si>
    <t>eps_c,min (бетон сжатие) - минимальная деформация бетонных элементов в найденном состоянии. В INTERNAL convention сжатие отрицательное, поэтому для сжатого бетона обычно контролируется отрицательный минимум.</t>
  </si>
  <si>
    <t>eps_c,max (бетон растяжение) - максимальная растягивающая деформация бетонных элементов.</t>
  </si>
  <si>
    <t>eps_s,min (арматура сжатие) - минимальная деформация стержней арматуры.</t>
  </si>
  <si>
    <t>eps_s,max (арматура растяжение) - максимальная растягивающая деформация стержней арматуры.</t>
  </si>
  <si>
    <t>eps_cu,comp (предел бетона сжатие) - предельная сжатая деформация бетонной диаграммы активного расчета.</t>
  </si>
  <si>
    <t>eps_cu,tens (предел бетона растяжение) - предельная растягивающая деформация бетонной диаграммы. Поле заполняется только если активная диаграмма действительно учитывает растянутый бетон.</t>
  </si>
  <si>
    <t>eps_su,comp (предел арматуры сжатие) и eps_su,tens (предел арматуры растяжение) - предельные деформации построенной диаграммы арматуры активного расчета.</t>
  </si>
  <si>
    <t>h в блоке деформаций - высота всего бетонного сечения по нормали к нейтральной линии именно для фактического состояния этого сочетания. Это не параметр предельного момента.</t>
  </si>
  <si>
    <t>x в блоке деформаций - высота сжатой зоны по той же нормали для фактического состояния сочетания. Если все сечение сжато, x близко к h; если все растянуто, x близко к 0.</t>
  </si>
  <si>
    <t>Пользовательский StrainSafetyFactor больше не выводится. Текущие деформации eps_* нужны для диагностики НДС, а не как самостоятельный коэффициент несущей способности.</t>
  </si>
  <si>
    <t>CapacityStatus (прочность) показывает результат поиска предельной точки по выбранной λ-траектории. OK - предельный множитель найден и он не меньше 1.</t>
  </si>
  <si>
    <t>CapacityStatus = FAIL означает, что предельная точка найдена, но исходное сочетание уже превышает несущую способность. CapacityStatus = NumFail означает, что численный поиск не дал надежного результата.</t>
  </si>
  <si>
    <t>CapacityLimitState (предельное состояние) - причина остановки поиска: предельная деформация бетона, предельная деформация арматуры, численная неудача и т.п. В коротком пользовательском Status численная несходимость показывается как NumFail.</t>
  </si>
  <si>
    <t>CapacityLoadPath (что масштабируется) - выбранная пользователем траектория: λ*Mx, λ*My, λ*Mxy, λ*N или λ*NMxy. Компоненты, которые не входят в путь, остаются постоянными.</t>
  </si>
  <si>
    <t>CapacitySolutionMethod (фактический метод) - фактический метод, которым программа реально нашла предельную точку: UltimateStrain или LoadMultiplier. Это поле может отличаться от предпочтительной Capacity.SolutionStrategy, если Auto перешел в повторный поиск или выбранная λ-траектория устойчивее считается через LoadMultiplier.</t>
  </si>
  <si>
    <t>lambdaUltimate (множитель) - найденный предельный множитель λ. Именно он выводится как CapacitySafetyFactor.</t>
  </si>
  <si>
    <t>Nult, Mxult, Myult - предельные компоненты только для тех нагрузок, которые входили в выбранную λ-траекторию. Если компонент не масштабировался, его ячейка остается пустой.</t>
  </si>
  <si>
    <t>Если выбрано λ*N, момент от смещения точки приложения продольной силы масштабируется вместе с N. Если выбрано λ*Mx/λ*My/λ*Mxy, N остается постоянной, а момент от ее эксцентриситета остается в постоянной части.</t>
  </si>
  <si>
    <t>h в блоке Capacity - высота бетонного сечения по нормали к нейтральной линии именно в найденном предельном состоянии λult. В DirectState или при неудачном capacity-поиске поле остается пустым.</t>
  </si>
  <si>
    <t>x в блоке Capacity - сжатая зона именно при найденном λult. Она не подменяется текущим состоянием сочетания, потому что нейтральная линия при увеличении нагрузки может повернуться.</t>
  </si>
  <si>
    <t>CapacitySafetyFactor (запас по λ) - формульная ссылка на lambdaUltimate. Этот коэффициент используется для выбора Worst по прочности.</t>
  </si>
  <si>
    <t>CrackStatus (статус трещин) - статус расчета ширины раскрытия нормальных трещин по II группе. Расчет выполняется только для профилей с Calculation.Crack.Width = Yes и только когда исходное НДС найдено внутри физической диаграммы материалов.</t>
  </si>
  <si>
    <t>CrackFormed (трещина есть) - Да, если трещина считается образованной; Нет, если при заданной нагрузке трещина еще не образовалась.</t>
  </si>
  <si>
    <t>h в блоке трещин - полный размер бетонного сечения по нормали к нейтральной линии, используемый для определения эффективной растянутой зоны.</t>
  </si>
  <si>
    <t>a (от края до стержня) - расстояние от внешнего края наиболее растянутого бетонного волокна до оси наиболее удаленного растянутого стержня по нормали к нейтральной линии.</t>
  </si>
  <si>
    <t>TensionZoneDepth (растянутая зона) - фактическая высота растянутой зоны бетона по нормали к нейтральной линии.</t>
  </si>
  <si>
    <t>EffectiveZoneDepth (эффективная зона) - принятая глубина зоны взаимодействия для Abt. В режиме Effective используется h_bt = min(max(x_t, 2a), 0.5h); зона может геометрически зайти за нейтральную линию ради условия 2a, и бетонные КЭ внутри этой полосы учитываются по центрам независимо от знака текущей деформации.</t>
  </si>
  <si>
    <t>As (растянутая арматура) - суммарная площадь растянутых стержней, оси которых попали в принятую расчетную зону.</t>
  </si>
  <si>
    <t>Abt (растянутый бетон) - суммарная площадь бетонных конечных элементов, центры которых попали в принятую растянутую/эффективную зону.</t>
  </si>
  <si>
    <t>ds_eq (экв. диаметр) - эквивалентный диаметр для группы стержней разных диаметров: ds,eq = sum(n_i*d_i²) / sum(n_i*d_i). Это инженерное дополнение по EN 1992-1-1 для случая, который СП 63 явно не раскрывает.</t>
  </si>
  <si>
    <t>phi1 (длительность) - коэффициент длительности действия нагрузки. В текущей реализации продолжительное раскрытие трещин по II группе использует phi1 = 1.4.</t>
  </si>
  <si>
    <t>phi2 (поверхность арматуры) - пользовательский коэффициент из SLS.Crack.Phi2. Ориентир: 0.5 для периодического профиля и 0.8 для гладкой арматуры.</t>
  </si>
  <si>
    <t>phi3 (характер нагрузки) - коэффициент характера работы элемента. При SLS.Crack.Phi3Mode = Auto программа принимает 1.2 для растягивающей продольной силы N и 1.0 для остальных случаев; при User берет SLS.Crack.Phi3.</t>
  </si>
  <si>
    <t>psi_s (работа растянутого бетона) - коэффициент учета работы бетона между трещинами. При пользовательском режиме берется SLS.Crack.PsiS. При Auto программа сначала проверяет с psi_s = 1; если проверка не прошла, уточняет коэффициент по состоянию сразу после образования трещины.</t>
  </si>
  <si>
    <t>sigma_s - средневзвешенное напряжение растянутой арматуры из выбранного набора стержней.</t>
  </si>
  <si>
    <t>sigma_s,crc - средневзвешенное по площади напряжение той же расчетной группы растянутых стержней сразу после образования трещины. Набор стержней берется из текущего сочетания и не переопределяется заново для состояния образования трещины.</t>
  </si>
  <si>
    <t>В сводке sigma_s,crc заполняется только если режим Auto действительно запустил уточнение psi_s после непрохождения первой проверки с psi_s = 1; иначе выводится NotCalcul.</t>
  </si>
  <si>
    <t>Es - модуль упругости арматуры из Steel.Es в выбранной OUTPUT-единице напряжений.</t>
  </si>
  <si>
    <t>ls_raw - исходный шаг трещин до ограничений: ls,raw = 0.5 · (Abt / As) · ds_eq.</t>
  </si>
  <si>
    <t>ls - принятый шаг трещин после ограничений. Сначала применяется нижняя граница: ls = max(ls_raw; 10·ds; 100 мм). Затем применяется верхняя граница: ls = min(ls; 40·ds; 400 мм).</t>
  </si>
  <si>
    <t>lambda_crc - доля заданной нагрузки, при которой появляется нормальная трещина. Например 0.70 означает, что трещина появляется примерно при 70% текущего сочетания. При центральном растяжении эта доля равна отношению силы образования трещин Ncrc к заданной продольной силе N. Если уточнение psi_s не выполнялось, выводится NotCalcul.</t>
  </si>
  <si>
    <t>Ncrc - продольная сила образования трещин при истинном центральном растяжении. Для нее используется отдельная ветка СП: Ncrc = Ared · Rbt,ser. Если центральная ветка не применялась или Ncrc не требовалось считать, в сводке выводится NotCalcul.</t>
  </si>
  <si>
    <t>TensionRebarCount - количество растянутых стержней, вошедших в расчет As и sigma_s.</t>
  </si>
  <si>
    <t>a_crc (ширина трещины) - расчетная ширина раскрытия трещины.</t>
  </si>
  <si>
    <t>Формула: a_crc = phi1 · phi2 · phi3 · psi_s · (sigma_s / Es) · ls.</t>
  </si>
  <si>
    <t>a_crc,ult (допустимая ширина) - пользовательское допустимое значение SLS.Crack.Allowable.</t>
  </si>
  <si>
    <t>CrackSafetyFactor (запас по трещинам) - отношение допустимой ширины к расчетной: SFcrc = a_crc,ult / a_crc. Если трещина не образована или a_crc = 0, запас не выводится.</t>
  </si>
  <si>
    <t>LongitudinalCrackStatus (продольные трещины) - статус SLS(II)-проверки сжатого бетона на продольные трещины. Проверка выполняется внутри Calculation.Crack.Width, когда состояние с трещинами найдено в физическом диапазоне диаграммы и в бетоне есть сжимающие напряжения.</t>
  </si>
  <si>
    <t>sigma_c,max (сжатие бетона) - максимальное по модулю сжимающее напряжение среди бетонных элементов в уже найденном НДС этого сочетания.</t>
  </si>
  <si>
    <t>Rb,mc2 (допустимое сжатие) - пользовательское допустимое значение для проверки продольных трещин по СП 35. Число вводится на Config уже с учетом применимых коэффициентов условий работы.</t>
  </si>
  <si>
    <t>LongitudinalCrackSafetyFactor (запас) - формула Results: SFlong = Rb,mc2 / sigma_c,max. Если Crack.Width не включен или сжатого бетона нет, проверка получает N/A и запас не выводится.</t>
  </si>
  <si>
    <t>Подробная таблица устойчивости находится ниже верхнего Summary. В ней отдельно показаны итог по расчету, общие данные по главным осям, блок СП 35 и блок СП 63.</t>
  </si>
  <si>
    <t>Усилия после устойчивости в подробной таблице выводятся в двух привязках. Mx/My в точке нагрузки нужны для сопоставления с тем, как пользователь задал сочетание и Load.ReferenceOffsetX/Y. Mx/My в ц.т. приведенного сечения - это моменты, которые участвовали в расчете устойчивости; перед дальнейшим НДМ они переносятся к внутренним координатам элементов без повторного учета пользовательского эксцентриситета.</t>
  </si>
  <si>
    <t>Ncr в детальных блоках СП 35/СП 63 заполняется только там, где методика реально считает критическую силу. Если выбранная ветвь вместо Ncr считает Nult,stab, в колонке Ncr выводится N/A.</t>
  </si>
  <si>
    <t>Nult,stab в детальных блоках заполняется для табличной ветви СП 35. Для ветвей, где проверка идет через критическую силу Ncr и коэффициент eta, в колонке Nult,stab выводится N/A.</t>
  </si>
  <si>
    <t>Эксцентриситеты подписаны в обозначениях выбранного СП: для СП 63 выводятся e0 и ea, для СП 35 - ec и ec,sl.</t>
  </si>
  <si>
    <t>В блоке СП 63 по каждой плоскости выводится l0/i. При l0/i &lt;= 14 коэффициент eta принимается равным 1; Ncr при этом остается справочным расчетным значением.</t>
  </si>
  <si>
    <t>Запас устойчивости в подробной таблице - отношение контрольной сжимающей силы к действующей сжимающей N. В зависимости от ветви это Ncr/N или Nult,stab/N.</t>
  </si>
  <si>
    <t>MinSafetyFactor (общий запас) - минимальный положительный коэффициент из CapacitySafetyFactor, CrackSafetyFactor и LongitudinalCrackSafetyFactor. Столбец информативный и специально выделен более темным серым цветом.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</si>
  <si>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</si>
  <si>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</si>
  <si>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</si>
  <si>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</si>
  <si>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</si>
  <si>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</si>
  <si>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</si>
  <si>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</si>
  <si>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</si>
  <si>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</si>
  <si>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Calculation.ZeroMomentPerDepth - Порог обнуления малых моментов: Mtol = значение*h.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</si>
  <si>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</si>
  <si>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Mtol = Calculation.ZeroMomentPerDepth *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</si>
  <si>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</si>
  <si>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</si>
  <si>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Abs(M) &lt;= Mtol,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</si>
  <si>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</si>
  <si>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</si>
  <si>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 и LShape.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</si>
  <si>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</si>
  <si>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</si>
  <si>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</si>
  <si>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</si>
  <si>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Circle или LShape.</t>
  </si>
  <si>
    <t>Поддерживаемые варианты: Circle, RoundedRectangle, LShape.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</si>
  <si>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</si>
  <si>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</si>
  <si>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</si>
  <si>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</si>
  <si>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</si>
  <si>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Формула: A_cell = Mesh.StepX · Mesh.StepY.</t>
  </si>
  <si>
    <t>Формула для граничной ячейки: A_boundary = (n_inside / n_total) · Mesh.StepX · Mesh.StepY.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</si>
  <si>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</si>
  <si>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</si>
  <si>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</si>
  <si>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</si>
  <si>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</si>
  <si>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n_inside / n_total * Mesh.StepX * Mesh.StepY, где n_inside - число подъячеек внутри контура.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</si>
  <si>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</si>
  <si>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</si>
  <si>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</si>
  <si>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формы, например нижний левый угол LShape,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</si>
  <si>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</si>
  <si>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</si>
  <si>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</si>
  <si>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</si>
  <si>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</si>
  <si>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</si>
  <si>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</si>
  <si>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решает равновесие через касательную матрицу жесткости: K · Δu = −R, где Δu = [Δε₀; Δκx; Δκy].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</si>
  <si>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</si>
  <si>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</si>
  <si>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</si>
  <si>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</si>
  <si>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</si>
  <si>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</si>
  <si>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</si>
  <si>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</si>
  <si>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</si>
  <si>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</si>
  <si>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</si>
  <si>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</si>
  <si>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</si>
  <si>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</si>
  <si>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Solver.DirectState.DiagramExtension - Помогает найти равновесие для перегруженного сочетания и показать FAIL вместо численной несходимости. Несущую способность и трещины не увеличивает.</t>
  </si>
  <si>
    <t>Эта настройка нужна для прямого расчета состояния сечения от заданного сочетания N + Mx + My.</t>
  </si>
  <si>
    <t>Если нагрузка немного больше того, что описывает физическая диаграмма материала, обычная диаграмма выходит на последнюю точку и расчет может не найти равновесие. При Yes программа добавляет слабое техническое продолжение за последней физической деформацией, чтобы равновесие можно было найти и явно показать пользователю перегрузку.</t>
  </si>
  <si>
    <t>Такой результат не считается нормальным расчетным состоянием. Если техническое продолжение действительно понадобилось, в Summary будет FAIL, а на схеме и в AutoCAD появится предупреждение: ВНЕ ФИЗИЧЕСКОЙ ДИАГРАММЫ МАТЕРИАЛА.</t>
  </si>
  <si>
    <t>Extension не увеличивает несущую способность сечения. Расчет Capacity, образование трещины и расчет раскрытия трещин выполняются только по обычным физическим диаграммам без этого продолжения.</t>
  </si>
  <si>
    <t>Раскрытие трещин считается только тогда, когда исходное состояние с трещинами найдено внутри физической диаграммы: DirectStateStatus = OK и ExtensionUsed = False. Само включение этой настройки расчет трещин не запрещает.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</si>
  <si>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</si>
  <si>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</si>
  <si>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</si>
  <si>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−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</si>
  <si>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</si>
  <si>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</si>
  <si>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</si>
  <si>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</si>
  <si>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</si>
  <si>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</si>
  <si>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−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</si>
  <si>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</si>
  <si>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</si>
  <si>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</si>
  <si>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</si>
  <si>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</si>
  <si>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−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</si>
  <si>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</si>
  <si>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</si>
  <si>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</si>
  <si>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Применяется к Newton и Secant. Разрешает дробить слишком резкий шаг поиска; расчет становится устойчивее, но иногда медленнее.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</si>
  <si>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</si>
  <si>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alpha.</t>
  </si>
  <si>
    <t>Включение повышает устойчивость на нелинейных диаграммах, но может добавить вычисления внутренних усилий.</t>
  </si>
  <si>
    <t>Solver.DampingInitial - Применяется к Newton и Secant. Начальный коэффициент демпфирования шага; меньше значение делает шаг осторожнее.</t>
  </si>
  <si>
    <t>Это начальный множитель итерационной поправки.</t>
  </si>
  <si>
    <t>Формула шага: u_new = u_old + alpha · Δu, где на первом пробном шаге alpha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</si>
  <si>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</si>
  <si>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</si>
  <si>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Применяется к Newton и Secant. Минимальный коэффициент alpha при line search; меньше значение разрешает более сильное дробление шага.</t>
  </si>
  <si>
    <t>Это минимально допустимый коэффициент alpha при дроблении итерационного шага line search.</t>
  </si>
  <si>
    <t>Если шаг уже уменьшен до этого alpha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</si>
  <si>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alpha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</si>
  <si>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</si>
  <si>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Применяется к Newton и Secant. Ограничение приращения epsilon0 за одну итерацию; меньше значение устойчивее, но медленнее.</t>
  </si>
  <si>
    <t>Это ограничение приращения средней деформации epsilon0 за одну итерацию.</t>
  </si>
  <si>
    <t>После вычисления поправки Δepsilon0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</si>
  <si>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</si>
  <si>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</si>
  <si>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Применяется к Newton и Secant. Ограничение приращения кривизны за одну итерацию; меньше значение устойчивее, но медленнее.</t>
  </si>
  <si>
    <t>Это ограничение приращения кривизны kappaX и kappaY за одну итерацию.</t>
  </si>
  <si>
    <t>После вычисления поправок ΔkappaX и ΔkappaY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</si>
  <si>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</si>
  <si>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</si>
  <si>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</si>
  <si>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</si>
  <si>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</si>
  <si>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</si>
  <si>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</si>
  <si>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</si>
  <si>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</si>
  <si>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</si>
  <si>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</si>
  <si>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</si>
  <si>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</si>
  <si>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</si>
  <si>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</si>
  <si>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</si>
  <si>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</si>
  <si>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N0 + λ·Nbase, Mx = Mx0 + λ·Mxbase, My = My0 + λ·Mybase.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</si>
  <si>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</si>
  <si>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</si>
  <si>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</si>
  <si>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</si>
  <si>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</si>
  <si>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</si>
  <si>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</si>
  <si>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</si>
  <si>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</si>
  <si>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</si>
  <si>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Capacity.MaxLambda - Актуально для всех методов. В LoadMultiplier задает предел расширения расчетной скобки; в UltimateStrain используется как защитный верхний предел найденного lambda.</t>
  </si>
  <si>
    <t>Это защитная верхняя граница для найденного коэффициента lambda.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</si>
  <si>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</si>
  <si>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настройка также ограничивает допустимый масштаб результата, чтобы ошибочные исходные данные не приводили к бессмысленно большой lambda.</t>
  </si>
  <si>
    <t>Ориентиры: 10...20 удобно для быстрой оценки; 64 - рабочее значение; больше 100 обычно имеет смысл только для очень малых исходных моментов. Lambda безразмерна и не зависит от выбранных единиц.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</si>
  <si>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</si>
  <si>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lambda,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</si>
  <si>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</si>
  <si>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</si>
  <si>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</si>
  <si>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</si>
  <si>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</si>
  <si>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lambda.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</si>
  <si>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</si>
  <si>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</si>
  <si>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</si>
  <si>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найденный lambda менее точным.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</si>
  <si>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</si>
  <si>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</si>
  <si>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</si>
  <si>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</si>
  <si>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</si>
  <si>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</si>
  <si>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</si>
  <si>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lambda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</si>
  <si>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</si>
  <si>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</si>
  <si>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</si>
  <si>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lambda при поиске верхней границы несущей способности.</t>
  </si>
  <si>
    <t>Это первая пробная величина lambda для метода LoadMultiplier на выбранной траектории CapacityLoadPath.</t>
  </si>
  <si>
    <t>Если при этом lambda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</si>
  <si>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пробных расчетов. Если слишком большое, первая проба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</si>
  <si>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Lambda безразмерна, поэтому при переходе с tf*m на kN*m значение не пересчитывается.</t>
  </si>
  <si>
    <t>Capacity.ToleranceLambda - Общий допуск одномерного поиска lambdaUltimate для Bisection, Brent и Secant.</t>
  </si>
  <si>
    <t>Это точность одномерного поиска предельного множителя lambda в LoadMultiplier.</t>
  </si>
  <si>
    <t>Bisection, Brent и Secant останавливаются, когда интервал/шаг по lambda становится достаточно малым по этому допуску.</t>
  </si>
  <si>
    <t>Это допуск именно по коэффициенту lambda,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</si>
  <si>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</si>
  <si>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после численной несходимости пробного расчета в LoadMultiplier.</t>
  </si>
  <si>
    <t>Это число дополнительных попыток для пробной точки lambda, если внутренний расчет НДС не сошелся.</t>
  </si>
  <si>
    <t>Повтор обычно выполняется с более осторожным числом ступеней нагрузки, чтобы отличить физический предел от численной проблемы.</t>
  </si>
  <si>
    <t>Если retries исчерпаны, проба получает NumFail. Такая несходимость не считается разрушением сечения.</t>
  </si>
  <si>
    <t>Ориентиры: 0 - максимально быстро, без повторов; 1...2 - умеренная страховка; 3...4 -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</si>
  <si>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для каждой пробной точки LoadMultiplier.</t>
  </si>
  <si>
    <t>Это базовое число ступеней приложения нагрузки для каждой пробной lambda в LoadMultiplier.</t>
  </si>
  <si>
    <t>Больше ступеней делает пробный расчет устойчивее, но увеличивает время каждой проверки lambda.</t>
  </si>
  <si>
    <t>Настройка не используется как физический шаг увеличения нагрузки. Внешний поиск lambda выполняют Bisection, Brent или Secant.</t>
  </si>
  <si>
    <t>Для проверенного Г-сечения с траекторией λ*N расчет сходится уже при BaseLoadSteps = 1. Поэтому значение больше 1 не является обязательным условием Nult, а только численной страховкой.</t>
  </si>
  <si>
    <t>Ориентиры: 1 - быстро и обычно достаточно; 2...4 - мягче для нелинейных диаграмм; 8 и больше - только если отдельные пробные точки часто дают NumFail.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</si>
  <si>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</si>
  <si>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Ncr и коэффициент eta.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</si>
  <si>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eta.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</si>
  <si>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</si>
  <si>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</si>
  <si>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mu1*l и mu2*l.</t>
  </si>
  <si>
    <t>Это геометрическая длина элемента L до умножения на mu1/mu2.</t>
  </si>
  <si>
    <t>Для критической силы и гибкости программа считает расчетные длины l0,1 = mu1*L и l0,2 = mu2*L.</t>
  </si>
  <si>
    <t>По СП 63 п. 8.1.7 и СП 35 п. 7.52 случайный эксцентриситет в режиме AutoWithL берется именно по L, а не по l0.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</si>
  <si>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</si>
  <si>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I1.</t>
  </si>
  <si>
    <t>Коэффициент задает расчетную длину в соответствующей главной плоскости приведенного сечения.</t>
  </si>
  <si>
    <t>mu1 относится к изгибу вокруг главной оси 1, для которой выведен PrincipalI1. mu2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</si>
  <si>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</si>
  <si>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</si>
  <si>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mu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</si>
  <si>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</si>
  <si>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</si>
  <si>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</si>
  <si>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</si>
  <si>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e0 с учетом ea; в обозначениях СП 35 - формирование ec с учетом ec,sl.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</si>
  <si>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</si>
  <si>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</si>
  <si>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</si>
  <si>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ea по СП 63 или ec,sl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</si>
  <si>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</si>
  <si>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</si>
  <si>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</si>
  <si>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</si>
  <si>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</si>
  <si>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умолчанию: СП 63 использует ea = max(L/600; h/30; 10 мм), СП 35 использует ec,sl = L/400.</t>
  </si>
  <si>
    <t>AutoWithμL оставлен как инженерная проверочная опция: вместо геометрической длины L в случайном эксцентриситете используется расчетная длина l0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</si>
  <si>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</si>
  <si>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</si>
  <si>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</si>
  <si>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</si>
  <si>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</si>
  <si>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</si>
  <si>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</si>
  <si>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</si>
  <si>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</si>
  <si>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</si>
  <si>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</si>
  <si>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</si>
  <si>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</si>
  <si>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</si>
  <si>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phi_l = 2 в расчетных ветвях Ncr/eta.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</si>
  <si>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</si>
  <si>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</si>
  <si>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</si>
  <si>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phi_l = 2 как консервативный пользовательский режим только в расчетных ветвях Ncr/eta.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</si>
  <si>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</si>
  <si>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ec &lt;= r эта настройка не заменяет табличный phi_l: там всегда используются phi_m и phi_l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</si>
  <si>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</si>
  <si>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</si>
  <si>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</si>
  <si>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ks участвует в условной жесткости D = kb*Eb*Ib + ks*Es*Is.</t>
  </si>
  <si>
    <t>Коэффициент eta применяется только при гибкости l0/i &gt; 14. При l0/i &lt;= 14 программа принимает eta = 1, но Ncr все равно выводит справочно.</t>
  </si>
  <si>
    <t>DeltaEMin и DeltaEMax ограничивают delta_e = e0/h в формуле kb.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</si>
  <si>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</si>
  <si>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delta_e в формуле условной жесткости СП 63.</t>
  </si>
  <si>
    <t>Stability.SP63.DeltaEMax - Верхнее ограничение delta_e в формуле условной жесткости СП 63.</t>
  </si>
  <si>
    <t>Stability.SP35.PhiP - Коэффициент phi_p.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</si>
  <si>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</si>
  <si>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коэффициентом. Для ненапрягаемой арматуры в текущей постановке обычно используется значение 1.</t>
  </si>
  <si>
    <t>NOverNcrLimit контролирует условие N/Ncr для ветви eta СП 35.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</si>
  <si>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</si>
  <si>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N/Ncr для ветви СП 35 с коэффициентом eta.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</si>
  <si>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</si>
  <si>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</si>
  <si>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</si>
  <si>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SFcrc = a_crc,ult / a_crc.</t>
  </si>
  <si>
    <t>Если SFcrc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</si>
  <si>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</si>
  <si>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</si>
  <si>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SLS.Crack.TensionZoneMode - Зона бетона Abt: Effective - эффективная зона по 2a и 0.5h; FullTension - вся фактически растянутая зона.</t>
  </si>
  <si>
    <t>Эта настройка определяет, какая часть растянутого бетона входит в Abt для формулы расстояния между трещинами.</t>
  </si>
  <si>
    <t>FullTension: берется вся фактически растянутая зона бетона. Бетонный конечный элемент попадает в Abt,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</si>
  <si>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min(max(x_t, 2a), 0.5h), где x_t - фактическая растянутая зона. Если x_t &lt; 2a, для Abt принимается полоса 2a, даже если она заходит за нейтральную линию; бетонные КЭ выбираются по попаданию центра в эту полосу. Стержни для As, sigma_s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</si>
  <si>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</si>
  <si>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sqrt(A). Это влияет только на s_t, s_c, h и a_s; реальные A/I остаются расчетными характеристиками элемента.</t>
  </si>
  <si>
    <t>Abt считается дискретно: если центр бетонного КЭ попал в расчетную зону, учитывается вся его площадь; частичные площади не считаются. As включает только растянутые стержни, оси которых находятся внутри той же зоны.</t>
  </si>
  <si>
    <t>Расстояние между трещинами: ls0 = 0.5 * (Abt / As) * ds. Затем ls = max(ls0, 10ds, 100 mm), после этого ls = min(ls, 40ds, 400 mm).</t>
  </si>
  <si>
    <t>Если в зоне есть разные диаметры, программа использует ds,eq = sum(n_i*d_i^2) / sum(n_i*d_i). Это инженерное дополнение из EN 1992-1-1 для случая, который СП 63 явно не раскрывает.</t>
  </si>
  <si>
    <t>СП 63.13330.2018, п. 8.2.17 задает формулу (8.136) и ограничения 10ds...40ds, 100...400 mm.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</si>
  <si>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</si>
  <si>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</si>
  <si>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</si>
  <si>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</si>
  <si>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Abt, затем считается расстояние между трещинами ls и итоговая ширина a_crc.</t>
  </si>
  <si>
    <t>Настройка влияет только на расчетную зону Abt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</si>
  <si>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</si>
  <si>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в текущей схеме продолжительного раскрытия используется 1.4.</t>
  </si>
  <si>
    <t>Это коэффициент длительности действия нагрузки φ1 в формуле раскрытия нормальной трещины.</t>
  </si>
  <si>
    <t>В текущей реализованной схеме программа считает продолжительное раскрытие a_crc = a_crc1, поэтому используется φ1 = 1.4.</t>
  </si>
  <si>
    <t>Значение задается пользователем напрямую. Если нужна иная расчетная ситуация, пользователь меняет коэффициент осознанно; программа не подбирает его автоматически.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</si>
  <si>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</si>
  <si>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</si>
  <si>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φ2, учитывающий поверхность продольной арматуры в формуле раскрытия трещины.</t>
  </si>
  <si>
    <t>Теперь φ2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</si>
  <si>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</si>
  <si>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phi3: Auto - по характеру продольной силы; User - брать введенное значение SLS.Crack.Phi3.</t>
  </si>
  <si>
    <t>Эта настройка задает, как принимать коэффициент φ3.</t>
  </si>
  <si>
    <t>Auto: программа выбирает φ3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</si>
  <si>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</si>
  <si>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</si>
  <si>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phi3, если SLS.Crack.Phi3Mode = User.</t>
  </si>
  <si>
    <t>Это пользовательское значение коэффициента φ3 для режима SLS.Crack.Phi3Mode = User.</t>
  </si>
  <si>
    <t>При SLS.Crack.Phi3Mode = Auto эта ячейка остается справочной: фактическое φ3 определяется программой по текущему сочетанию и выводится в Results.</t>
  </si>
  <si>
    <t>SLS.Crack.PsiMode - Как принимать psi_s: User - брать введенное значение SLS.Crack.PsiS; Auto - уточнять только если первая проверка с psi_s=1 не прошла.</t>
  </si>
  <si>
    <t>Эта настройка задает, как определить коэффициент psi_s в формуле раскрытия трещины.</t>
  </si>
  <si>
    <t>User: psi_s берется из SLS.Crack.PsiS. Это самый простой и быстрый режим: раскрытие считается по уже найденному НДС текущего сочетания, без отдельного поиска состояния образования трещины.</t>
  </si>
  <si>
    <t>Auto: программа сначала делает проверку с psi_s = 1. Если полученная ширина a_crc не превышает SLS.Crack.Allowable, расчет на этом заканчивается, а состояние образования трещины и sigma_s,crc не считаются.</t>
  </si>
  <si>
    <t>Если первая проверка в Auto не прошла, программа ищет долю заданной нагрузки, при которой в бетоне появляется нормальная трещина. В Results эта доля подписана как lambda_crc: например 0.70 означает, что трещина появляется примерно при 70% текущего сочетания.</t>
  </si>
  <si>
    <t>Для обычного изгиба программа масштабирует весь набор N, Mx и My в одной пропорции. Трещина считается образованной, когда растянутый бетон достигает предельной деформации eps_bt,ult по СП 63, п. 8.2.14 и 8.1.30.</t>
  </si>
  <si>
    <t>Для двузначной эпюры принимается eps_bt,ult = eps_bt2. Для однозначно растянутой эпюры с ненулевой кривизной применяется формула (8.54): eps_bt,ult = eps_bt2 - (eps_bt2 - eps_bt0) * eps1 / eps2. Для центрального растяжения используется отдельная сила образования трещин Ncrc.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</si>
  <si>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sigma_s,crc по тому же набору стержней, который выбран для текущего сочетания.</t>
  </si>
  <si>
    <t>sigma_s,crc считается как средневзвешенное по площади напряжение этих же стержней: сумма As_i * sigma_i,crc делится на сумму As_i. СП 63 задает саму величину sigma_s,crc в п. 8.2.18, но не описывает, как усреднять много стержней произвольного сечения N + Mx + My; это принятая НДМ-интерпретация.</t>
  </si>
  <si>
    <t>Формула: psi_s = 1 - 0.8 * sigma_s,crc / sigma_s. При численных выбросах значение ограничивается диапазоном 0...1.</t>
  </si>
  <si>
    <t>Если найденная доля больше 1, трещина при заданной нагрузке еще не образована, поэтому a_crc принимается равным 0.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</si>
  <si>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Mcrc: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</si>
  <si>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</si>
  <si>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SLS.Crack.PsiS - Пользовательское значение psi_s, если SLS.Crack.PsiMode = User.</t>
  </si>
  <si>
    <t>Это пользовательское значение коэффициента ψs для режима SLS.Crack.PsiMode = User.</t>
  </si>
  <si>
    <t>При SLS.Crack.PsiMode = Auto эта ячейка не задает итоговый коэффициент: программа сначала проверяет ψs = 1, а при непрохождении уточняет ψs по состоянию сразу после образования трещины.</t>
  </si>
  <si>
    <t>Настройка влияет только на формулу ширины раскрытия и не меняет НДС сечения.</t>
  </si>
  <si>
    <t>Автоматическое уточнение ψs выполняется по СП 63.13330.2018, п. 8.2.18, формула (8.137).</t>
  </si>
  <si>
    <t>AutoCAD.Export.CombinationID - Какое сочетание экспортировать в AutoCAD: Worst - определяющее сочетание из последнего расчета; либо конкретный CombinationID из rngLoadCombinations.</t>
  </si>
  <si>
    <t>Worst означает: взять определяющее сочетание из верхней сводки Results. Программа выбирает сочетание с минимальным прочностным запасом. Расчет трещин в этот выбор не входит.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</si>
  <si>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</si>
  <si>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</si>
  <si>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</si>
  <si>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</si>
  <si>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</si>
  <si>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</si>
  <si>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</si>
  <si>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</si>
  <si>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</si>
  <si>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</si>
  <si>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</si>
  <si>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</si>
  <si>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</si>
  <si>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</si>
  <si>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</si>
  <si>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</si>
  <si>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</si>
  <si>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</si>
  <si>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</si>
  <si>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</si>
  <si>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</si>
  <si>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</si>
  <si>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</si>
  <si>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</si>
  <si>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</si>
  <si>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</si>
  <si>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</si>
  <si>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</si>
  <si>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</si>
  <si>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</si>
  <si>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</si>
  <si>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</si>
  <si>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</si>
  <si>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</si>
  <si>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</si>
  <si>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</si>
  <si>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</si>
  <si>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</si>
  <si>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</si>
  <si>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</si>
  <si>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</si>
  <si>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</si>
  <si>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</si>
  <si>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</si>
  <si>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</si>
  <si>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</si>
  <si>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</si>
  <si>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</si>
  <si>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</si>
  <si>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</si>
  <si>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</si>
  <si>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</si>
  <si>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</si>
  <si>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</si>
  <si>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</si>
  <si>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</si>
  <si>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определяющее сочетание из последнего расчета; либо конкретный CombinationID из rngLoadCombinations.</t>
  </si>
  <si>
    <t>Worst показывает определяющее сочетание из верхней сводки Results.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</si>
  <si>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</si>
  <si>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</si>
  <si>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</si>
  <si>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</si>
  <si>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</si>
  <si>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</si>
  <si>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</si>
  <si>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</si>
  <si>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</si>
  <si>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</si>
  <si>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</si>
  <si>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</si>
  <si>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</si>
  <si>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</si>
  <si>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Plot.ResultPrecision - Количество знаков после запятой для численных подписей и легенды схемы.</t>
  </si>
  <si>
    <t>Это количество знаков после запятой в подписях результата и легенде.</t>
  </si>
  <si>
    <t>Настройка влияет только на формат текста. Расчетные значения в Results не округляются заново.</t>
  </si>
  <si>
    <t>Plot.NeutralLineEnabled - Показывать нейтральную линию выбранного сочетания по Epsilon0, KappaX, KappaY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</si>
  <si>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</si>
  <si>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</si>
  <si>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</si>
  <si>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</si>
  <si>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</si>
  <si>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</si>
  <si>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</si>
  <si>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</si>
  <si>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</si>
  <si>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</si>
  <si>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</si>
  <si>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</si>
  <si>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</si>
  <si>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</si>
  <si>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</si>
  <si>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</si>
  <si>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</si>
  <si>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</si>
  <si>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</si>
  <si>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</si>
  <si>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</si>
  <si>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</si>
  <si>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</si>
  <si>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</si>
  <si>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</si>
  <si>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</si>
  <si>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</si>
  <si>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</si>
  <si>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</si>
  <si>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</si>
  <si>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</si>
  <si>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</si>
  <si>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</si>
  <si>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</si>
  <si>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</si>
  <si>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</si>
  <si>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</si>
  <si>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</si>
  <si>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</si>
  <si>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</si>
  <si>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</si>
  <si>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</si>
  <si>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</si>
  <si>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</si>
  <si>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</si>
  <si>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</si>
  <si>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</si>
  <si>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</si>
  <si>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</si>
  <si>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</si>
  <si>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</si>
  <si>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</si>
  <si>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</si>
  <si>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</si>
  <si>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</si>
  <si>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</si>
  <si>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</si>
  <si>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</si>
  <si>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</si>
  <si>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</si>
  <si>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</si>
  <si>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</si>
  <si>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</si>
  <si>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</si>
  <si>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</si>
  <si>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Rb, Растяжение = Rbt.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</si>
  <si>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</si>
  <si>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</si>
  <si>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</si>
  <si>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</si>
  <si>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</si>
  <si>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Rb,ser, Растяжение = Rbt,ser.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</si>
  <si>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</si>
  <si>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Mcrc и CrackedNDS. Для Mcrc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</si>
  <si>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Mcrc и в центральной ветке образования трещин: N_crc = A_red · Rbt,ser. Для общего Mcrc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</si>
  <si>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</si>
  <si>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</si>
  <si>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</si>
  <si>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</si>
  <si>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</si>
  <si>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</si>
  <si>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</si>
  <si>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</si>
  <si>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формулой Excel: SF_long = Rb,mc2 / sigma_c,max.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</si>
  <si>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</si>
  <si>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Rb,mc2 уже с учетом mb13 и всех других нужных коэффициентов m.... Программа не определяет эти коэффициенты и не применяет их повторно.</t>
  </si>
  <si>
    <t>Concrete.E - Начальный модуль бетона: Eb при сжатии и Ebt при растяжении; по СП 63 Ebt = Eb.</t>
  </si>
  <si>
    <t>Строка задает начальный модуль бетона при сжатии Eb и растяжении Ebt.</t>
  </si>
  <si>
    <t>По СП 63.13330.2018, п. 6.1.15 начальный модуль бетона при сжатии и растяжении принимается одинаковым: Ebt = Eb.</t>
  </si>
  <si>
    <t>Отдельное поле Ebt является программной возможностью задать растянутую ветвь бетона независимо от сжатой.</t>
  </si>
  <si>
    <t>Eb используется в построении диаграмм, начальной жесткости и приведенной площади A_red для центрального растяжения. Предельный критерий общего Mcrc задается через ε_bt,ult, а не через Rbt,ser / E_b.</t>
  </si>
  <si>
    <t>Concrete.TwoLine.Eb1Red - Для TwoLine: eps_b1,red при сжатии и eps_bt1,red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</si>
  <si>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</si>
  <si>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Mcrc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</si>
  <si>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</si>
  <si>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</si>
  <si>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</si>
  <si>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</si>
  <si>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eps_b0 и eps_bt0 - деформации начала горизонтального участка.</t>
  </si>
  <si>
    <t>Concrete.TwoThreeLine.Eb2 - Предельные деформации eps_b2 и eps_bt2 для TwoLine и ThreeLine.</t>
  </si>
  <si>
    <t>Steel.R.ULS(I) - I ГПС по СП: Сжатие = Rsc, Растяжение = Rs.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</si>
  <si>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</si>
  <si>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</si>
  <si>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</si>
  <si>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Rsc,ser, Растяжение = Rs,ser; Rsc,ser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</si>
  <si>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</si>
  <si>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</si>
  <si>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Mcrc и CrackedNDS и не должны смешиваться с ULS(I)-сопротивлениями Strength.</t>
  </si>
  <si>
    <t>Steel.E - Модуль арматуры: Esc при сжатии и Es при растяжении; по СП 63 модуль принимается одинаковым.</t>
  </si>
  <si>
    <t>Строка задает модуль арматуры при сжатии Esc и растяжении Es.</t>
  </si>
  <si>
    <t>По СП 63.13330.2018, п. 6.2.12 модуль Es принимается одинаковым при растяжении и сжатии: Esc = Es.</t>
  </si>
  <si>
    <t>Отдельное поле Esc является программной возможностью задать сжатую ветвь арматуры независимо от растянутой.</t>
  </si>
  <si>
    <t>Es используется в диаграммах арматуры и в формуле раскрытия трещины a_crc.</t>
  </si>
  <si>
    <t>Steel.TwoLine.Es2 - Для TwoLine: eps_sc2 при сжатии и eps_s2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</si>
  <si>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Rs/Rsc/Es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</si>
  <si>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</si>
  <si>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Rs/Rsc/Es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</si>
  <si>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</si>
  <si>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</si>
  <si>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eps_sc2 при сжатии и eps_s2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</si>
  <si>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</si>
  <si>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</si>
  <si>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</si>
  <si>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</si>
  <si>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</si>
  <si>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</si>
  <si>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Формула радиуса линии арматуры: r₁ = D/2 − as.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</si>
  <si>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</si>
  <si>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</si>
  <si>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</si>
  <si>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</si>
  <si>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 / n.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</si>
  <si>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</si>
  <si>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</si>
  <si>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As = π·d²/4.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</si>
  <si>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</si>
  <si>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</si>
  <si>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</si>
  <si>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</si>
  <si>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</si>
  <si>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</si>
  <si>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</si>
  <si>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</si>
  <si>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</si>
  <si>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</si>
  <si>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</si>
  <si>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</si>
  <si>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</si>
  <si>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</si>
  <si>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</si>
  <si>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</si>
  <si>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</si>
  <si>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</si>
  <si>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RoundedRectangle.Width - Полная наружная ширина бетонного сечения по X до скругления углов.</t>
  </si>
  <si>
    <t>Настройка относится к геометрии прямоугольного сечения со скруглениями.</t>
  </si>
  <si>
    <t>Width и Height задают габариты бетона. RadiusTopLeft, RadiusTopRight, RadiusBottomRight и RadiusBottomLeft задают радиусы соответствующих углов.</t>
  </si>
  <si>
    <t>Если радиус равен 0, угол остается прямым. Если радиусы несовместимы с габаритами, генератор должен остановиться с ошибкой входных данных.</t>
  </si>
  <si>
    <t>Бетонная сетка строится с шагами Mesh.StepX и Mesh.StepY с уточнением границы через Mesh.BoundarySubdivisions.</t>
  </si>
  <si>
    <t>Форма и радиусы являются геометрическими исходными данными пользователя. Программа не выполняет отдельную проверку конструктивных требований СП для скруглений.</t>
  </si>
  <si>
    <t>RoundedRectangle.Height - Полная наружная высота бетонного сечения по Y до скругления углов.</t>
  </si>
  <si>
    <t>RoundedRectangle.RadiusTopLeft - Радиус верхнего левого угла; 0 означает обычный прямой угол без скругления.</t>
  </si>
  <si>
    <t>RoundedRectangle.RadiusTopRight - Радиус верхнего правого угла; применяется только к форме бетона, арматура для этого типа отдельно не генерируется.</t>
  </si>
  <si>
    <t>RoundedRectangle.RadiusBottomRight - Радиус нижнего правого угла; слишком большой радиус будет ограничен проверками геометрии.</t>
  </si>
  <si>
    <t>RoundedRectangle.RadiusBottomLeft - Радиус нижнего левого угла; все радиусы задаются независимо друг от друга.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</si>
  <si>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</si>
  <si>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</si>
  <si>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</si>
  <si>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</si>
  <si>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</si>
  <si>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Г-образное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</si>
  <si>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</si>
  <si>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</si>
  <si>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</si>
  <si>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</si>
  <si>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</si>
  <si>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</si>
  <si>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</si>
  <si>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</si>
  <si>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Сводка пакетного расчета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</si>
</sst>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</fonts>
  <fills count="5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9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2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3" fillId="3" borderId="3" xfId="0" applyFont="1" applyFill="1" applyBorder="1" applyAlignment="1">
      <alignment horizontal="left" vertical="top" wrapText="1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0" borderId="3" xfId="0" applyFont="1" applyBorder="1" applyAlignment="1">
      <alignment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2" fillId="3" borderId="0" xfId="1" applyFont="1" applyFill="1"/>
    <xf numFmtId="0" fontId="14" fillId="3" borderId="0" xfId="1" applyFont="1" applyFill="1"/>
    <xf numFmtId="0" fontId="15" fillId="0" borderId="2" xfId="1" applyFont="1" applyBorder="1" applyAlignment="1">
      <alignment horizontal="center" vertical="center"/>
    </xf>
    <xf numFmtId="0" fontId="12" fillId="0" borderId="0" xfId="1" applyFont="1"/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6FF-4272-9928-373349452794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6FF-4272-9928-3733494527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069504"/>
        <c:axId val="280440248"/>
      </c:scatterChart>
      <c:valAx>
        <c:axId val="121069504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40248"/>
        <c:crossesAt val="0"/>
        <c:crossBetween val="midCat"/>
      </c:valAx>
      <c:valAx>
        <c:axId val="28044024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069504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0BE-4AAB-AC0A-647BB539B20C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0BE-4AAB-AC0A-647BB539B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39920"/>
        <c:axId val="280435984"/>
      </c:scatterChart>
      <c:valAx>
        <c:axId val="280439920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eps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35984"/>
        <c:crossesAt val="0"/>
        <c:crossBetween val="midCat"/>
      </c:valAx>
      <c:valAx>
        <c:axId val="280435984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sigma, 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0439920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61" Type="http://schemas.openxmlformats.org/officeDocument/2006/relationships/image" Target="../media/image61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DA51AD0E-7756-4621-8623-DFC5F573FB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270CE614-D042-4D42-A5A0-C90A7ADEFF3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4479925</xdr:colOff>
      <xdr:row>11</xdr:row>
      <xdr:rowOff>47625</xdr:rowOff>
    </xdr:from>
    <xdr:to>
      <xdr:col>1</xdr:col>
      <xdr:colOff>7178675</xdr:colOff>
      <xdr:row>11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5438FFFF-7AB0-47F6-BE85-8F0DD2CCE5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4500" y="1971675"/>
          <a:ext cx="2698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4546600</xdr:colOff>
      <xdr:row>15</xdr:row>
      <xdr:rowOff>47625</xdr:rowOff>
    </xdr:from>
    <xdr:to>
      <xdr:col>1</xdr:col>
      <xdr:colOff>7112000</xdr:colOff>
      <xdr:row>15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3D8412BE-CFB6-4DF4-92EA-A129CDB7E0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1175" y="3038475"/>
          <a:ext cx="2565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25</xdr:row>
      <xdr:rowOff>47625</xdr:rowOff>
    </xdr:from>
    <xdr:to>
      <xdr:col>1</xdr:col>
      <xdr:colOff>7635875</xdr:colOff>
      <xdr:row>25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95065101-9584-48F1-9274-2027E4E99E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5076825"/>
          <a:ext cx="3613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3384550</xdr:colOff>
      <xdr:row>26</xdr:row>
      <xdr:rowOff>47625</xdr:rowOff>
    </xdr:from>
    <xdr:to>
      <xdr:col>2</xdr:col>
      <xdr:colOff>358775</xdr:colOff>
      <xdr:row>26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F0995207-5716-4B91-813D-8B620F57B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99125" y="5610225"/>
          <a:ext cx="4889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4622800</xdr:colOff>
      <xdr:row>39</xdr:row>
      <xdr:rowOff>47625</xdr:rowOff>
    </xdr:from>
    <xdr:to>
      <xdr:col>1</xdr:col>
      <xdr:colOff>7035800</xdr:colOff>
      <xdr:row>39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7FD898D9-D9B5-4AF9-9886-3554F305B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37375" y="8134350"/>
          <a:ext cx="241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4079875</xdr:colOff>
      <xdr:row>42</xdr:row>
      <xdr:rowOff>47625</xdr:rowOff>
    </xdr:from>
    <xdr:to>
      <xdr:col>1</xdr:col>
      <xdr:colOff>7578725</xdr:colOff>
      <xdr:row>42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669B6055-4DEB-4027-8A4A-E4900AE7AD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4450" y="8991600"/>
          <a:ext cx="3498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43</xdr:row>
      <xdr:rowOff>50800</xdr:rowOff>
    </xdr:from>
    <xdr:to>
      <xdr:col>1</xdr:col>
      <xdr:colOff>6629400</xdr:colOff>
      <xdr:row>43</xdr:row>
      <xdr:rowOff>787400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D3F29E5C-0F54-4043-B21D-AE05A4FF014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952817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4457700</xdr:colOff>
      <xdr:row>52</xdr:row>
      <xdr:rowOff>50800</xdr:rowOff>
    </xdr:from>
    <xdr:to>
      <xdr:col>1</xdr:col>
      <xdr:colOff>7200900</xdr:colOff>
      <xdr:row>52</xdr:row>
      <xdr:rowOff>787400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E6373A8E-6F5D-4E0E-AA0B-45A0452814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72275" y="11661775"/>
          <a:ext cx="2743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4486275</xdr:colOff>
      <xdr:row>65</xdr:row>
      <xdr:rowOff>47625</xdr:rowOff>
    </xdr:from>
    <xdr:to>
      <xdr:col>1</xdr:col>
      <xdr:colOff>7172325</xdr:colOff>
      <xdr:row>65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0A502EA4-1DA5-46D5-81F3-5911FCCFE0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14487525"/>
          <a:ext cx="2686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4987925</xdr:colOff>
      <xdr:row>66</xdr:row>
      <xdr:rowOff>47625</xdr:rowOff>
    </xdr:from>
    <xdr:to>
      <xdr:col>1</xdr:col>
      <xdr:colOff>6670675</xdr:colOff>
      <xdr:row>66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875884CD-3D1B-48A2-90CF-50897BA67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2500" y="15020925"/>
          <a:ext cx="1682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4889500</xdr:colOff>
      <xdr:row>77</xdr:row>
      <xdr:rowOff>47625</xdr:rowOff>
    </xdr:from>
    <xdr:to>
      <xdr:col>1</xdr:col>
      <xdr:colOff>6769100</xdr:colOff>
      <xdr:row>77</xdr:row>
      <xdr:rowOff>485775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D0C7E74A-A54E-441E-AAFF-6ED9C62AE3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4075" y="17221200"/>
          <a:ext cx="1879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3590925</xdr:colOff>
      <xdr:row>78</xdr:row>
      <xdr:rowOff>50800</xdr:rowOff>
    </xdr:from>
    <xdr:to>
      <xdr:col>2</xdr:col>
      <xdr:colOff>152400</xdr:colOff>
      <xdr:row>78</xdr:row>
      <xdr:rowOff>787400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C80F4C03-1F2D-42F2-A74A-EC1ACA2879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17757775"/>
          <a:ext cx="44767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5111750</xdr:colOff>
      <xdr:row>79</xdr:row>
      <xdr:rowOff>47625</xdr:rowOff>
    </xdr:from>
    <xdr:to>
      <xdr:col>1</xdr:col>
      <xdr:colOff>6546850</xdr:colOff>
      <xdr:row>79</xdr:row>
      <xdr:rowOff>485775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1C70F234-37D0-4264-8928-225296D956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8592800"/>
          <a:ext cx="1435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91</xdr:row>
      <xdr:rowOff>47625</xdr:rowOff>
    </xdr:from>
    <xdr:to>
      <xdr:col>1</xdr:col>
      <xdr:colOff>7324725</xdr:colOff>
      <xdr:row>91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BFFA94A6-1E15-45F8-9A47-FC34F35D02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20955000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3997325</xdr:colOff>
      <xdr:row>92</xdr:row>
      <xdr:rowOff>47625</xdr:rowOff>
    </xdr:from>
    <xdr:to>
      <xdr:col>1</xdr:col>
      <xdr:colOff>7661275</xdr:colOff>
      <xdr:row>92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73D8B714-DCFA-4C85-A7C3-BD26115939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11900" y="21488400"/>
          <a:ext cx="36639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4184650</xdr:colOff>
      <xdr:row>100</xdr:row>
      <xdr:rowOff>47625</xdr:rowOff>
    </xdr:from>
    <xdr:to>
      <xdr:col>1</xdr:col>
      <xdr:colOff>7473950</xdr:colOff>
      <xdr:row>100</xdr:row>
      <xdr:rowOff>485775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D226DDDE-A6C6-4F49-9023-1B7F1DAE3E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9225" y="23155275"/>
          <a:ext cx="3289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4714875</xdr:colOff>
      <xdr:row>113</xdr:row>
      <xdr:rowOff>50800</xdr:rowOff>
    </xdr:from>
    <xdr:to>
      <xdr:col>1</xdr:col>
      <xdr:colOff>6943725</xdr:colOff>
      <xdr:row>113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175C07F2-337E-41A8-A887-7383BE6C02A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25682575"/>
          <a:ext cx="2228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4721225</xdr:colOff>
      <xdr:row>121</xdr:row>
      <xdr:rowOff>50800</xdr:rowOff>
    </xdr:from>
    <xdr:to>
      <xdr:col>1</xdr:col>
      <xdr:colOff>6937375</xdr:colOff>
      <xdr:row>121</xdr:row>
      <xdr:rowOff>787400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1B7E1502-56D0-4724-9D6E-8879665CA06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7701875"/>
          <a:ext cx="2216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3924300</xdr:colOff>
      <xdr:row>128</xdr:row>
      <xdr:rowOff>50800</xdr:rowOff>
    </xdr:from>
    <xdr:to>
      <xdr:col>1</xdr:col>
      <xdr:colOff>7734300</xdr:colOff>
      <xdr:row>128</xdr:row>
      <xdr:rowOff>787400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8A0B066B-C172-4BF0-9425-F1D95D714C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38875" y="29559250"/>
          <a:ext cx="38100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3813175</xdr:colOff>
      <xdr:row>129</xdr:row>
      <xdr:rowOff>47625</xdr:rowOff>
    </xdr:from>
    <xdr:to>
      <xdr:col>1</xdr:col>
      <xdr:colOff>7845425</xdr:colOff>
      <xdr:row>129</xdr:row>
      <xdr:rowOff>485775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370EEFC9-943A-4F8C-A161-A829C75D78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7750" y="30394275"/>
          <a:ext cx="4032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3879850</xdr:colOff>
      <xdr:row>130</xdr:row>
      <xdr:rowOff>47625</xdr:rowOff>
    </xdr:from>
    <xdr:to>
      <xdr:col>1</xdr:col>
      <xdr:colOff>7778750</xdr:colOff>
      <xdr:row>130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5F7CE5AA-0442-4598-B600-03C4CD6A3F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4425" y="30927675"/>
          <a:ext cx="3898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137</xdr:row>
      <xdr:rowOff>50800</xdr:rowOff>
    </xdr:from>
    <xdr:to>
      <xdr:col>2</xdr:col>
      <xdr:colOff>165100</xdr:colOff>
      <xdr:row>137</xdr:row>
      <xdr:rowOff>787400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A523C90-02B2-4A95-9107-61743D3B1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32483425"/>
          <a:ext cx="4502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4521200</xdr:colOff>
      <xdr:row>152</xdr:row>
      <xdr:rowOff>50800</xdr:rowOff>
    </xdr:from>
    <xdr:to>
      <xdr:col>1</xdr:col>
      <xdr:colOff>7137400</xdr:colOff>
      <xdr:row>152</xdr:row>
      <xdr:rowOff>787400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FF542EA4-F247-4896-9267-6E2941DBB1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5775" y="35588575"/>
          <a:ext cx="261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3968750</xdr:colOff>
      <xdr:row>158</xdr:row>
      <xdr:rowOff>50800</xdr:rowOff>
    </xdr:from>
    <xdr:to>
      <xdr:col>1</xdr:col>
      <xdr:colOff>7689850</xdr:colOff>
      <xdr:row>158</xdr:row>
      <xdr:rowOff>787400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0008D4FF-B631-495D-8767-DC1ACFDAE8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3325" y="37236400"/>
          <a:ext cx="3721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4422775</xdr:colOff>
      <xdr:row>165</xdr:row>
      <xdr:rowOff>47625</xdr:rowOff>
    </xdr:from>
    <xdr:to>
      <xdr:col>1</xdr:col>
      <xdr:colOff>7235825</xdr:colOff>
      <xdr:row>165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5E06F150-FA0B-4886-9C25-2D206BDDE3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7350" y="39090600"/>
          <a:ext cx="28130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4905375</xdr:colOff>
      <xdr:row>166</xdr:row>
      <xdr:rowOff>50800</xdr:rowOff>
    </xdr:from>
    <xdr:to>
      <xdr:col>1</xdr:col>
      <xdr:colOff>6753225</xdr:colOff>
      <xdr:row>166</xdr:row>
      <xdr:rowOff>787400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8A5EC810-1123-467D-A756-D1FE894FCA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9950" y="39627175"/>
          <a:ext cx="1847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4968875</xdr:colOff>
      <xdr:row>178</xdr:row>
      <xdr:rowOff>47625</xdr:rowOff>
    </xdr:from>
    <xdr:to>
      <xdr:col>1</xdr:col>
      <xdr:colOff>6689725</xdr:colOff>
      <xdr:row>178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426853C0-FD99-4D35-A079-F8E95388B6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83450" y="42291000"/>
          <a:ext cx="172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4857750</xdr:colOff>
      <xdr:row>179</xdr:row>
      <xdr:rowOff>50800</xdr:rowOff>
    </xdr:from>
    <xdr:to>
      <xdr:col>1</xdr:col>
      <xdr:colOff>6800850</xdr:colOff>
      <xdr:row>179</xdr:row>
      <xdr:rowOff>787400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3E449DA8-A24E-45EA-B343-D376A7686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72325" y="42827575"/>
          <a:ext cx="19431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4057650</xdr:colOff>
      <xdr:row>214</xdr:row>
      <xdr:rowOff>47625</xdr:rowOff>
    </xdr:from>
    <xdr:to>
      <xdr:col>1</xdr:col>
      <xdr:colOff>7600950</xdr:colOff>
      <xdr:row>214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EDBB5DAD-BE06-415A-B7A5-8C5DAC6757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2225" y="49406175"/>
          <a:ext cx="3543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4054475</xdr:colOff>
      <xdr:row>215</xdr:row>
      <xdr:rowOff>47625</xdr:rowOff>
    </xdr:from>
    <xdr:to>
      <xdr:col>1</xdr:col>
      <xdr:colOff>7604125</xdr:colOff>
      <xdr:row>215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23A80990-7DF6-4842-81D2-686FC9DE69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49939575"/>
          <a:ext cx="354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4130675</xdr:colOff>
      <xdr:row>218</xdr:row>
      <xdr:rowOff>47625</xdr:rowOff>
    </xdr:from>
    <xdr:to>
      <xdr:col>1</xdr:col>
      <xdr:colOff>7527925</xdr:colOff>
      <xdr:row>218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393D9C0B-505B-40B5-83D6-B6938D7CDE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250" y="50796825"/>
          <a:ext cx="33972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4095750</xdr:colOff>
      <xdr:row>219</xdr:row>
      <xdr:rowOff>47625</xdr:rowOff>
    </xdr:from>
    <xdr:to>
      <xdr:col>1</xdr:col>
      <xdr:colOff>7562850</xdr:colOff>
      <xdr:row>219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2D06A4CF-7D78-4C15-9C76-B4D0518E609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0325" y="51330225"/>
          <a:ext cx="34671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3638550</xdr:colOff>
      <xdr:row>224</xdr:row>
      <xdr:rowOff>47625</xdr:rowOff>
    </xdr:from>
    <xdr:to>
      <xdr:col>2</xdr:col>
      <xdr:colOff>104775</xdr:colOff>
      <xdr:row>224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0F86390B-0732-493D-8E30-767C10ADCC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53125" y="52511325"/>
          <a:ext cx="43815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5137150</xdr:colOff>
      <xdr:row>229</xdr:row>
      <xdr:rowOff>50800</xdr:rowOff>
    </xdr:from>
    <xdr:to>
      <xdr:col>1</xdr:col>
      <xdr:colOff>6521450</xdr:colOff>
      <xdr:row>229</xdr:row>
      <xdr:rowOff>787400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1E29C908-9039-4E16-A3B0-EA9491B07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51725" y="53743225"/>
          <a:ext cx="1384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4451350</xdr:colOff>
      <xdr:row>230</xdr:row>
      <xdr:rowOff>47625</xdr:rowOff>
    </xdr:from>
    <xdr:to>
      <xdr:col>1</xdr:col>
      <xdr:colOff>7207250</xdr:colOff>
      <xdr:row>230</xdr:row>
      <xdr:rowOff>485775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FAAB3CE4-F30E-404A-A004-7139E1CB2E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5925" y="54578250"/>
          <a:ext cx="2755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5029200</xdr:colOff>
      <xdr:row>231</xdr:row>
      <xdr:rowOff>50800</xdr:rowOff>
    </xdr:from>
    <xdr:to>
      <xdr:col>1</xdr:col>
      <xdr:colOff>6629400</xdr:colOff>
      <xdr:row>231</xdr:row>
      <xdr:rowOff>787400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E5D519ED-412F-4B9D-8405-660412153F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3775" y="55114825"/>
          <a:ext cx="1600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3765550</xdr:colOff>
      <xdr:row>232</xdr:row>
      <xdr:rowOff>50800</xdr:rowOff>
    </xdr:from>
    <xdr:to>
      <xdr:col>1</xdr:col>
      <xdr:colOff>7893050</xdr:colOff>
      <xdr:row>232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42C9CA28-2FC9-4D6E-89C9-BF140C32F9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0125" y="55953025"/>
          <a:ext cx="41275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5197475</xdr:colOff>
      <xdr:row>237</xdr:row>
      <xdr:rowOff>47625</xdr:rowOff>
    </xdr:from>
    <xdr:to>
      <xdr:col>1</xdr:col>
      <xdr:colOff>6461125</xdr:colOff>
      <xdr:row>237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655979DC-4D0D-4008-8A69-201E15655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12050" y="57435750"/>
          <a:ext cx="1263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4333875</xdr:colOff>
      <xdr:row>242</xdr:row>
      <xdr:rowOff>47625</xdr:rowOff>
    </xdr:from>
    <xdr:to>
      <xdr:col>1</xdr:col>
      <xdr:colOff>7324725</xdr:colOff>
      <xdr:row>242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46C8BAE0-06D8-4B0A-8CBA-CE2F48B6AB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48450" y="58664475"/>
          <a:ext cx="29908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3819525</xdr:colOff>
      <xdr:row>245</xdr:row>
      <xdr:rowOff>50800</xdr:rowOff>
    </xdr:from>
    <xdr:to>
      <xdr:col>1</xdr:col>
      <xdr:colOff>7839075</xdr:colOff>
      <xdr:row>245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AF9B3C6F-171B-44A3-971D-4DA2F4086CD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34100" y="59524900"/>
          <a:ext cx="4019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4651375</xdr:colOff>
      <xdr:row>246</xdr:row>
      <xdr:rowOff>50800</xdr:rowOff>
    </xdr:from>
    <xdr:to>
      <xdr:col>1</xdr:col>
      <xdr:colOff>7007225</xdr:colOff>
      <xdr:row>246</xdr:row>
      <xdr:rowOff>787400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43231F41-17E3-4566-B0D0-1AA8E5F86E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65950" y="60363100"/>
          <a:ext cx="2355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5095875</xdr:colOff>
      <xdr:row>255</xdr:row>
      <xdr:rowOff>50800</xdr:rowOff>
    </xdr:from>
    <xdr:to>
      <xdr:col>1</xdr:col>
      <xdr:colOff>6562725</xdr:colOff>
      <xdr:row>255</xdr:row>
      <xdr:rowOff>787400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A98FD5CD-9DD3-4E5F-981E-27E513C4A8C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0450" y="62544325"/>
          <a:ext cx="14668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4219575</xdr:colOff>
      <xdr:row>256</xdr:row>
      <xdr:rowOff>47625</xdr:rowOff>
    </xdr:from>
    <xdr:to>
      <xdr:col>1</xdr:col>
      <xdr:colOff>7439025</xdr:colOff>
      <xdr:row>256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F182226D-097E-40A0-9B43-E27F9C56A0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4150" y="63379350"/>
          <a:ext cx="3219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3578225</xdr:colOff>
      <xdr:row>257</xdr:row>
      <xdr:rowOff>47625</xdr:rowOff>
    </xdr:from>
    <xdr:to>
      <xdr:col>2</xdr:col>
      <xdr:colOff>165100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888C2313-BC35-45D4-9A72-7BB9A856E9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92800" y="63912750"/>
          <a:ext cx="45021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4048125</xdr:colOff>
      <xdr:row>263</xdr:row>
      <xdr:rowOff>50800</xdr:rowOff>
    </xdr:from>
    <xdr:to>
      <xdr:col>1</xdr:col>
      <xdr:colOff>7610475</xdr:colOff>
      <xdr:row>263</xdr:row>
      <xdr:rowOff>787400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69B55562-0429-48EB-90F3-D5B626A7B4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2700" y="65306575"/>
          <a:ext cx="35623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4632325</xdr:colOff>
      <xdr:row>266</xdr:row>
      <xdr:rowOff>50800</xdr:rowOff>
    </xdr:from>
    <xdr:to>
      <xdr:col>1</xdr:col>
      <xdr:colOff>7026275</xdr:colOff>
      <xdr:row>266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C608B809-7205-477E-92C8-23BF3779C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46900" y="66468625"/>
          <a:ext cx="23939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4168775</xdr:colOff>
      <xdr:row>268</xdr:row>
      <xdr:rowOff>50800</xdr:rowOff>
    </xdr:from>
    <xdr:to>
      <xdr:col>1</xdr:col>
      <xdr:colOff>7489825</xdr:colOff>
      <xdr:row>268</xdr:row>
      <xdr:rowOff>787400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6AAD368B-C6E7-4C90-B08E-260C6ACC84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3350" y="67468750"/>
          <a:ext cx="33210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3800475</xdr:colOff>
      <xdr:row>269</xdr:row>
      <xdr:rowOff>47625</xdr:rowOff>
    </xdr:from>
    <xdr:to>
      <xdr:col>1</xdr:col>
      <xdr:colOff>7858125</xdr:colOff>
      <xdr:row>269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AF7BF572-6462-4559-80AE-0FC5049778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15050" y="68303775"/>
          <a:ext cx="4057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4508500</xdr:colOff>
      <xdr:row>270</xdr:row>
      <xdr:rowOff>50800</xdr:rowOff>
    </xdr:from>
    <xdr:to>
      <xdr:col>1</xdr:col>
      <xdr:colOff>7150100</xdr:colOff>
      <xdr:row>270</xdr:row>
      <xdr:rowOff>787400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7A8065EA-BAA0-4CB6-9117-5EED573440A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3075" y="68840350"/>
          <a:ext cx="26416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4537075</xdr:colOff>
      <xdr:row>271</xdr:row>
      <xdr:rowOff>50800</xdr:rowOff>
    </xdr:from>
    <xdr:to>
      <xdr:col>1</xdr:col>
      <xdr:colOff>7121525</xdr:colOff>
      <xdr:row>271</xdr:row>
      <xdr:rowOff>787400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A65D2771-63FB-4572-8B9E-BD2AF9141EE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1650" y="69678550"/>
          <a:ext cx="25844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4543425</xdr:colOff>
      <xdr:row>272</xdr:row>
      <xdr:rowOff>47625</xdr:rowOff>
    </xdr:from>
    <xdr:to>
      <xdr:col>1</xdr:col>
      <xdr:colOff>7115175</xdr:colOff>
      <xdr:row>272</xdr:row>
      <xdr:rowOff>485775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61FB5F9D-ACCC-4718-AC55-CE212F900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0513575"/>
          <a:ext cx="2571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4791075</xdr:colOff>
      <xdr:row>273</xdr:row>
      <xdr:rowOff>47625</xdr:rowOff>
    </xdr:from>
    <xdr:to>
      <xdr:col>1</xdr:col>
      <xdr:colOff>6867525</xdr:colOff>
      <xdr:row>273</xdr:row>
      <xdr:rowOff>485775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283FBB27-4FEC-4EF7-A871-E0485BF6D4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05650" y="71046975"/>
          <a:ext cx="20764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4162425</xdr:colOff>
      <xdr:row>278</xdr:row>
      <xdr:rowOff>47625</xdr:rowOff>
    </xdr:from>
    <xdr:to>
      <xdr:col>1</xdr:col>
      <xdr:colOff>7496175</xdr:colOff>
      <xdr:row>278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EFDD1B61-683E-4C22-8C80-A64B88CDB8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77000" y="72275700"/>
          <a:ext cx="33337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3371850</xdr:colOff>
      <xdr:row>279</xdr:row>
      <xdr:rowOff>47625</xdr:rowOff>
    </xdr:from>
    <xdr:to>
      <xdr:col>2</xdr:col>
      <xdr:colOff>371475</xdr:colOff>
      <xdr:row>279</xdr:row>
      <xdr:rowOff>485775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C34FA6F7-D101-4263-8653-72D9369839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86425" y="72809100"/>
          <a:ext cx="49149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3721100</xdr:colOff>
      <xdr:row>284</xdr:row>
      <xdr:rowOff>50800</xdr:rowOff>
    </xdr:from>
    <xdr:to>
      <xdr:col>2</xdr:col>
      <xdr:colOff>22225</xdr:colOff>
      <xdr:row>284</xdr:row>
      <xdr:rowOff>787400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A4BEA4F6-1078-43A2-9BD6-1744083CA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35675" y="74041000"/>
          <a:ext cx="4216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3625850</xdr:colOff>
      <xdr:row>286</xdr:row>
      <xdr:rowOff>50800</xdr:rowOff>
    </xdr:from>
    <xdr:to>
      <xdr:col>2</xdr:col>
      <xdr:colOff>117475</xdr:colOff>
      <xdr:row>286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8D3E1DC-9AF7-4809-9E10-37FB7E80C7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40425" y="75041125"/>
          <a:ext cx="44069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5118100</xdr:colOff>
      <xdr:row>287</xdr:row>
      <xdr:rowOff>50800</xdr:rowOff>
    </xdr:from>
    <xdr:to>
      <xdr:col>1</xdr:col>
      <xdr:colOff>6540500</xdr:colOff>
      <xdr:row>287</xdr:row>
      <xdr:rowOff>787400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937E2F1E-FC7D-401C-BAA1-7D4D22E284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32675" y="75879325"/>
          <a:ext cx="14224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4022725</xdr:colOff>
      <xdr:row>288</xdr:row>
      <xdr:rowOff>50800</xdr:rowOff>
    </xdr:from>
    <xdr:to>
      <xdr:col>1</xdr:col>
      <xdr:colOff>7635875</xdr:colOff>
      <xdr:row>288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9A5F5B2F-252E-41EF-8D98-5184FBE594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37300" y="76717525"/>
          <a:ext cx="3613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3327400</xdr:colOff>
      <xdr:row>289</xdr:row>
      <xdr:rowOff>50800</xdr:rowOff>
    </xdr:from>
    <xdr:to>
      <xdr:col>2</xdr:col>
      <xdr:colOff>415925</xdr:colOff>
      <xdr:row>289</xdr:row>
      <xdr:rowOff>787400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14E92DDC-F9D6-487E-9CF3-C155FBC97B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641975" y="77555725"/>
          <a:ext cx="5003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4467225</xdr:colOff>
      <xdr:row>290</xdr:row>
      <xdr:rowOff>50800</xdr:rowOff>
    </xdr:from>
    <xdr:to>
      <xdr:col>1</xdr:col>
      <xdr:colOff>7191375</xdr:colOff>
      <xdr:row>290</xdr:row>
      <xdr:rowOff>787400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46DEDCD4-3E29-4406-91BE-8D17645370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81800" y="78393925"/>
          <a:ext cx="27241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4956175</xdr:colOff>
      <xdr:row>291</xdr:row>
      <xdr:rowOff>50800</xdr:rowOff>
    </xdr:from>
    <xdr:to>
      <xdr:col>1</xdr:col>
      <xdr:colOff>6702425</xdr:colOff>
      <xdr:row>291</xdr:row>
      <xdr:rowOff>787400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6AAB5BBA-3C7E-4645-9051-71050936BA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0750" y="79232125"/>
          <a:ext cx="17462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4689475</xdr:colOff>
      <xdr:row>292</xdr:row>
      <xdr:rowOff>47625</xdr:rowOff>
    </xdr:from>
    <xdr:to>
      <xdr:col>1</xdr:col>
      <xdr:colOff>6969125</xdr:colOff>
      <xdr:row>292</xdr:row>
      <xdr:rowOff>485775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6BA7B3FD-382E-4F41-AED6-6172DE5DC3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04050" y="80067150"/>
          <a:ext cx="227965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4800600</xdr:colOff>
      <xdr:row>293</xdr:row>
      <xdr:rowOff>47625</xdr:rowOff>
    </xdr:from>
    <xdr:to>
      <xdr:col>1</xdr:col>
      <xdr:colOff>6858000</xdr:colOff>
      <xdr:row>293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CFCF16B4-A32A-43C9-890C-E65ABBF84D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15175" y="80600550"/>
          <a:ext cx="20574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3987800</xdr:colOff>
      <xdr:row>299</xdr:row>
      <xdr:rowOff>47625</xdr:rowOff>
    </xdr:from>
    <xdr:to>
      <xdr:col>1</xdr:col>
      <xdr:colOff>7670800</xdr:colOff>
      <xdr:row>299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816A3E51-1F0B-481F-A186-E614D360D8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02375" y="81991200"/>
          <a:ext cx="36830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4311650</xdr:colOff>
      <xdr:row>300</xdr:row>
      <xdr:rowOff>47625</xdr:rowOff>
    </xdr:from>
    <xdr:to>
      <xdr:col>1</xdr:col>
      <xdr:colOff>7346950</xdr:colOff>
      <xdr:row>300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60A374BE-54FF-427E-BC77-C2DF9AE227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26225" y="82524600"/>
          <a:ext cx="30353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5156200</xdr:colOff>
      <xdr:row>301</xdr:row>
      <xdr:rowOff>50800</xdr:rowOff>
    </xdr:from>
    <xdr:to>
      <xdr:col>1</xdr:col>
      <xdr:colOff>6502400</xdr:colOff>
      <xdr:row>301</xdr:row>
      <xdr:rowOff>787400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9A43B14-7E45-4A7C-96B6-A856FDE5CA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83061175"/>
          <a:ext cx="13462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5041900</xdr:colOff>
      <xdr:row>302</xdr:row>
      <xdr:rowOff>50800</xdr:rowOff>
    </xdr:from>
    <xdr:to>
      <xdr:col>1</xdr:col>
      <xdr:colOff>6616700</xdr:colOff>
      <xdr:row>302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9297F14D-FEDB-4C7A-8ED5-896173D86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83899375"/>
          <a:ext cx="15748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3946525</xdr:colOff>
      <xdr:row>303</xdr:row>
      <xdr:rowOff>50800</xdr:rowOff>
    </xdr:from>
    <xdr:to>
      <xdr:col>1</xdr:col>
      <xdr:colOff>7712075</xdr:colOff>
      <xdr:row>303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649040A5-925A-4000-AF79-4F66A193AAB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1100" y="84737575"/>
          <a:ext cx="376555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3873500</xdr:colOff>
      <xdr:row>304</xdr:row>
      <xdr:rowOff>47625</xdr:rowOff>
    </xdr:from>
    <xdr:to>
      <xdr:col>1</xdr:col>
      <xdr:colOff>7785100</xdr:colOff>
      <xdr:row>304</xdr:row>
      <xdr:rowOff>485775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7ED06898-C48A-4764-9972-BF0FEC5516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88075" y="85572600"/>
          <a:ext cx="3911600" cy="438150"/>
        </a:xfrm>
        <a:prstGeom prst="rect">
          <a:avLst/>
        </a:prstGeom>
      </xdr:spPr>
    </xdr:pic>
    <xdr:clientData/>
  </xdr:twoCellAnchor>
  <xdr:twoCellAnchor editAs="oneCell">
    <xdr:from>
      <xdr:col>1</xdr:col>
      <xdr:colOff>4819650</xdr:colOff>
      <xdr:row>305</xdr:row>
      <xdr:rowOff>50800</xdr:rowOff>
    </xdr:from>
    <xdr:to>
      <xdr:col>1</xdr:col>
      <xdr:colOff>6838950</xdr:colOff>
      <xdr:row>305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DD9CB209-B133-4694-A08C-83E426CAAF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86109175"/>
          <a:ext cx="2019300" cy="736600"/>
        </a:xfrm>
        <a:prstGeom prst="rect">
          <a:avLst/>
        </a:prstGeom>
      </xdr:spPr>
    </xdr:pic>
    <xdr:clientData/>
  </xdr:twoCellAnchor>
  <xdr:twoCellAnchor editAs="oneCell">
    <xdr:from>
      <xdr:col>1</xdr:col>
      <xdr:colOff>5133975</xdr:colOff>
      <xdr:row>306</xdr:row>
      <xdr:rowOff>47625</xdr:rowOff>
    </xdr:from>
    <xdr:to>
      <xdr:col>1</xdr:col>
      <xdr:colOff>6524625</xdr:colOff>
      <xdr:row>306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C9A7482F-F3AD-40AD-9C41-93362BDD38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86944200"/>
          <a:ext cx="1390650" cy="4381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E7FA7735-5A89-4923-B3CF-CE56879D101E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937DC0A3-FB54-4582-89DC-707850DAE82A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56F895CD-1339-4E44-A539-4EAB457DF9AB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ED5BE3A1-258F-4DCB-BE47-AEAD777AE806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49A7D48D-C9F1-4EAF-9DBE-2169E6EBFBA9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BAE702-E2AF-4886-AF0B-FA075CA3A23C}">
  <sheetPr codeName="Лист1"/>
  <dimension ref="A1:EF260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</cols>
  <sheetData>
    <row r="1" spans="1:136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1588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473</v>
      </c>
      <c r="BJ1" s="1"/>
      <c r="BK1" s="1"/>
      <c r="BL1" s="1"/>
      <c r="BM1" s="1"/>
      <c r="BN1" s="1"/>
      <c r="BO1" s="1"/>
      <c r="BP1" s="1"/>
      <c r="BQ1" s="1"/>
      <c r="BR1" s="1" t="s">
        <v>271</v>
      </c>
      <c r="BS1" s="1" t="s">
        <v>273</v>
      </c>
      <c r="BT1" s="1" t="s">
        <v>276</v>
      </c>
      <c r="BU1" s="1" t="s">
        <v>279</v>
      </c>
      <c r="BV1" s="1" t="s">
        <v>290</v>
      </c>
      <c r="BW1" s="1" t="s">
        <v>283</v>
      </c>
      <c r="BX1" s="1" t="s">
        <v>252</v>
      </c>
      <c r="BY1" s="1" t="s">
        <v>315</v>
      </c>
      <c r="BZ1" s="1" t="s">
        <v>317</v>
      </c>
      <c r="CA1" s="1"/>
      <c r="CB1" s="1" t="s">
        <v>18</v>
      </c>
      <c r="CC1" s="1" t="s">
        <v>12</v>
      </c>
      <c r="CD1" s="1" t="s">
        <v>12</v>
      </c>
      <c r="CE1" s="1" t="s">
        <v>91</v>
      </c>
      <c r="CF1" s="1" t="s">
        <v>100</v>
      </c>
      <c r="CG1" s="1">
        <v>1</v>
      </c>
      <c r="CH1" s="1">
        <v>1</v>
      </c>
      <c r="CI1" s="1" t="s">
        <v>107</v>
      </c>
      <c r="CJ1" s="1" t="s">
        <v>114</v>
      </c>
      <c r="CK1" s="1" t="s">
        <v>68</v>
      </c>
      <c r="CL1" s="1" t="s">
        <v>541</v>
      </c>
      <c r="CM1" s="1" t="s">
        <v>37</v>
      </c>
      <c r="CN1" s="1" t="s">
        <v>12</v>
      </c>
      <c r="CO1" s="1" t="s">
        <v>68</v>
      </c>
      <c r="CP1" s="1" t="s">
        <v>79</v>
      </c>
      <c r="CQ1" s="1" t="s">
        <v>12</v>
      </c>
      <c r="CR1" s="1" t="s">
        <v>68</v>
      </c>
      <c r="CS1" s="1" t="s">
        <v>148</v>
      </c>
      <c r="CT1" s="1" t="s">
        <v>134</v>
      </c>
      <c r="CU1" s="1" t="s">
        <v>548</v>
      </c>
      <c r="CV1" s="1" t="s">
        <v>549</v>
      </c>
      <c r="CW1" s="1" t="s">
        <v>12</v>
      </c>
      <c r="CX1" s="1" t="s">
        <v>159</v>
      </c>
      <c r="CY1" s="1" t="s">
        <v>12</v>
      </c>
      <c r="CZ1" s="1" t="s">
        <v>12</v>
      </c>
      <c r="DA1" s="1" t="s">
        <v>12</v>
      </c>
      <c r="DB1" s="1" t="s">
        <v>12</v>
      </c>
      <c r="DC1" s="1" t="s">
        <v>12</v>
      </c>
      <c r="DD1" s="1" t="s">
        <v>12</v>
      </c>
      <c r="DE1" s="1" t="s">
        <v>159</v>
      </c>
      <c r="DF1" s="1" t="s">
        <v>12</v>
      </c>
      <c r="DG1" s="1" t="s">
        <v>12</v>
      </c>
      <c r="DH1" s="1" t="s">
        <v>226</v>
      </c>
      <c r="DI1" s="1" t="s">
        <v>154</v>
      </c>
      <c r="DJ1" s="1" t="s">
        <v>12</v>
      </c>
      <c r="DK1" s="1" t="s">
        <v>379</v>
      </c>
      <c r="DL1" s="1" t="s">
        <v>249</v>
      </c>
      <c r="DM1" s="1" t="s">
        <v>389</v>
      </c>
      <c r="DN1" s="1" t="s">
        <v>249</v>
      </c>
      <c r="DO1" s="1" t="s">
        <v>415</v>
      </c>
      <c r="DP1" s="1" t="s">
        <v>280</v>
      </c>
      <c r="DQ1" s="1" t="s">
        <v>12</v>
      </c>
      <c r="DR1" s="1" t="s">
        <v>429</v>
      </c>
      <c r="DS1" s="1" t="s">
        <v>447</v>
      </c>
      <c r="DT1" s="1" t="s">
        <v>555</v>
      </c>
      <c r="DU1" s="1" t="s">
        <v>271</v>
      </c>
      <c r="DV1" s="1"/>
      <c r="DW1" s="1"/>
      <c r="DX1" s="1"/>
      <c r="DY1" s="1"/>
      <c r="DZ1" s="1" t="s">
        <v>473</v>
      </c>
      <c r="EA1" s="1" t="s">
        <v>525</v>
      </c>
      <c r="EB1" s="1" t="s">
        <v>300</v>
      </c>
      <c r="EC1" s="1" t="s">
        <v>304</v>
      </c>
      <c r="ED1" s="1"/>
      <c r="EE1" s="1"/>
      <c r="EF1" s="1"/>
    </row>
    <row r="2" spans="1:136" x14ac:dyDescent="0.25">
      <c r="A2" s="1"/>
      <c r="B2" s="1"/>
      <c r="C2" s="1"/>
      <c r="D2" s="1"/>
      <c r="E2" s="1"/>
      <c r="F2" s="1"/>
      <c r="G2" s="1"/>
      <c r="H2" s="46" t="s">
        <v>1593</v>
      </c>
      <c r="I2" s="5"/>
      <c r="J2" s="5"/>
      <c r="K2" s="5"/>
      <c r="L2" s="1"/>
      <c r="M2" s="1"/>
      <c r="N2" s="1"/>
      <c r="O2" s="46" t="s">
        <v>1594</v>
      </c>
      <c r="P2" s="5"/>
      <c r="Q2" s="5"/>
      <c r="R2" s="5"/>
      <c r="S2" s="5"/>
      <c r="T2" s="5"/>
      <c r="U2" s="5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6" t="s">
        <v>242</v>
      </c>
      <c r="AJ2" s="6" t="s">
        <v>243</v>
      </c>
      <c r="AK2" s="6" t="s">
        <v>244</v>
      </c>
      <c r="AL2" s="6" t="s">
        <v>245</v>
      </c>
      <c r="AM2" s="6" t="s">
        <v>246</v>
      </c>
      <c r="AN2" s="6" t="s">
        <v>247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477</v>
      </c>
      <c r="BJ2" s="1"/>
      <c r="BK2" s="1"/>
      <c r="BL2" s="1"/>
      <c r="BM2" s="1"/>
      <c r="BN2" s="1"/>
      <c r="BO2" s="1"/>
      <c r="BP2" s="1"/>
      <c r="BQ2" s="1"/>
      <c r="BR2" s="1" t="s">
        <v>284</v>
      </c>
      <c r="BS2" s="1" t="s">
        <v>286</v>
      </c>
      <c r="BT2" s="1" t="s">
        <v>288</v>
      </c>
      <c r="BU2" s="1" t="s">
        <v>289</v>
      </c>
      <c r="BV2" s="1" t="s">
        <v>291</v>
      </c>
      <c r="BW2" s="1" t="s">
        <v>294</v>
      </c>
      <c r="BX2" s="1" t="s">
        <v>250</v>
      </c>
      <c r="BY2" s="1" t="s">
        <v>318</v>
      </c>
      <c r="BZ2" s="1" t="s">
        <v>319</v>
      </c>
      <c r="CA2" s="1"/>
      <c r="CB2" s="1" t="s">
        <v>535</v>
      </c>
      <c r="CC2" s="1" t="s">
        <v>8</v>
      </c>
      <c r="CD2" s="1" t="s">
        <v>8</v>
      </c>
      <c r="CE2" s="1" t="s">
        <v>536</v>
      </c>
      <c r="CF2" s="1" t="s">
        <v>537</v>
      </c>
      <c r="CG2" s="1">
        <v>-1</v>
      </c>
      <c r="CH2" s="1">
        <v>-1</v>
      </c>
      <c r="CI2" s="1" t="s">
        <v>538</v>
      </c>
      <c r="CJ2" s="1" t="s">
        <v>539</v>
      </c>
      <c r="CK2" s="1" t="s">
        <v>540</v>
      </c>
      <c r="CL2" s="1" t="s">
        <v>542</v>
      </c>
      <c r="CM2" s="1" t="s">
        <v>543</v>
      </c>
      <c r="CN2" s="1" t="s">
        <v>8</v>
      </c>
      <c r="CO2" s="1" t="s">
        <v>544</v>
      </c>
      <c r="CP2" s="1" t="s">
        <v>546</v>
      </c>
      <c r="CQ2" s="1" t="s">
        <v>8</v>
      </c>
      <c r="CR2" s="1" t="s">
        <v>148</v>
      </c>
      <c r="CS2" s="1" t="s">
        <v>68</v>
      </c>
      <c r="CT2" s="1" t="s">
        <v>547</v>
      </c>
      <c r="CU2" s="1" t="s">
        <v>137</v>
      </c>
      <c r="CV2" s="1" t="s">
        <v>164</v>
      </c>
      <c r="CW2" s="1" t="s">
        <v>8</v>
      </c>
      <c r="CX2" s="1" t="s">
        <v>167</v>
      </c>
      <c r="CY2" s="1" t="s">
        <v>8</v>
      </c>
      <c r="CZ2" s="1" t="s">
        <v>8</v>
      </c>
      <c r="DA2" s="1" t="s">
        <v>8</v>
      </c>
      <c r="DB2" s="1" t="s">
        <v>8</v>
      </c>
      <c r="DC2" s="1" t="s">
        <v>8</v>
      </c>
      <c r="DD2" s="1" t="s">
        <v>8</v>
      </c>
      <c r="DE2" s="1" t="s">
        <v>167</v>
      </c>
      <c r="DF2" s="1" t="s">
        <v>8</v>
      </c>
      <c r="DG2" s="1" t="s">
        <v>8</v>
      </c>
      <c r="DH2" s="1" t="s">
        <v>551</v>
      </c>
      <c r="DI2" s="1" t="str">
        <f>IF(INDEX(rngLoadCombinations,2,1)="","",INDEX(rngLoadCombinations,2,1))</f>
        <v/>
      </c>
      <c r="DJ2" s="1" t="s">
        <v>8</v>
      </c>
      <c r="DK2" s="1" t="s">
        <v>396</v>
      </c>
      <c r="DL2" s="1" t="s">
        <v>253</v>
      </c>
      <c r="DM2" s="1" t="s">
        <v>401</v>
      </c>
      <c r="DN2" s="1" t="s">
        <v>253</v>
      </c>
      <c r="DO2" s="1" t="s">
        <v>552</v>
      </c>
      <c r="DP2" s="1" t="s">
        <v>420</v>
      </c>
      <c r="DQ2" s="1" t="s">
        <v>8</v>
      </c>
      <c r="DR2" s="1" t="s">
        <v>557</v>
      </c>
      <c r="DS2" s="1" t="s">
        <v>558</v>
      </c>
      <c r="DT2" s="1" t="s">
        <v>450</v>
      </c>
      <c r="DU2" s="1" t="s">
        <v>436</v>
      </c>
      <c r="DV2" s="1"/>
      <c r="DW2" s="1"/>
      <c r="DX2" s="1"/>
      <c r="DY2" s="1"/>
      <c r="DZ2" s="1" t="s">
        <v>477</v>
      </c>
      <c r="EA2" s="1" t="s">
        <v>534</v>
      </c>
      <c r="EB2" s="1" t="s">
        <v>301</v>
      </c>
      <c r="EC2" s="1" t="s">
        <v>305</v>
      </c>
      <c r="ED2" s="1"/>
      <c r="EE2" s="1"/>
      <c r="EF2" s="1"/>
    </row>
    <row r="3" spans="1:136" x14ac:dyDescent="0.25">
      <c r="A3" s="8" t="s">
        <v>1</v>
      </c>
      <c r="B3" s="9" t="s">
        <v>2</v>
      </c>
      <c r="C3" s="9" t="s">
        <v>3</v>
      </c>
      <c r="D3" s="10" t="s">
        <v>4</v>
      </c>
      <c r="E3" s="9" t="s">
        <v>5</v>
      </c>
      <c r="F3" s="1"/>
      <c r="G3" s="1"/>
      <c r="H3" s="8" t="s">
        <v>266</v>
      </c>
      <c r="I3" s="8" t="s">
        <v>267</v>
      </c>
      <c r="J3" s="9" t="s">
        <v>268</v>
      </c>
      <c r="K3" s="8" t="s">
        <v>269</v>
      </c>
      <c r="L3" s="1"/>
      <c r="M3" s="1"/>
      <c r="N3" s="1"/>
      <c r="O3" s="8" t="s">
        <v>296</v>
      </c>
      <c r="P3" s="8" t="str">
        <f>"N, "&amp;INDEX(rngUnitSettings,MATCH("Force",INDEX(rngUnitSettings,,1),0),2)</f>
        <v>N, tf</v>
      </c>
      <c r="Q3" s="8" t="str">
        <f>"Mx, "&amp;INDEX(rngUnitSettings,MATCH("Moment",INDEX(rngUnitSettings,,1),0),2)</f>
        <v>Mx, tf*m</v>
      </c>
      <c r="R3" s="8" t="str">
        <f>"My, "&amp;INDEX(rngUnitSettings,MATCH("Moment",INDEX(rngUnitSettings,,1),0),2)</f>
        <v>My, tf*m</v>
      </c>
      <c r="S3" s="8" t="s">
        <v>297</v>
      </c>
      <c r="T3" s="8" t="s">
        <v>298</v>
      </c>
      <c r="U3" s="10" t="s">
        <v>299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7" t="s">
        <v>167</v>
      </c>
      <c r="AJ3" s="7" t="s">
        <v>248</v>
      </c>
      <c r="AK3" s="7" t="s">
        <v>249</v>
      </c>
      <c r="AL3" s="7" t="s">
        <v>250</v>
      </c>
      <c r="AM3" s="7">
        <f>-INDEX(rngConcreteMaterialParameters,MATCH("Concrete.TwoThreeLine.Eb2",INDEX(rngConcreteMaterialParameters,,1),0),2)</f>
        <v>-3.5000000000000001E-3</v>
      </c>
      <c r="AN3" s="7">
        <f>-INDEX(rngConcreteMaterialParameters,MATCH("Concrete.R.ULS(I)",INDEX(rngConcreteMaterialParameters,,1),0),2)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285</v>
      </c>
      <c r="BS3" s="1" t="s">
        <v>287</v>
      </c>
      <c r="BT3" s="1" t="s">
        <v>275</v>
      </c>
      <c r="BU3" s="1" t="s">
        <v>278</v>
      </c>
      <c r="BV3" s="1" t="s">
        <v>281</v>
      </c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 t="s">
        <v>148</v>
      </c>
      <c r="CJ3" s="1"/>
      <c r="CK3" s="1"/>
      <c r="CL3" s="1" t="s">
        <v>21</v>
      </c>
      <c r="CM3" s="1"/>
      <c r="CN3" s="1"/>
      <c r="CO3" s="1" t="s">
        <v>545</v>
      </c>
      <c r="CP3" s="1" t="s">
        <v>543</v>
      </c>
      <c r="CQ3" s="1"/>
      <c r="CR3" s="1"/>
      <c r="CS3" s="1"/>
      <c r="CT3" s="1"/>
      <c r="CU3" s="1"/>
      <c r="CV3" s="1"/>
      <c r="CW3" s="1"/>
      <c r="CX3" s="1" t="s">
        <v>550</v>
      </c>
      <c r="CY3" s="1"/>
      <c r="CZ3" s="1"/>
      <c r="DA3" s="1"/>
      <c r="DB3" s="1"/>
      <c r="DC3" s="1"/>
      <c r="DD3" s="1"/>
      <c r="DE3" s="1" t="s">
        <v>550</v>
      </c>
      <c r="DF3" s="1"/>
      <c r="DG3" s="1"/>
      <c r="DH3" s="1"/>
      <c r="DI3" s="1" t="str">
        <f>IF(INDEX(rngLoadCombinations,3,1)="","",INDEX(rngLoadCombinations,3,1))</f>
        <v/>
      </c>
      <c r="DJ3" s="1"/>
      <c r="DK3" s="1"/>
      <c r="DL3" s="1"/>
      <c r="DM3" s="1"/>
      <c r="DN3" s="1"/>
      <c r="DO3" s="1" t="s">
        <v>553</v>
      </c>
      <c r="DP3" s="1"/>
      <c r="DQ3" s="1"/>
      <c r="DR3" s="1"/>
      <c r="DS3" s="1" t="s">
        <v>559</v>
      </c>
      <c r="DT3" s="1" t="s">
        <v>556</v>
      </c>
      <c r="DU3" s="1"/>
      <c r="DV3" s="1"/>
      <c r="DW3" s="1"/>
      <c r="DX3" s="1"/>
      <c r="DY3" s="1"/>
      <c r="DZ3" s="1"/>
      <c r="EA3" s="1"/>
      <c r="EB3" s="1" t="s">
        <v>302</v>
      </c>
      <c r="EC3" s="1" t="s">
        <v>306</v>
      </c>
      <c r="ED3" s="1"/>
      <c r="EE3" s="1"/>
      <c r="EF3" s="1"/>
    </row>
    <row r="4" spans="1:136" x14ac:dyDescent="0.25">
      <c r="A4" s="8" t="s">
        <v>6</v>
      </c>
      <c r="B4" s="9"/>
      <c r="C4" s="9"/>
      <c r="D4" s="10"/>
      <c r="E4" s="9"/>
      <c r="F4" s="1"/>
      <c r="G4" s="1"/>
      <c r="H4" s="11" t="s">
        <v>270</v>
      </c>
      <c r="I4" s="12" t="s">
        <v>271</v>
      </c>
      <c r="J4" s="17" t="s">
        <v>271</v>
      </c>
      <c r="K4" s="12" t="s">
        <v>271</v>
      </c>
      <c r="L4" s="1"/>
      <c r="M4" s="1"/>
      <c r="N4" s="1"/>
      <c r="O4" s="12"/>
      <c r="P4" s="12"/>
      <c r="Q4" s="12"/>
      <c r="R4" s="12"/>
      <c r="S4" s="12" t="s">
        <v>300</v>
      </c>
      <c r="T4" s="12"/>
      <c r="U4" s="18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7" t="s">
        <v>167</v>
      </c>
      <c r="AJ4" s="7" t="s">
        <v>248</v>
      </c>
      <c r="AK4" s="7" t="s">
        <v>249</v>
      </c>
      <c r="AL4" s="7" t="s">
        <v>250</v>
      </c>
      <c r="AM4" s="7">
        <f>-INDEX(rngConcreteMaterialParameters,MATCH("Concrete.TwoLine.Eb1Red",INDEX(rngConcreteMaterialParameters,,1),0),2)</f>
        <v>-1.5E-3</v>
      </c>
      <c r="AN4" s="7">
        <f>-INDEX(rngConcreteMaterialParameters,MATCH("Concrete.R.ULS(I)",INDEX(rngConcreteMaterialParameters,,1),0),2)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292</v>
      </c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  <c r="CQ4" s="1"/>
      <c r="CR4" s="1"/>
      <c r="CS4" s="1"/>
      <c r="CT4" s="1"/>
      <c r="CU4" s="1"/>
      <c r="CV4" s="1"/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 t="str">
        <f>IF(INDEX(rngLoadCombinations,4,1)="","",INDEX(rngLoadCombinations,4,1))</f>
        <v/>
      </c>
      <c r="DJ4" s="1"/>
      <c r="DK4" s="1"/>
      <c r="DL4" s="1"/>
      <c r="DM4" s="1"/>
      <c r="DN4" s="1"/>
      <c r="DO4" s="1" t="s">
        <v>554</v>
      </c>
      <c r="DP4" s="1"/>
      <c r="DQ4" s="1"/>
      <c r="DR4" s="1"/>
      <c r="DS4" s="1" t="s">
        <v>560</v>
      </c>
      <c r="DT4" s="1"/>
      <c r="DU4" s="1"/>
      <c r="DV4" s="1"/>
      <c r="DW4" s="1"/>
      <c r="DX4" s="1"/>
      <c r="DY4" s="1"/>
      <c r="DZ4" s="1"/>
      <c r="EA4" s="1"/>
      <c r="EB4" s="1" t="s">
        <v>303</v>
      </c>
      <c r="EC4" s="1" t="s">
        <v>307</v>
      </c>
      <c r="ED4" s="1"/>
      <c r="EE4" s="1"/>
      <c r="EF4" s="1"/>
    </row>
    <row r="5" spans="1:136" x14ac:dyDescent="0.25">
      <c r="A5" s="11" t="s">
        <v>7</v>
      </c>
      <c r="B5" s="12" t="s">
        <v>8</v>
      </c>
      <c r="C5" s="12" t="s">
        <v>9</v>
      </c>
      <c r="D5" s="13" t="s">
        <v>10</v>
      </c>
      <c r="E5" s="47" t="s">
        <v>1587</v>
      </c>
      <c r="F5" s="1"/>
      <c r="G5" s="1"/>
      <c r="H5" s="11" t="s">
        <v>272</v>
      </c>
      <c r="I5" s="12" t="s">
        <v>273</v>
      </c>
      <c r="J5" s="17" t="s">
        <v>273</v>
      </c>
      <c r="K5" s="12" t="s">
        <v>273</v>
      </c>
      <c r="L5" s="1"/>
      <c r="M5" s="1"/>
      <c r="N5" s="1"/>
      <c r="O5" s="12"/>
      <c r="P5" s="12"/>
      <c r="Q5" s="12"/>
      <c r="R5" s="12"/>
      <c r="S5" s="12"/>
      <c r="T5" s="12"/>
      <c r="U5" s="18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7" t="s">
        <v>167</v>
      </c>
      <c r="AJ5" s="7" t="s">
        <v>248</v>
      </c>
      <c r="AK5" s="7" t="s">
        <v>249</v>
      </c>
      <c r="AL5" s="7" t="s">
        <v>251</v>
      </c>
      <c r="AM5" s="7">
        <v>0</v>
      </c>
      <c r="AN5" s="7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293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 t="str">
        <f>IF(INDEX(rngLoadCombinations,5,1)="","",INDEX(rngLoadCombinations,5,1))</f>
        <v/>
      </c>
      <c r="DJ5" s="1"/>
      <c r="DK5" s="1"/>
      <c r="DL5" s="1"/>
      <c r="DM5" s="1"/>
      <c r="DN5" s="1"/>
      <c r="DO5" s="1" t="s">
        <v>416</v>
      </c>
      <c r="DP5" s="1"/>
      <c r="DQ5" s="1"/>
      <c r="DR5" s="1"/>
      <c r="DS5" s="1" t="s">
        <v>561</v>
      </c>
      <c r="DT5" s="1"/>
      <c r="DU5" s="1"/>
      <c r="DV5" s="1"/>
      <c r="DW5" s="1"/>
      <c r="DX5" s="1"/>
      <c r="DY5" s="1"/>
      <c r="DZ5" s="1"/>
      <c r="EA5" s="1"/>
      <c r="EB5" s="1"/>
      <c r="EC5" s="1" t="s">
        <v>308</v>
      </c>
      <c r="ED5" s="1"/>
      <c r="EE5" s="1"/>
      <c r="EF5" s="1"/>
    </row>
    <row r="6" spans="1:136" x14ac:dyDescent="0.25">
      <c r="A6" s="11" t="s">
        <v>11</v>
      </c>
      <c r="B6" s="12" t="s">
        <v>12</v>
      </c>
      <c r="C6" s="12" t="s">
        <v>9</v>
      </c>
      <c r="D6" s="13" t="s">
        <v>13</v>
      </c>
      <c r="E6" s="47" t="s">
        <v>1587</v>
      </c>
      <c r="F6" s="1"/>
      <c r="G6" s="1"/>
      <c r="H6" s="11" t="s">
        <v>274</v>
      </c>
      <c r="I6" s="12" t="s">
        <v>275</v>
      </c>
      <c r="J6" s="17" t="s">
        <v>276</v>
      </c>
      <c r="K6" s="12" t="s">
        <v>275</v>
      </c>
      <c r="L6" s="1"/>
      <c r="M6" s="1"/>
      <c r="N6" s="1"/>
      <c r="O6" s="12"/>
      <c r="P6" s="12"/>
      <c r="Q6" s="12"/>
      <c r="R6" s="12"/>
      <c r="S6" s="12"/>
      <c r="T6" s="12"/>
      <c r="U6" s="18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7" t="s">
        <v>167</v>
      </c>
      <c r="AJ6" s="7" t="s">
        <v>248</v>
      </c>
      <c r="AK6" s="7" t="s">
        <v>249</v>
      </c>
      <c r="AL6" s="7" t="s">
        <v>252</v>
      </c>
      <c r="AM6" s="7">
        <f>INDEX(rngConcreteMaterialParameters,MATCH("Concrete.TwoLine.Eb1Red",INDEX(rngConcreteMaterialParameters,,1),0),3)</f>
        <v>8.0000000000000007E-5</v>
      </c>
      <c r="AN6" s="7">
        <f>INDEX(rngConcreteMaterialParameters,MATCH("Concrete.R.ULS(I)",INDEX(rngConcreteMaterialParameters,,1),0),3)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 t="str">
        <f>IF(INDEX(rngLoadCombinations,6,1)="","",INDEX(rngLoadCombinations,6,1))</f>
        <v/>
      </c>
      <c r="DJ6" s="1"/>
      <c r="DK6" s="1"/>
      <c r="DL6" s="1"/>
      <c r="DM6" s="1"/>
      <c r="DN6" s="1"/>
      <c r="DO6" s="1"/>
      <c r="DP6" s="1"/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</row>
    <row r="7" spans="1:136" x14ac:dyDescent="0.25">
      <c r="A7" s="11" t="s">
        <v>14</v>
      </c>
      <c r="B7" s="12">
        <v>5.0000000000000001E-4</v>
      </c>
      <c r="C7" s="12" t="str">
        <f>INDEX(rngUnitSettings,MATCH("Moment",INDEX(rngUnitSettings,,1),0),2)&amp;"/"&amp;INDEX(rngUnitSettings,MATCH("Length",INDEX(rngUnitSettings,,1),0),2)</f>
        <v>tf*m/mm</v>
      </c>
      <c r="D7" s="13" t="s">
        <v>15</v>
      </c>
      <c r="E7" s="47" t="s">
        <v>1587</v>
      </c>
      <c r="F7" s="1"/>
      <c r="G7" s="1"/>
      <c r="H7" s="11" t="s">
        <v>277</v>
      </c>
      <c r="I7" s="12" t="s">
        <v>278</v>
      </c>
      <c r="J7" s="17" t="s">
        <v>279</v>
      </c>
      <c r="K7" s="12" t="s">
        <v>278</v>
      </c>
      <c r="L7" s="1"/>
      <c r="M7" s="1"/>
      <c r="N7" s="1"/>
      <c r="O7" s="12"/>
      <c r="P7" s="12"/>
      <c r="Q7" s="12"/>
      <c r="R7" s="12"/>
      <c r="S7" s="12"/>
      <c r="T7" s="12"/>
      <c r="U7" s="18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7" t="s">
        <v>167</v>
      </c>
      <c r="AJ7" s="7" t="s">
        <v>248</v>
      </c>
      <c r="AK7" s="7" t="s">
        <v>249</v>
      </c>
      <c r="AL7" s="7" t="s">
        <v>252</v>
      </c>
      <c r="AM7" s="7">
        <f>INDEX(rngConcreteMaterialParameters,MATCH("Concrete.TwoThreeLine.Eb2",INDEX(rngConcreteMaterialParameters,,1),0),3)</f>
        <v>1.4999999999999999E-4</v>
      </c>
      <c r="AN7" s="7">
        <f>INDEX(rngConcreteMaterialParameters,MATCH("Concrete.R.ULS(I)",INDEX(rngConcreteMaterialParameters,,1),0),3)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 t="str">
        <f>IF(INDEX(rngLoadCombinations,7,1)="","",INDEX(rngLoadCombinations,7,1))</f>
        <v/>
      </c>
      <c r="DJ7" s="1"/>
      <c r="DK7" s="1"/>
      <c r="DL7" s="1"/>
      <c r="DM7" s="1"/>
      <c r="DN7" s="1"/>
      <c r="DO7" s="1"/>
      <c r="DP7" s="1"/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36" x14ac:dyDescent="0.25">
      <c r="A8" s="11"/>
      <c r="B8" s="12"/>
      <c r="C8" s="12"/>
      <c r="D8" s="13"/>
      <c r="E8" s="12"/>
      <c r="F8" s="1"/>
      <c r="G8" s="1"/>
      <c r="H8" s="11" t="s">
        <v>280</v>
      </c>
      <c r="I8" s="12" t="s">
        <v>281</v>
      </c>
      <c r="J8" s="17" t="s">
        <v>281</v>
      </c>
      <c r="K8" s="12" t="s">
        <v>281</v>
      </c>
      <c r="L8" s="1"/>
      <c r="M8" s="1"/>
      <c r="N8" s="1"/>
      <c r="O8" s="12"/>
      <c r="P8" s="12"/>
      <c r="Q8" s="12"/>
      <c r="R8" s="12"/>
      <c r="S8" s="12"/>
      <c r="T8" s="12"/>
      <c r="U8" s="18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7" t="s">
        <v>167</v>
      </c>
      <c r="AJ8" s="7" t="s">
        <v>248</v>
      </c>
      <c r="AK8" s="7" t="s">
        <v>253</v>
      </c>
      <c r="AL8" s="7" t="s">
        <v>250</v>
      </c>
      <c r="AM8" s="7">
        <f>-INDEX(rngConcreteMaterialParameters,MATCH("Concrete.TwoThreeLine.Eb2",INDEX(rngConcreteMaterialParameters,,1),0),2)</f>
        <v>-3.5000000000000001E-3</v>
      </c>
      <c r="AN8" s="7">
        <f>-INDEX(rngConcreteMaterialParameters,MATCH("Concrete.R.ULS(I)",INDEX(rngConcreteMaterialParameters,,1),0),2)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 t="str">
        <f>IF(INDEX(rngLoadCombinations,8,1)="","",INDEX(rngLoadCombinations,8,1))</f>
        <v/>
      </c>
      <c r="DJ8" s="1"/>
      <c r="DK8" s="1"/>
      <c r="DL8" s="1"/>
      <c r="DM8" s="1"/>
      <c r="DN8" s="1"/>
      <c r="DO8" s="1"/>
      <c r="DP8" s="1"/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36" x14ac:dyDescent="0.25">
      <c r="A9" s="8" t="s">
        <v>16</v>
      </c>
      <c r="B9" s="9"/>
      <c r="C9" s="9"/>
      <c r="D9" s="10"/>
      <c r="E9" s="9"/>
      <c r="F9" s="1"/>
      <c r="G9" s="1"/>
      <c r="H9" s="11" t="s">
        <v>282</v>
      </c>
      <c r="I9" s="12" t="s">
        <v>283</v>
      </c>
      <c r="J9" s="17" t="s">
        <v>283</v>
      </c>
      <c r="K9" s="12" t="s">
        <v>283</v>
      </c>
      <c r="L9" s="1"/>
      <c r="M9" s="1"/>
      <c r="N9" s="1"/>
      <c r="O9" s="12"/>
      <c r="P9" s="12"/>
      <c r="Q9" s="12"/>
      <c r="R9" s="12"/>
      <c r="S9" s="12"/>
      <c r="T9" s="12"/>
      <c r="U9" s="18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7" t="s">
        <v>167</v>
      </c>
      <c r="AJ9" s="7" t="s">
        <v>248</v>
      </c>
      <c r="AK9" s="7" t="s">
        <v>253</v>
      </c>
      <c r="AL9" s="7" t="s">
        <v>250</v>
      </c>
      <c r="AM9" s="7">
        <f>-INDEX(rngConcreteMaterialParameters,MATCH("Concrete.ThreeLine.Eb0",INDEX(rngConcreteMaterialParameters,,1),0),2)</f>
        <v>-2E-3</v>
      </c>
      <c r="AN9" s="7">
        <f>-INDEX(rngConcreteMaterialParameters,MATCH("Concrete.R.ULS(I)",INDEX(rngConcreteMaterialParameters,,1),0),2)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 t="str">
        <f>IF(INDEX(rngLoadCombinations,9,1)="","",INDEX(rngLoadCombinations,9,1))</f>
        <v/>
      </c>
      <c r="DJ9" s="1"/>
      <c r="DK9" s="1"/>
      <c r="DL9" s="1"/>
      <c r="DM9" s="1"/>
      <c r="DN9" s="1"/>
      <c r="DO9" s="1"/>
      <c r="DP9" s="1"/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36" x14ac:dyDescent="0.25">
      <c r="A10" s="11" t="s">
        <v>17</v>
      </c>
      <c r="B10" s="12" t="s">
        <v>18</v>
      </c>
      <c r="C10" s="12" t="s">
        <v>9</v>
      </c>
      <c r="D10" s="13" t="s">
        <v>19</v>
      </c>
      <c r="E10" s="47" t="s">
        <v>1587</v>
      </c>
      <c r="F10" s="1"/>
      <c r="G10" s="1"/>
      <c r="H10" s="1"/>
      <c r="I10" s="1"/>
      <c r="J10" s="1"/>
      <c r="K10" s="1"/>
      <c r="L10" s="1"/>
      <c r="M10" s="1"/>
      <c r="N10" s="1"/>
      <c r="O10" s="12"/>
      <c r="P10" s="12"/>
      <c r="Q10" s="12"/>
      <c r="R10" s="12"/>
      <c r="S10" s="12"/>
      <c r="T10" s="12"/>
      <c r="U10" s="18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7" t="s">
        <v>167</v>
      </c>
      <c r="AJ10" s="7" t="s">
        <v>248</v>
      </c>
      <c r="AK10" s="7" t="s">
        <v>253</v>
      </c>
      <c r="AL10" s="7" t="s">
        <v>250</v>
      </c>
      <c r="AM10" s="7">
        <f>-0.6*INDEX(rngConcreteMaterialParameters,MATCH("Concrete.R.ULS(I)",INDEX(rngConcreteMaterialParameters,,1),0),2)/INDEX(rngConcreteMaterialParameters,MATCH("Concrete.E",INDEX(rngConcreteMaterialParameters,,1),0),2)</f>
        <v>-2.8615384615384614E-4</v>
      </c>
      <c r="AN10" s="7">
        <f>-0.6*INDEX(rngConcreteMaterialParameters,MATCH("Concrete.R.ULS(I)",INDEX(rngConcreteMaterialParameters,,1),0),2)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 t="str">
        <f>IF(INDEX(rngLoadCombinations,10,1)="","",INDEX(rngLoadCombinations,10,1))</f>
        <v/>
      </c>
      <c r="DJ10" s="1"/>
      <c r="DK10" s="1"/>
      <c r="DL10" s="1"/>
      <c r="DM10" s="1"/>
      <c r="DN10" s="1"/>
      <c r="DO10" s="1"/>
      <c r="DP10" s="1"/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36" x14ac:dyDescent="0.25">
      <c r="A11" s="11" t="s">
        <v>20</v>
      </c>
      <c r="B11" s="12" t="s">
        <v>21</v>
      </c>
      <c r="C11" s="12" t="s">
        <v>9</v>
      </c>
      <c r="D11" s="13" t="s">
        <v>22</v>
      </c>
      <c r="E11" s="47" t="s">
        <v>1587</v>
      </c>
      <c r="F11" s="1"/>
      <c r="G11" s="1"/>
      <c r="H11" s="46" t="s">
        <v>1595</v>
      </c>
      <c r="I11" s="5"/>
      <c r="J11" s="5"/>
      <c r="K11" s="1"/>
      <c r="L11" s="1"/>
      <c r="M11" s="1"/>
      <c r="N11" s="1"/>
      <c r="O11" s="12"/>
      <c r="P11" s="12"/>
      <c r="Q11" s="12"/>
      <c r="R11" s="12"/>
      <c r="S11" s="12"/>
      <c r="T11" s="12"/>
      <c r="U11" s="18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7" t="s">
        <v>167</v>
      </c>
      <c r="AJ11" s="7" t="s">
        <v>248</v>
      </c>
      <c r="AK11" s="7" t="s">
        <v>253</v>
      </c>
      <c r="AL11" s="7" t="s">
        <v>251</v>
      </c>
      <c r="AM11" s="7">
        <v>0</v>
      </c>
      <c r="AN11" s="7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 t="str">
        <f>IF(INDEX(rngLoadCombinations,11,1)="","",INDEX(rngLoadCombinations,11,1))</f>
        <v/>
      </c>
      <c r="DJ11" s="1"/>
      <c r="DK11" s="1"/>
      <c r="DL11" s="1"/>
      <c r="DM11" s="1"/>
      <c r="DN11" s="1"/>
      <c r="DO11" s="1"/>
      <c r="DP11" s="1"/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36" x14ac:dyDescent="0.25">
      <c r="A12" s="11" t="s">
        <v>23</v>
      </c>
      <c r="B12" s="12">
        <v>50</v>
      </c>
      <c r="C12" s="12" t="str">
        <f>INDEX(rngUnitSettings,MATCH("Length",INDEX(rngUnitSettings,,1),0),2)</f>
        <v>mm</v>
      </c>
      <c r="D12" s="13" t="s">
        <v>25</v>
      </c>
      <c r="E12" s="47" t="s">
        <v>1587</v>
      </c>
      <c r="F12" s="1"/>
      <c r="G12" s="1"/>
      <c r="H12" s="8" t="s">
        <v>266</v>
      </c>
      <c r="I12" s="8" t="s">
        <v>312</v>
      </c>
      <c r="J12" s="9" t="s">
        <v>268</v>
      </c>
      <c r="K12" s="1"/>
      <c r="L12" s="1"/>
      <c r="M12" s="1"/>
      <c r="N12" s="1"/>
      <c r="O12" s="12"/>
      <c r="P12" s="12"/>
      <c r="Q12" s="12"/>
      <c r="R12" s="12"/>
      <c r="S12" s="12"/>
      <c r="T12" s="12"/>
      <c r="U12" s="18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7" t="s">
        <v>167</v>
      </c>
      <c r="AJ12" s="7" t="s">
        <v>248</v>
      </c>
      <c r="AK12" s="7" t="s">
        <v>253</v>
      </c>
      <c r="AL12" s="7" t="s">
        <v>252</v>
      </c>
      <c r="AM12" s="7">
        <f>0.6*INDEX(rngConcreteMaterialParameters,MATCH("Concrete.R.ULS(I)",INDEX(rngConcreteMaterialParameters,,1),0),3)/INDEX(rngConcreteMaterialParameters,MATCH("Concrete.E",INDEX(rngConcreteMaterialParameters,,1),0),3)</f>
        <v>2.0307692307692308E-5</v>
      </c>
      <c r="AN12" s="7">
        <f>0.6*INDEX(rngConcreteMaterialParameters,MATCH("Concrete.R.ULS(I)",INDEX(rngConcreteMaterialParameters,,1),0),3)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 t="str">
        <f>IF(INDEX(rngLoadCombinations,12,1)="","",INDEX(rngLoadCombinations,12,1))</f>
        <v/>
      </c>
      <c r="DJ12" s="1"/>
      <c r="DK12" s="1"/>
      <c r="DL12" s="1"/>
      <c r="DM12" s="1"/>
      <c r="DN12" s="1"/>
      <c r="DO12" s="1"/>
      <c r="DP12" s="1"/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36" x14ac:dyDescent="0.25">
      <c r="A13" s="11" t="s">
        <v>26</v>
      </c>
      <c r="B13" s="12">
        <v>50</v>
      </c>
      <c r="C13" s="12" t="str">
        <f>INDEX(rngUnitSettings,MATCH("Length",INDEX(rngUnitSettings,,1),0),2)</f>
        <v>mm</v>
      </c>
      <c r="D13" s="13" t="s">
        <v>27</v>
      </c>
      <c r="E13" s="47" t="s">
        <v>1587</v>
      </c>
      <c r="F13" s="1"/>
      <c r="G13" s="1"/>
      <c r="H13" s="11" t="s">
        <v>313</v>
      </c>
      <c r="I13" s="12" t="s">
        <v>250</v>
      </c>
      <c r="J13" s="17" t="s">
        <v>252</v>
      </c>
      <c r="K13" s="1"/>
      <c r="L13" s="1"/>
      <c r="M13" s="1"/>
      <c r="N13" s="1"/>
      <c r="O13" s="12"/>
      <c r="P13" s="12"/>
      <c r="Q13" s="12"/>
      <c r="R13" s="12"/>
      <c r="S13" s="12"/>
      <c r="T13" s="12"/>
      <c r="U13" s="18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7" t="s">
        <v>167</v>
      </c>
      <c r="AJ13" s="7" t="s">
        <v>248</v>
      </c>
      <c r="AK13" s="7" t="s">
        <v>253</v>
      </c>
      <c r="AL13" s="7" t="s">
        <v>252</v>
      </c>
      <c r="AM13" s="7">
        <f>INDEX(rngConcreteMaterialParameters,MATCH("Concrete.ThreeLine.Eb0",INDEX(rngConcreteMaterialParameters,,1),0),3)</f>
        <v>1E-4</v>
      </c>
      <c r="AN13" s="7">
        <f>INDEX(rngConcreteMaterialParameters,MATCH("Concrete.R.ULS(I)",INDEX(rngConcreteMaterialParameters,,1),0),3)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 t="str">
        <f>IF(INDEX(rngLoadCombinations,13,1)="","",INDEX(rngLoadCombinations,13,1))</f>
        <v/>
      </c>
      <c r="DJ13" s="1"/>
      <c r="DK13" s="1"/>
      <c r="DL13" s="1"/>
      <c r="DM13" s="1"/>
      <c r="DN13" s="1"/>
      <c r="DO13" s="1"/>
      <c r="DP13" s="1"/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36" x14ac:dyDescent="0.25">
      <c r="A14" s="11" t="s">
        <v>28</v>
      </c>
      <c r="B14" s="12">
        <v>1</v>
      </c>
      <c r="C14" s="12" t="s">
        <v>29</v>
      </c>
      <c r="D14" s="13" t="s">
        <v>30</v>
      </c>
      <c r="E14" s="47" t="s">
        <v>1587</v>
      </c>
      <c r="F14" s="1"/>
      <c r="G14" s="1"/>
      <c r="H14" s="11" t="s">
        <v>314</v>
      </c>
      <c r="I14" s="12" t="s">
        <v>315</v>
      </c>
      <c r="J14" s="17" t="s">
        <v>315</v>
      </c>
      <c r="K14" s="1"/>
      <c r="L14" s="1"/>
      <c r="M14" s="1"/>
      <c r="N14" s="1"/>
      <c r="O14" s="12"/>
      <c r="P14" s="12"/>
      <c r="Q14" s="12"/>
      <c r="R14" s="12"/>
      <c r="S14" s="12"/>
      <c r="T14" s="12"/>
      <c r="U14" s="18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7" t="s">
        <v>167</v>
      </c>
      <c r="AJ14" s="7" t="s">
        <v>248</v>
      </c>
      <c r="AK14" s="7" t="s">
        <v>253</v>
      </c>
      <c r="AL14" s="7" t="s">
        <v>252</v>
      </c>
      <c r="AM14" s="7">
        <f>INDEX(rngConcreteMaterialParameters,MATCH("Concrete.TwoThreeLine.Eb2",INDEX(rngConcreteMaterialParameters,,1),0),3)</f>
        <v>1.4999999999999999E-4</v>
      </c>
      <c r="AN14" s="7">
        <f>INDEX(rngConcreteMaterialParameters,MATCH("Concrete.R.ULS(I)",INDEX(rngConcreteMaterialParameters,,1),0),3)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 t="str">
        <f>IF(INDEX(rngLoadCombinations,14,1)="","",INDEX(rngLoadCombinations,14,1))</f>
        <v/>
      </c>
      <c r="DJ14" s="1"/>
      <c r="DK14" s="1"/>
      <c r="DL14" s="1"/>
      <c r="DM14" s="1"/>
      <c r="DN14" s="1"/>
      <c r="DO14" s="1"/>
      <c r="DP14" s="1"/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36" x14ac:dyDescent="0.25">
      <c r="A15" s="11" t="s">
        <v>31</v>
      </c>
      <c r="B15" s="12">
        <v>0</v>
      </c>
      <c r="C15" s="12" t="str">
        <f>INDEX(rngUnitSettings,MATCH("Length",INDEX(rngUnitSettings,,1),0),2)</f>
        <v>mm</v>
      </c>
      <c r="D15" s="13" t="s">
        <v>32</v>
      </c>
      <c r="E15" s="47" t="s">
        <v>1587</v>
      </c>
      <c r="F15" s="1"/>
      <c r="G15" s="1"/>
      <c r="H15" s="11" t="s">
        <v>316</v>
      </c>
      <c r="I15" s="12" t="s">
        <v>317</v>
      </c>
      <c r="J15" s="17" t="s">
        <v>317</v>
      </c>
      <c r="K15" s="1"/>
      <c r="L15" s="1"/>
      <c r="M15" s="1"/>
      <c r="N15" s="1"/>
      <c r="O15" s="12"/>
      <c r="P15" s="12"/>
      <c r="Q15" s="12"/>
      <c r="R15" s="12"/>
      <c r="S15" s="12"/>
      <c r="T15" s="12"/>
      <c r="U15" s="18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7" t="s">
        <v>167</v>
      </c>
      <c r="AJ15" s="7" t="s">
        <v>254</v>
      </c>
      <c r="AK15" s="7" t="s">
        <v>249</v>
      </c>
      <c r="AL15" s="7" t="s">
        <v>250</v>
      </c>
      <c r="AM15" s="7">
        <f>-INDEX(rngConcreteMaterialParameters,MATCH("Concrete.TwoThreeLine.Eb2",INDEX(rngConcreteMaterialParameters,,1),0),2)</f>
        <v>-3.5000000000000001E-3</v>
      </c>
      <c r="AN15" s="7">
        <f>-INDEX(rngConcreteMaterialParameters,MATCH("Concrete.R.SLS(II)",INDEX(rngConcreteMaterialParameters,,1),0),2)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 t="str">
        <f>IF(INDEX(rngLoadCombinations,15,1)="","",INDEX(rngLoadCombinations,15,1))</f>
        <v/>
      </c>
      <c r="DJ15" s="1"/>
      <c r="DK15" s="1"/>
      <c r="DL15" s="1"/>
      <c r="DM15" s="1"/>
      <c r="DN15" s="1"/>
      <c r="DO15" s="1"/>
      <c r="DP15" s="1"/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36" x14ac:dyDescent="0.25">
      <c r="A16" s="11" t="s">
        <v>33</v>
      </c>
      <c r="B16" s="12">
        <v>0</v>
      </c>
      <c r="C16" s="12" t="str">
        <f>INDEX(rngUnitSettings,MATCH("Length",INDEX(rngUnitSettings,,1),0),2)</f>
        <v>mm</v>
      </c>
      <c r="D16" s="13" t="s">
        <v>34</v>
      </c>
      <c r="E16" s="47" t="s">
        <v>1587</v>
      </c>
      <c r="F16" s="1"/>
      <c r="G16" s="1"/>
      <c r="H16" s="1"/>
      <c r="I16" s="1"/>
      <c r="J16" s="1"/>
      <c r="K16" s="1"/>
      <c r="L16" s="1"/>
      <c r="M16" s="1"/>
      <c r="N16" s="1"/>
      <c r="O16" s="12"/>
      <c r="P16" s="12"/>
      <c r="Q16" s="12"/>
      <c r="R16" s="12"/>
      <c r="S16" s="12"/>
      <c r="T16" s="12"/>
      <c r="U16" s="18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7" t="s">
        <v>167</v>
      </c>
      <c r="AJ16" s="7" t="s">
        <v>254</v>
      </c>
      <c r="AK16" s="7" t="s">
        <v>249</v>
      </c>
      <c r="AL16" s="7" t="s">
        <v>250</v>
      </c>
      <c r="AM16" s="7">
        <f>-INDEX(rngConcreteMaterialParameters,MATCH("Concrete.TwoLine.Eb1Red",INDEX(rngConcreteMaterialParameters,,1),0),2)</f>
        <v>-1.5E-3</v>
      </c>
      <c r="AN16" s="7">
        <f>-INDEX(rngConcreteMaterialParameters,MATCH("Concrete.R.SLS(II)",INDEX(rngConcreteMaterialParameters,,1),0),2)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 t="str">
        <f>IF(INDEX(rngLoadCombinations,16,1)="","",INDEX(rngLoadCombinations,16,1))</f>
        <v/>
      </c>
      <c r="DJ16" s="1"/>
      <c r="DK16" s="1"/>
      <c r="DL16" s="1"/>
      <c r="DM16" s="1"/>
      <c r="DN16" s="1"/>
      <c r="DO16" s="1"/>
      <c r="DP16" s="1"/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1"/>
      <c r="B17" s="12"/>
      <c r="C17" s="12"/>
      <c r="D17" s="13"/>
      <c r="E17" s="12"/>
      <c r="F17" s="1"/>
      <c r="G17" s="1"/>
      <c r="H17" s="46" t="s">
        <v>1596</v>
      </c>
      <c r="I17" s="5"/>
      <c r="J17" s="5"/>
      <c r="K17" s="5"/>
      <c r="L17" s="5"/>
      <c r="M17" s="5"/>
      <c r="N17" s="1"/>
      <c r="O17" s="12"/>
      <c r="P17" s="12"/>
      <c r="Q17" s="12"/>
      <c r="R17" s="12"/>
      <c r="S17" s="12"/>
      <c r="T17" s="12"/>
      <c r="U17" s="18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7" t="s">
        <v>167</v>
      </c>
      <c r="AJ17" s="7" t="s">
        <v>254</v>
      </c>
      <c r="AK17" s="7" t="s">
        <v>249</v>
      </c>
      <c r="AL17" s="7" t="s">
        <v>251</v>
      </c>
      <c r="AM17" s="7">
        <v>0</v>
      </c>
      <c r="AN17" s="7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 t="str">
        <f>IF(INDEX(rngLoadCombinations,17,1)="","",INDEX(rngLoadCombinations,17,1))</f>
        <v/>
      </c>
      <c r="DJ17" s="1"/>
      <c r="DK17" s="1"/>
      <c r="DL17" s="1"/>
      <c r="DM17" s="1"/>
      <c r="DN17" s="1"/>
      <c r="DO17" s="1"/>
      <c r="DP17" s="1"/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8" t="s">
        <v>35</v>
      </c>
      <c r="B18" s="9"/>
      <c r="C18" s="9"/>
      <c r="D18" s="10"/>
      <c r="E18" s="9"/>
      <c r="F18" s="1"/>
      <c r="G18" s="1"/>
      <c r="H18" s="8" t="s">
        <v>1</v>
      </c>
      <c r="I18" s="8" t="s">
        <v>320</v>
      </c>
      <c r="J18" s="8" t="s">
        <v>321</v>
      </c>
      <c r="K18" s="9" t="s">
        <v>3</v>
      </c>
      <c r="L18" s="10" t="s">
        <v>4</v>
      </c>
      <c r="M18" s="9" t="s">
        <v>5</v>
      </c>
      <c r="N18" s="1"/>
      <c r="O18" s="12"/>
      <c r="P18" s="12"/>
      <c r="Q18" s="12"/>
      <c r="R18" s="12"/>
      <c r="S18" s="12"/>
      <c r="T18" s="12"/>
      <c r="U18" s="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7" t="s">
        <v>167</v>
      </c>
      <c r="AJ18" s="7" t="s">
        <v>254</v>
      </c>
      <c r="AK18" s="7" t="s">
        <v>249</v>
      </c>
      <c r="AL18" s="7" t="s">
        <v>252</v>
      </c>
      <c r="AM18" s="7">
        <f>INDEX(rngConcreteMaterialParameters,MATCH("Concrete.TwoLine.Eb1Red",INDEX(rngConcreteMaterialParameters,,1),0),3)</f>
        <v>8.0000000000000007E-5</v>
      </c>
      <c r="AN18" s="7">
        <f>INDEX(rngConcreteMaterialParameters,MATCH("Concrete.R.SLS(II)",INDEX(rngConcreteMaterialParameters,,1),0),3)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 t="str">
        <f>IF(INDEX(rngLoadCombinations,18,1)="","",INDEX(rngLoadCombinations,18,1))</f>
        <v/>
      </c>
      <c r="DJ18" s="1"/>
      <c r="DK18" s="1"/>
      <c r="DL18" s="1"/>
      <c r="DM18" s="1"/>
      <c r="DN18" s="1"/>
      <c r="DO18" s="1"/>
      <c r="DP18" s="1"/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1" t="s">
        <v>36</v>
      </c>
      <c r="B19" s="12" t="s">
        <v>37</v>
      </c>
      <c r="C19" s="12" t="s">
        <v>9</v>
      </c>
      <c r="D19" s="13" t="s">
        <v>38</v>
      </c>
      <c r="E19" s="47" t="s">
        <v>1587</v>
      </c>
      <c r="F19" s="1"/>
      <c r="G19" s="1"/>
      <c r="H19" s="11" t="s">
        <v>322</v>
      </c>
      <c r="I19" s="12">
        <v>350</v>
      </c>
      <c r="J19" s="12">
        <v>350</v>
      </c>
      <c r="K19" s="12" t="str">
        <f>INDEX(rngUnitSettings,MATCH("Stress",INDEX(rngUnitSettings,,1),0),2)</f>
        <v>MPa</v>
      </c>
      <c r="L19" s="13" t="s">
        <v>323</v>
      </c>
      <c r="M19" s="47" t="s">
        <v>1587</v>
      </c>
      <c r="N19" s="1"/>
      <c r="O19" s="12"/>
      <c r="P19" s="12"/>
      <c r="Q19" s="12"/>
      <c r="R19" s="12"/>
      <c r="S19" s="12"/>
      <c r="T19" s="12"/>
      <c r="U19" s="18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7" t="s">
        <v>167</v>
      </c>
      <c r="AJ19" s="7" t="s">
        <v>254</v>
      </c>
      <c r="AK19" s="7" t="s">
        <v>249</v>
      </c>
      <c r="AL19" s="7" t="s">
        <v>252</v>
      </c>
      <c r="AM19" s="7">
        <f>INDEX(rngConcreteMaterialParameters,MATCH("Concrete.TwoThreeLine.Eb2",INDEX(rngConcreteMaterialParameters,,1),0),3)</f>
        <v>1.4999999999999999E-4</v>
      </c>
      <c r="AN19" s="7">
        <f>INDEX(rngConcreteMaterialParameters,MATCH("Concrete.R.SLS(II)",INDEX(rngConcreteMaterialParameters,,1),0),3)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 t="str">
        <f>IF(INDEX(rngLoadCombinations,19,1)="","",INDEX(rngLoadCombinations,19,1))</f>
        <v/>
      </c>
      <c r="DJ19" s="1"/>
      <c r="DK19" s="1"/>
      <c r="DL19" s="1"/>
      <c r="DM19" s="1"/>
      <c r="DN19" s="1"/>
      <c r="DO19" s="1"/>
      <c r="DP19" s="1"/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11" t="s">
        <v>39</v>
      </c>
      <c r="B20" s="12">
        <v>80</v>
      </c>
      <c r="C20" s="12" t="s">
        <v>29</v>
      </c>
      <c r="D20" s="13" t="s">
        <v>40</v>
      </c>
      <c r="E20" s="47" t="s">
        <v>1587</v>
      </c>
      <c r="F20" s="1"/>
      <c r="G20" s="1"/>
      <c r="H20" s="11" t="s">
        <v>324</v>
      </c>
      <c r="I20" s="12">
        <v>390</v>
      </c>
      <c r="J20" s="12">
        <v>390</v>
      </c>
      <c r="K20" s="12" t="str">
        <f>INDEX(rngUnitSettings,MATCH("Stress",INDEX(rngUnitSettings,,1),0),2)</f>
        <v>MPa</v>
      </c>
      <c r="L20" s="13" t="s">
        <v>325</v>
      </c>
      <c r="M20" s="47" t="s">
        <v>1587</v>
      </c>
      <c r="N20" s="1"/>
      <c r="O20" s="12"/>
      <c r="P20" s="12"/>
      <c r="Q20" s="12"/>
      <c r="R20" s="12"/>
      <c r="S20" s="12"/>
      <c r="T20" s="12"/>
      <c r="U20" s="18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7" t="s">
        <v>167</v>
      </c>
      <c r="AJ20" s="7" t="s">
        <v>254</v>
      </c>
      <c r="AK20" s="7" t="s">
        <v>253</v>
      </c>
      <c r="AL20" s="7" t="s">
        <v>250</v>
      </c>
      <c r="AM20" s="7">
        <f>-INDEX(rngConcreteMaterialParameters,MATCH("Concrete.TwoThreeLine.Eb2",INDEX(rngConcreteMaterialParameters,,1),0),2)</f>
        <v>-3.5000000000000001E-3</v>
      </c>
      <c r="AN20" s="7">
        <f>-INDEX(rngConcreteMaterialParameters,MATCH("Concrete.R.SLS(II)",INDEX(rngConcreteMaterialParameters,,1),0),2)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 t="str">
        <f>IF(INDEX(rngLoadCombinations,20,1)="","",INDEX(rngLoadCombinations,20,1))</f>
        <v/>
      </c>
      <c r="DJ20" s="1"/>
      <c r="DK20" s="1"/>
      <c r="DL20" s="1"/>
      <c r="DM20" s="1"/>
      <c r="DN20" s="1"/>
      <c r="DO20" s="1"/>
      <c r="DP20" s="1"/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1" t="s">
        <v>41</v>
      </c>
      <c r="B21" s="12">
        <v>1</v>
      </c>
      <c r="C21" s="12" t="s">
        <v>29</v>
      </c>
      <c r="D21" s="13" t="s">
        <v>42</v>
      </c>
      <c r="E21" s="47" t="s">
        <v>1587</v>
      </c>
      <c r="F21" s="1"/>
      <c r="G21" s="1"/>
      <c r="H21" s="11" t="s">
        <v>326</v>
      </c>
      <c r="I21" s="12">
        <v>200000</v>
      </c>
      <c r="J21" s="12">
        <v>200000</v>
      </c>
      <c r="K21" s="12" t="str">
        <f>INDEX(rngUnitSettings,MATCH("Stress",INDEX(rngUnitSettings,,1),0),2)</f>
        <v>MPa</v>
      </c>
      <c r="L21" s="13" t="s">
        <v>327</v>
      </c>
      <c r="M21" s="47" t="s">
        <v>1587</v>
      </c>
      <c r="N21" s="1"/>
      <c r="O21" s="12"/>
      <c r="P21" s="12"/>
      <c r="Q21" s="12"/>
      <c r="R21" s="12"/>
      <c r="S21" s="12"/>
      <c r="T21" s="12"/>
      <c r="U21" s="18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7" t="s">
        <v>167</v>
      </c>
      <c r="AJ21" s="7" t="s">
        <v>254</v>
      </c>
      <c r="AK21" s="7" t="s">
        <v>253</v>
      </c>
      <c r="AL21" s="7" t="s">
        <v>250</v>
      </c>
      <c r="AM21" s="7">
        <f>-INDEX(rngConcreteMaterialParameters,MATCH("Concrete.ThreeLine.Eb0",INDEX(rngConcreteMaterialParameters,,1),0),2)</f>
        <v>-2E-3</v>
      </c>
      <c r="AN21" s="7">
        <f>-INDEX(rngConcreteMaterialParameters,MATCH("Concrete.R.SLS(II)",INDEX(rngConcreteMaterialParameters,,1),0),2)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 t="str">
        <f>IF(INDEX(rngLoadCombinations,21,1)="","",INDEX(rngLoadCombinations,21,1))</f>
        <v/>
      </c>
      <c r="DJ21" s="1"/>
      <c r="DK21" s="1"/>
      <c r="DL21" s="1"/>
      <c r="DM21" s="1"/>
      <c r="DN21" s="1"/>
      <c r="DO21" s="1"/>
      <c r="DP21" s="1"/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1" t="s">
        <v>43</v>
      </c>
      <c r="B22" s="12" t="s">
        <v>12</v>
      </c>
      <c r="C22" s="12" t="s">
        <v>9</v>
      </c>
      <c r="D22" s="13" t="s">
        <v>44</v>
      </c>
      <c r="E22" s="47" t="s">
        <v>1587</v>
      </c>
      <c r="F22" s="1"/>
      <c r="G22" s="1"/>
      <c r="H22" s="11" t="s">
        <v>328</v>
      </c>
      <c r="I22" s="12">
        <v>2.5000000000000001E-2</v>
      </c>
      <c r="J22" s="12">
        <v>2.5000000000000001E-2</v>
      </c>
      <c r="K22" s="12" t="s">
        <v>9</v>
      </c>
      <c r="L22" s="13" t="s">
        <v>329</v>
      </c>
      <c r="M22" s="47" t="s">
        <v>1587</v>
      </c>
      <c r="N22" s="1"/>
      <c r="O22" s="12"/>
      <c r="P22" s="12"/>
      <c r="Q22" s="12"/>
      <c r="R22" s="12"/>
      <c r="S22" s="12"/>
      <c r="T22" s="12"/>
      <c r="U22" s="18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7" t="s">
        <v>167</v>
      </c>
      <c r="AJ22" s="7" t="s">
        <v>254</v>
      </c>
      <c r="AK22" s="7" t="s">
        <v>253</v>
      </c>
      <c r="AL22" s="7" t="s">
        <v>250</v>
      </c>
      <c r="AM22" s="7">
        <f>-0.6*INDEX(rngConcreteMaterialParameters,MATCH("Concrete.R.SLS(II)",INDEX(rngConcreteMaterialParameters,,1),0),2)/INDEX(rngConcreteMaterialParameters,MATCH("Concrete.E",INDEX(rngConcreteMaterialParameters,,1),0),2)</f>
        <v>-4.0615384615384613E-4</v>
      </c>
      <c r="AN22" s="7">
        <f>-0.6*INDEX(rngConcreteMaterialParameters,MATCH("Concrete.R.SLS(II)",INDEX(rngConcreteMaterialParameters,,1),0),2)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/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1" t="s">
        <v>45</v>
      </c>
      <c r="B23" s="12">
        <v>1E-4</v>
      </c>
      <c r="C23" s="12" t="str">
        <f>INDEX(rngUnitSettings,MATCH("Force",INDEX(rngUnitSettings,,1),0),2)</f>
        <v>tf</v>
      </c>
      <c r="D23" s="13" t="s">
        <v>46</v>
      </c>
      <c r="E23" s="47" t="s">
        <v>1587</v>
      </c>
      <c r="F23" s="1"/>
      <c r="G23" s="1"/>
      <c r="H23" s="11" t="s">
        <v>330</v>
      </c>
      <c r="I23" s="12">
        <v>1.4999999999999999E-2</v>
      </c>
      <c r="J23" s="12">
        <v>1.4999999999999999E-2</v>
      </c>
      <c r="K23" s="12" t="s">
        <v>9</v>
      </c>
      <c r="L23" s="13" t="s">
        <v>331</v>
      </c>
      <c r="M23" s="47" t="s">
        <v>1587</v>
      </c>
      <c r="N23" s="1"/>
      <c r="O23" s="12"/>
      <c r="P23" s="12"/>
      <c r="Q23" s="12"/>
      <c r="R23" s="12"/>
      <c r="S23" s="12"/>
      <c r="T23" s="12"/>
      <c r="U23" s="18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7" t="s">
        <v>167</v>
      </c>
      <c r="AJ23" s="7" t="s">
        <v>254</v>
      </c>
      <c r="AK23" s="7" t="s">
        <v>253</v>
      </c>
      <c r="AL23" s="7" t="s">
        <v>251</v>
      </c>
      <c r="AM23" s="7">
        <v>0</v>
      </c>
      <c r="AN23" s="7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/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1" t="s">
        <v>47</v>
      </c>
      <c r="B24" s="12">
        <v>1E-4</v>
      </c>
      <c r="C24" s="12" t="str">
        <f>INDEX(rngUnitSettings,MATCH("Moment",INDEX(rngUnitSettings,,1),0),2)</f>
        <v>tf*m</v>
      </c>
      <c r="D24" s="13" t="s">
        <v>48</v>
      </c>
      <c r="E24" s="47" t="s">
        <v>1587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7" t="s">
        <v>167</v>
      </c>
      <c r="AJ24" s="7" t="s">
        <v>254</v>
      </c>
      <c r="AK24" s="7" t="s">
        <v>253</v>
      </c>
      <c r="AL24" s="7" t="s">
        <v>252</v>
      </c>
      <c r="AM24" s="7">
        <f>0.6*INDEX(rngConcreteMaterialParameters,MATCH("Concrete.R.SLS(II)",INDEX(rngConcreteMaterialParameters,,1),0),3)/INDEX(rngConcreteMaterialParameters,MATCH("Concrete.E",INDEX(rngConcreteMaterialParameters,,1),0),3)</f>
        <v>3.3230769230769236E-5</v>
      </c>
      <c r="AN24" s="7">
        <f>0.6*INDEX(rngConcreteMaterialParameters,MATCH("Concrete.R.SLS(II)",INDEX(rngConcreteMaterialParameters,,1),0),3)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/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1" t="s">
        <v>49</v>
      </c>
      <c r="B25" s="12">
        <v>1E-4</v>
      </c>
      <c r="C25" s="12" t="str">
        <f>INDEX(rngUnitSettings,MATCH("Moment",INDEX(rngUnitSettings,,1),0),2)</f>
        <v>tf*m</v>
      </c>
      <c r="D25" s="13" t="s">
        <v>50</v>
      </c>
      <c r="E25" s="47" t="s">
        <v>1587</v>
      </c>
      <c r="F25" s="1"/>
      <c r="G25" s="1"/>
      <c r="H25" s="46" t="s">
        <v>1597</v>
      </c>
      <c r="I25" s="5"/>
      <c r="J25" s="5"/>
      <c r="K25" s="5"/>
      <c r="L25" s="5"/>
      <c r="M25" s="5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7" t="s">
        <v>167</v>
      </c>
      <c r="AJ25" s="7" t="s">
        <v>254</v>
      </c>
      <c r="AK25" s="7" t="s">
        <v>253</v>
      </c>
      <c r="AL25" s="7" t="s">
        <v>252</v>
      </c>
      <c r="AM25" s="7">
        <f>INDEX(rngConcreteMaterialParameters,MATCH("Concrete.ThreeLine.Eb0",INDEX(rngConcreteMaterialParameters,,1),0),3)</f>
        <v>1E-4</v>
      </c>
      <c r="AN25" s="7">
        <f>INDEX(rngConcreteMaterialParameters,MATCH("Concrete.R.SLS(II)",INDEX(rngConcreteMaterialParameters,,1),0),3)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/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1" t="s">
        <v>51</v>
      </c>
      <c r="B26" s="12" t="s">
        <v>12</v>
      </c>
      <c r="C26" s="12" t="s">
        <v>9</v>
      </c>
      <c r="D26" s="13" t="s">
        <v>52</v>
      </c>
      <c r="E26" s="47" t="s">
        <v>1587</v>
      </c>
      <c r="F26" s="1"/>
      <c r="G26" s="1"/>
      <c r="H26" s="8" t="s">
        <v>1</v>
      </c>
      <c r="I26" s="8" t="s">
        <v>320</v>
      </c>
      <c r="J26" s="8" t="s">
        <v>321</v>
      </c>
      <c r="K26" s="9" t="s">
        <v>3</v>
      </c>
      <c r="L26" s="10" t="s">
        <v>4</v>
      </c>
      <c r="M26" s="9" t="s">
        <v>5</v>
      </c>
      <c r="N26" s="1"/>
      <c r="O26" s="1"/>
      <c r="P26" s="46" t="s">
        <v>1598</v>
      </c>
      <c r="Q26" s="5"/>
      <c r="R26" s="5"/>
      <c r="S26" s="5"/>
      <c r="T26" s="1"/>
      <c r="U26" s="1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7" t="s">
        <v>167</v>
      </c>
      <c r="AJ26" s="7" t="s">
        <v>254</v>
      </c>
      <c r="AK26" s="7" t="s">
        <v>253</v>
      </c>
      <c r="AL26" s="7" t="s">
        <v>252</v>
      </c>
      <c r="AM26" s="7">
        <f>INDEX(rngConcreteMaterialParameters,MATCH("Concrete.TwoThreeLine.Eb2",INDEX(rngConcreteMaterialParameters,,1),0),3)</f>
        <v>1.4999999999999999E-4</v>
      </c>
      <c r="AN26" s="7">
        <f>INDEX(rngConcreteMaterialParameters,MATCH("Concrete.R.SLS(II)",INDEX(rngConcreteMaterialParameters,,1),0),3)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/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1" t="s">
        <v>53</v>
      </c>
      <c r="B27" s="12">
        <v>1</v>
      </c>
      <c r="C27" s="12" t="s">
        <v>9</v>
      </c>
      <c r="D27" s="13" t="s">
        <v>54</v>
      </c>
      <c r="E27" s="47" t="s">
        <v>1587</v>
      </c>
      <c r="F27" s="1"/>
      <c r="G27" s="1"/>
      <c r="H27" s="11" t="s">
        <v>332</v>
      </c>
      <c r="I27" s="12">
        <v>15.5</v>
      </c>
      <c r="J27" s="12">
        <v>1.1000000000000001</v>
      </c>
      <c r="K27" s="12" t="str">
        <f>INDEX(rngUnitSettings,MATCH("Stress",INDEX(rngUnitSettings,,1),0),2)</f>
        <v>MPa</v>
      </c>
      <c r="L27" s="13" t="s">
        <v>333</v>
      </c>
      <c r="M27" s="47" t="s">
        <v>1587</v>
      </c>
      <c r="N27" s="1"/>
      <c r="O27" s="1"/>
      <c r="P27" s="8" t="s">
        <v>310</v>
      </c>
      <c r="Q27" s="8" t="str">
        <f>"N, "&amp;INDEX(rngUnitSettings,MATCH("Force",INDEX(rngUnitSettings,,1),0),2)</f>
        <v>N, tf</v>
      </c>
      <c r="R27" s="8" t="str">
        <f>"Mx, "&amp;INDEX(rngUnitSettings,MATCH("Moment",INDEX(rngUnitSettings,,1),0),2)</f>
        <v>Mx, tf*m</v>
      </c>
      <c r="S27" s="8" t="str">
        <f>"My, "&amp;INDEX(rngUnitSettings,MATCH("Moment",INDEX(rngUnitSettings,,1),0),2)</f>
        <v>My, tf*m</v>
      </c>
      <c r="T27" s="1"/>
      <c r="U27" s="1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7" t="s">
        <v>255</v>
      </c>
      <c r="AJ27" s="7" t="s">
        <v>248</v>
      </c>
      <c r="AK27" s="7" t="s">
        <v>249</v>
      </c>
      <c r="AL27" s="7" t="s">
        <v>250</v>
      </c>
      <c r="AM27" s="7">
        <f>-INDEX(rngSteelMaterialParameters,MATCH("Steel.TwoLine.Es2",INDEX(rngSteelMaterialParameters,,1),0),2)</f>
        <v>-2.5000000000000001E-2</v>
      </c>
      <c r="AN27" s="7">
        <f>-INDEX(rngSteelMaterialParameters,MATCH("Steel.R.ULS(I)",INDEX(rngSteelMaterialParameters,,1),0),2)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/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1" t="s">
        <v>55</v>
      </c>
      <c r="B28" s="12">
        <v>3.125E-2</v>
      </c>
      <c r="C28" s="12" t="s">
        <v>9</v>
      </c>
      <c r="D28" s="13" t="s">
        <v>56</v>
      </c>
      <c r="E28" s="47" t="s">
        <v>1587</v>
      </c>
      <c r="F28" s="1"/>
      <c r="G28" s="1"/>
      <c r="H28" s="11" t="s">
        <v>334</v>
      </c>
      <c r="I28" s="12">
        <v>22</v>
      </c>
      <c r="J28" s="12">
        <v>1.8</v>
      </c>
      <c r="K28" s="12" t="str">
        <f>INDEX(rngUnitSettings,MATCH("Stress",INDEX(rngUnitSettings,,1),0),2)</f>
        <v>MPa</v>
      </c>
      <c r="L28" s="13" t="s">
        <v>335</v>
      </c>
      <c r="M28" s="47" t="s">
        <v>1587</v>
      </c>
      <c r="N28" s="1"/>
      <c r="O28" s="1"/>
      <c r="P28" s="12" t="str">
        <f>IF(INDEX(rngLoadCombinations,2,1)="","",INDEX(rngLoadCombinations,2,1))</f>
        <v/>
      </c>
      <c r="Q28" s="12">
        <v>0</v>
      </c>
      <c r="R28" s="12">
        <v>0</v>
      </c>
      <c r="S28" s="12">
        <v>0</v>
      </c>
      <c r="T28" s="1"/>
      <c r="U28" s="1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7" t="s">
        <v>255</v>
      </c>
      <c r="AJ28" s="7" t="s">
        <v>248</v>
      </c>
      <c r="AK28" s="7" t="s">
        <v>249</v>
      </c>
      <c r="AL28" s="7" t="s">
        <v>250</v>
      </c>
      <c r="AM28" s="7">
        <f>-INDEX(rngSteelMaterialParameters,MATCH("Steel.R.ULS(I)",INDEX(rngSteelMaterialParameters,,1),0),2)/INDEX(rngSteelMaterialParameters,MATCH("Steel.E",INDEX(rngSteelMaterialParameters,,1),0),2)</f>
        <v>-1.75E-3</v>
      </c>
      <c r="AN28" s="7">
        <f>-INDEX(rngSteelMaterialParameters,MATCH("Steel.R.ULS(I)",INDEX(rngSteelMaterialParameters,,1),0),2)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/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1" t="s">
        <v>57</v>
      </c>
      <c r="B29" s="12">
        <v>5.0000000000000001E-4</v>
      </c>
      <c r="C29" s="12" t="s">
        <v>9</v>
      </c>
      <c r="D29" s="13" t="s">
        <v>58</v>
      </c>
      <c r="E29" s="47" t="s">
        <v>1587</v>
      </c>
      <c r="F29" s="1"/>
      <c r="G29" s="1"/>
      <c r="H29" s="11" t="s">
        <v>336</v>
      </c>
      <c r="I29" s="12">
        <v>14.6</v>
      </c>
      <c r="J29" s="12" t="s">
        <v>9</v>
      </c>
      <c r="K29" s="12" t="str">
        <f>INDEX(rngUnitSettings,MATCH("Stress",INDEX(rngUnitSettings,,1),0),2)</f>
        <v>MPa</v>
      </c>
      <c r="L29" s="13" t="s">
        <v>337</v>
      </c>
      <c r="M29" s="47" t="s">
        <v>1587</v>
      </c>
      <c r="N29" s="1"/>
      <c r="O29" s="1"/>
      <c r="P29" s="12" t="str">
        <f>IF(INDEX(rngLoadCombinations,3,1)="","",INDEX(rngLoadCombinations,3,1))</f>
        <v/>
      </c>
      <c r="Q29" s="12">
        <v>0</v>
      </c>
      <c r="R29" s="12">
        <v>0</v>
      </c>
      <c r="S29" s="12">
        <v>0</v>
      </c>
      <c r="T29" s="1"/>
      <c r="U29" s="1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7" t="s">
        <v>255</v>
      </c>
      <c r="AJ29" s="7" t="s">
        <v>248</v>
      </c>
      <c r="AK29" s="7" t="s">
        <v>249</v>
      </c>
      <c r="AL29" s="7" t="s">
        <v>251</v>
      </c>
      <c r="AM29" s="7">
        <v>0</v>
      </c>
      <c r="AN29" s="7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/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1" t="s">
        <v>59</v>
      </c>
      <c r="B30" s="12">
        <v>1.0000000000000001E-5</v>
      </c>
      <c r="C30" s="12" t="str">
        <f>INDEX(rngUnitSettings,MATCH("Curvature",INDEX(rngUnitSettings,,1),0),2)</f>
        <v>1/mm</v>
      </c>
      <c r="D30" s="13" t="s">
        <v>60</v>
      </c>
      <c r="E30" s="47" t="s">
        <v>1587</v>
      </c>
      <c r="F30" s="1"/>
      <c r="G30" s="1"/>
      <c r="H30" s="11" t="s">
        <v>338</v>
      </c>
      <c r="I30" s="12">
        <v>32500</v>
      </c>
      <c r="J30" s="12">
        <v>32500</v>
      </c>
      <c r="K30" s="12" t="str">
        <f>INDEX(rngUnitSettings,MATCH("Stress",INDEX(rngUnitSettings,,1),0),2)</f>
        <v>MPa</v>
      </c>
      <c r="L30" s="13" t="s">
        <v>339</v>
      </c>
      <c r="M30" s="47" t="s">
        <v>1587</v>
      </c>
      <c r="N30" s="1"/>
      <c r="O30" s="1"/>
      <c r="P30" s="12" t="str">
        <f>IF(INDEX(rngLoadCombinations,4,1)="","",INDEX(rngLoadCombinations,4,1))</f>
        <v/>
      </c>
      <c r="Q30" s="12">
        <v>0</v>
      </c>
      <c r="R30" s="12">
        <v>0</v>
      </c>
      <c r="S30" s="12">
        <v>0</v>
      </c>
      <c r="T30" s="1"/>
      <c r="U30" s="1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7" t="s">
        <v>255</v>
      </c>
      <c r="AJ30" s="7" t="s">
        <v>248</v>
      </c>
      <c r="AK30" s="7" t="s">
        <v>249</v>
      </c>
      <c r="AL30" s="7" t="s">
        <v>252</v>
      </c>
      <c r="AM30" s="7">
        <f>INDEX(rngSteelMaterialParameters,MATCH("Steel.R.ULS(I)",INDEX(rngSteelMaterialParameters,,1),0),3)/INDEX(rngSteelMaterialParameters,MATCH("Steel.E",INDEX(rngSteelMaterialParameters,,1),0),3)</f>
        <v>1.75E-3</v>
      </c>
      <c r="AN30" s="7">
        <f>INDEX(rngSteelMaterialParameters,MATCH("Steel.R.ULS(I)",INDEX(rngSteelMaterialParameters,,1),0),3)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/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1" t="s">
        <v>61</v>
      </c>
      <c r="B31" s="12">
        <v>2</v>
      </c>
      <c r="C31" s="12" t="s">
        <v>29</v>
      </c>
      <c r="D31" s="13" t="s">
        <v>62</v>
      </c>
      <c r="E31" s="47" t="s">
        <v>1587</v>
      </c>
      <c r="F31" s="1"/>
      <c r="G31" s="1"/>
      <c r="H31" s="11" t="s">
        <v>340</v>
      </c>
      <c r="I31" s="12">
        <v>1.5E-3</v>
      </c>
      <c r="J31" s="12">
        <v>8.0000000000000007E-5</v>
      </c>
      <c r="K31" s="12" t="s">
        <v>9</v>
      </c>
      <c r="L31" s="13" t="s">
        <v>341</v>
      </c>
      <c r="M31" s="47" t="s">
        <v>1587</v>
      </c>
      <c r="N31" s="1"/>
      <c r="O31" s="1"/>
      <c r="P31" s="12" t="str">
        <f>IF(INDEX(rngLoadCombinations,5,1)="","",INDEX(rngLoadCombinations,5,1))</f>
        <v/>
      </c>
      <c r="Q31" s="12">
        <v>0</v>
      </c>
      <c r="R31" s="12">
        <v>0</v>
      </c>
      <c r="S31" s="12">
        <v>0</v>
      </c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7" t="s">
        <v>255</v>
      </c>
      <c r="AJ31" s="7" t="s">
        <v>248</v>
      </c>
      <c r="AK31" s="7" t="s">
        <v>249</v>
      </c>
      <c r="AL31" s="7" t="s">
        <v>252</v>
      </c>
      <c r="AM31" s="7">
        <f>INDEX(rngSteelMaterialParameters,MATCH("Steel.TwoLine.Es2",INDEX(rngSteelMaterialParameters,,1),0),3)</f>
        <v>2.5000000000000001E-2</v>
      </c>
      <c r="AN31" s="7">
        <f>INDEX(rngSteelMaterialParameters,MATCH("Steel.R.ULS(I)",INDEX(rngSteelMaterialParameters,,1),0),3)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/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1" t="s">
        <v>63</v>
      </c>
      <c r="B32" s="12">
        <v>9.9999999999999998E-13</v>
      </c>
      <c r="C32" s="12" t="s">
        <v>9</v>
      </c>
      <c r="D32" s="13" t="s">
        <v>64</v>
      </c>
      <c r="E32" s="47" t="s">
        <v>1587</v>
      </c>
      <c r="F32" s="1"/>
      <c r="G32" s="1"/>
      <c r="H32" s="11" t="s">
        <v>342</v>
      </c>
      <c r="I32" s="12">
        <v>2E-3</v>
      </c>
      <c r="J32" s="12">
        <v>1E-4</v>
      </c>
      <c r="K32" s="12" t="s">
        <v>9</v>
      </c>
      <c r="L32" s="13" t="s">
        <v>343</v>
      </c>
      <c r="M32" s="47" t="s">
        <v>1587</v>
      </c>
      <c r="N32" s="1"/>
      <c r="O32" s="1"/>
      <c r="P32" s="12" t="str">
        <f>IF(INDEX(rngLoadCombinations,6,1)="","",INDEX(rngLoadCombinations,6,1))</f>
        <v/>
      </c>
      <c r="Q32" s="12">
        <v>0</v>
      </c>
      <c r="R32" s="12">
        <v>0</v>
      </c>
      <c r="S32" s="12">
        <v>0</v>
      </c>
      <c r="T32" s="1"/>
      <c r="U32" s="1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7" t="s">
        <v>255</v>
      </c>
      <c r="AJ32" s="7" t="s">
        <v>248</v>
      </c>
      <c r="AK32" s="7" t="s">
        <v>253</v>
      </c>
      <c r="AL32" s="7" t="s">
        <v>250</v>
      </c>
      <c r="AM32" s="7">
        <f>-INDEX(rngSteelMaterialParameters,MATCH("Steel.ThreeLine.Es2",INDEX(rngSteelMaterialParameters,,1),0),2)</f>
        <v>-1.4999999999999999E-2</v>
      </c>
      <c r="AN32" s="7">
        <f>-1.1*INDEX(rngSteelMaterialParameters,MATCH("Steel.R.ULS(I)",INDEX(rngSteelMaterialParameters,,1),0),2)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/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1"/>
      <c r="B33" s="12"/>
      <c r="C33" s="12"/>
      <c r="D33" s="13"/>
      <c r="E33" s="12"/>
      <c r="F33" s="1"/>
      <c r="G33" s="1"/>
      <c r="H33" s="11" t="s">
        <v>344</v>
      </c>
      <c r="I33" s="12">
        <v>3.5000000000000001E-3</v>
      </c>
      <c r="J33" s="12">
        <v>1.4999999999999999E-4</v>
      </c>
      <c r="K33" s="12" t="s">
        <v>9</v>
      </c>
      <c r="L33" s="13" t="s">
        <v>345</v>
      </c>
      <c r="M33" s="47" t="s">
        <v>1587</v>
      </c>
      <c r="N33" s="1"/>
      <c r="O33" s="1"/>
      <c r="P33" s="12" t="str">
        <f>IF(INDEX(rngLoadCombinations,7,1)="","",INDEX(rngLoadCombinations,7,1))</f>
        <v/>
      </c>
      <c r="Q33" s="12">
        <v>0</v>
      </c>
      <c r="R33" s="12">
        <v>0</v>
      </c>
      <c r="S33" s="12">
        <v>0</v>
      </c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7" t="s">
        <v>255</v>
      </c>
      <c r="AJ33" s="7" t="s">
        <v>248</v>
      </c>
      <c r="AK33" s="7" t="s">
        <v>253</v>
      </c>
      <c r="AL33" s="7" t="s">
        <v>250</v>
      </c>
      <c r="AM33" s="7">
        <f>-(2*(INDEX(rngSteelMaterialParameters,MATCH("Steel.R.ULS(I)",INDEX(rngSteelMaterialParameters,,1),0),2)/INDEX(rngSteelMaterialParameters,MATCH("Steel.E",INDEX(rngSteelMaterialParameters,,1),0),2)+0.002)-(0.9*INDEX(rngSteelMaterialParameters,MATCH("Steel.R.ULS(I)",INDEX(rngSteelMaterialParameters,,1),0),2)/INDEX(rngSteelMaterialParameters,MATCH("Steel.E",INDEX(rngSteelMaterialParameters,,1),0),2)))</f>
        <v>-5.9249999999999997E-3</v>
      </c>
      <c r="AN33" s="7">
        <f>-1.1*INDEX(rngSteelMaterialParameters,MATCH("Steel.R.ULS(I)",INDEX(rngSteelMaterialParameters,,1),0),2)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/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8" t="s">
        <v>65</v>
      </c>
      <c r="B34" s="9"/>
      <c r="C34" s="9"/>
      <c r="D34" s="10"/>
      <c r="E34" s="9"/>
      <c r="F34" s="1"/>
      <c r="G34" s="1"/>
      <c r="H34" s="1"/>
      <c r="I34" s="1"/>
      <c r="J34" s="1"/>
      <c r="K34" s="1"/>
      <c r="L34" s="1"/>
      <c r="M34" s="1"/>
      <c r="N34" s="1"/>
      <c r="O34" s="1"/>
      <c r="P34" s="12" t="str">
        <f>IF(INDEX(rngLoadCombinations,8,1)="","",INDEX(rngLoadCombinations,8,1))</f>
        <v/>
      </c>
      <c r="Q34" s="12">
        <v>0</v>
      </c>
      <c r="R34" s="12">
        <v>0</v>
      </c>
      <c r="S34" s="12">
        <v>0</v>
      </c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7" t="s">
        <v>255</v>
      </c>
      <c r="AJ34" s="7" t="s">
        <v>248</v>
      </c>
      <c r="AK34" s="7" t="s">
        <v>253</v>
      </c>
      <c r="AL34" s="7" t="s">
        <v>250</v>
      </c>
      <c r="AM34" s="7">
        <f>-(INDEX(rngSteelMaterialParameters,MATCH("Steel.R.ULS(I)",INDEX(rngSteelMaterialParameters,,1),0),2)/INDEX(rngSteelMaterialParameters,MATCH("Steel.E",INDEX(rngSteelMaterialParameters,,1),0),2)+0.002)</f>
        <v>-3.7499999999999999E-3</v>
      </c>
      <c r="AN34" s="7">
        <f>-INDEX(rngSteelMaterialParameters,MATCH("Steel.R.ULS(I)",INDEX(rngSteelMaterialParameters,,1),0),2)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/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4" t="s">
        <v>66</v>
      </c>
      <c r="B35" s="15"/>
      <c r="C35" s="15" t="s">
        <v>9</v>
      </c>
      <c r="D35" s="16"/>
      <c r="E35" s="15"/>
      <c r="F35" s="1"/>
      <c r="G35" s="1"/>
      <c r="H35" s="46" t="s">
        <v>1599</v>
      </c>
      <c r="I35" s="5"/>
      <c r="J35" s="5"/>
      <c r="K35" s="5"/>
      <c r="L35" s="5"/>
      <c r="M35" s="5"/>
      <c r="N35" s="5"/>
      <c r="O35" s="1"/>
      <c r="P35" s="12" t="str">
        <f>IF(INDEX(rngLoadCombinations,9,1)="","",INDEX(rngLoadCombinations,9,1))</f>
        <v/>
      </c>
      <c r="Q35" s="12">
        <v>0</v>
      </c>
      <c r="R35" s="12">
        <v>0</v>
      </c>
      <c r="S35" s="12">
        <v>0</v>
      </c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7" t="s">
        <v>255</v>
      </c>
      <c r="AJ35" s="7" t="s">
        <v>248</v>
      </c>
      <c r="AK35" s="7" t="s">
        <v>253</v>
      </c>
      <c r="AL35" s="7" t="s">
        <v>250</v>
      </c>
      <c r="AM35" s="7">
        <f>-(0.9*INDEX(rngSteelMaterialParameters,MATCH("Steel.R.ULS(I)",INDEX(rngSteelMaterialParameters,,1),0),2)/INDEX(rngSteelMaterialParameters,MATCH("Steel.E",INDEX(rngSteelMaterialParameters,,1),0),2))</f>
        <v>-1.575E-3</v>
      </c>
      <c r="AN35" s="7">
        <f>-0.9*INDEX(rngSteelMaterialParameters,MATCH("Steel.R.ULS(I)",INDEX(rngSteelMaterialParameters,,1),0),2)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/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1" t="s">
        <v>67</v>
      </c>
      <c r="B36" s="12" t="s">
        <v>68</v>
      </c>
      <c r="C36" s="12" t="s">
        <v>9</v>
      </c>
      <c r="D36" s="13" t="s">
        <v>69</v>
      </c>
      <c r="E36" s="47" t="s">
        <v>1587</v>
      </c>
      <c r="F36" s="1"/>
      <c r="G36" s="1"/>
      <c r="H36" s="25"/>
      <c r="I36" s="25"/>
      <c r="J36" s="26" t="s">
        <v>297</v>
      </c>
      <c r="K36" s="26"/>
      <c r="L36" s="26"/>
      <c r="M36" s="26"/>
      <c r="N36" s="25"/>
      <c r="O36" s="1"/>
      <c r="P36" s="12" t="str">
        <f>IF(INDEX(rngLoadCombinations,10,1)="","",INDEX(rngLoadCombinations,10,1))</f>
        <v/>
      </c>
      <c r="Q36" s="12">
        <v>0</v>
      </c>
      <c r="R36" s="12">
        <v>0</v>
      </c>
      <c r="S36" s="12">
        <v>0</v>
      </c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7" t="s">
        <v>255</v>
      </c>
      <c r="AJ36" s="7" t="s">
        <v>248</v>
      </c>
      <c r="AK36" s="7" t="s">
        <v>253</v>
      </c>
      <c r="AL36" s="7" t="s">
        <v>251</v>
      </c>
      <c r="AM36" s="7">
        <v>0</v>
      </c>
      <c r="AN36" s="7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/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1" t="s">
        <v>70</v>
      </c>
      <c r="B37" s="12">
        <v>64</v>
      </c>
      <c r="C37" s="12" t="s">
        <v>9</v>
      </c>
      <c r="D37" s="13" t="s">
        <v>71</v>
      </c>
      <c r="E37" s="47" t="s">
        <v>1587</v>
      </c>
      <c r="F37" s="1"/>
      <c r="G37" s="1"/>
      <c r="H37" s="25" t="s">
        <v>1</v>
      </c>
      <c r="I37" s="25" t="s">
        <v>347</v>
      </c>
      <c r="J37" s="9" t="s">
        <v>300</v>
      </c>
      <c r="K37" s="9" t="s">
        <v>301</v>
      </c>
      <c r="L37" s="9" t="s">
        <v>302</v>
      </c>
      <c r="M37" s="9" t="s">
        <v>303</v>
      </c>
      <c r="N37" s="10" t="s">
        <v>4</v>
      </c>
      <c r="O37" s="1"/>
      <c r="P37" s="12" t="str">
        <f>IF(INDEX(rngLoadCombinations,11,1)="","",INDEX(rngLoadCombinations,11,1))</f>
        <v/>
      </c>
      <c r="Q37" s="12">
        <v>0</v>
      </c>
      <c r="R37" s="12">
        <v>0</v>
      </c>
      <c r="S37" s="12">
        <v>0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7" t="s">
        <v>255</v>
      </c>
      <c r="AJ37" s="7" t="s">
        <v>248</v>
      </c>
      <c r="AK37" s="7" t="s">
        <v>253</v>
      </c>
      <c r="AL37" s="7" t="s">
        <v>252</v>
      </c>
      <c r="AM37" s="7">
        <f>(0.9*INDEX(rngSteelMaterialParameters,MATCH("Steel.R.ULS(I)",INDEX(rngSteelMaterialParameters,,1),0),3)/INDEX(rngSteelMaterialParameters,MATCH("Steel.E",INDEX(rngSteelMaterialParameters,,1),0),3))</f>
        <v>1.575E-3</v>
      </c>
      <c r="AN37" s="7">
        <f>0.9*INDEX(rngSteelMaterialParameters,MATCH("Steel.R.ULS(I)",INDEX(rngSteelMaterialParameters,,1),0),3)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/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11" t="s">
        <v>72</v>
      </c>
      <c r="B38" s="12">
        <v>60</v>
      </c>
      <c r="C38" s="12" t="s">
        <v>29</v>
      </c>
      <c r="D38" s="13" t="s">
        <v>73</v>
      </c>
      <c r="E38" s="47" t="s">
        <v>1587</v>
      </c>
      <c r="F38" s="1"/>
      <c r="G38" s="1"/>
      <c r="H38" s="14" t="s">
        <v>348</v>
      </c>
      <c r="I38" s="14"/>
      <c r="J38" s="15"/>
      <c r="K38" s="15"/>
      <c r="L38" s="15"/>
      <c r="M38" s="15"/>
      <c r="N38" s="27"/>
      <c r="O38" s="1"/>
      <c r="P38" s="12" t="str">
        <f>IF(INDEX(rngLoadCombinations,12,1)="","",INDEX(rngLoadCombinations,12,1))</f>
        <v/>
      </c>
      <c r="Q38" s="12">
        <v>0</v>
      </c>
      <c r="R38" s="12">
        <v>0</v>
      </c>
      <c r="S38" s="12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7" t="s">
        <v>255</v>
      </c>
      <c r="AJ38" s="7" t="s">
        <v>248</v>
      </c>
      <c r="AK38" s="7" t="s">
        <v>253</v>
      </c>
      <c r="AL38" s="7" t="s">
        <v>252</v>
      </c>
      <c r="AM38" s="7">
        <f>(INDEX(rngSteelMaterialParameters,MATCH("Steel.R.ULS(I)",INDEX(rngSteelMaterialParameters,,1),0),3)/INDEX(rngSteelMaterialParameters,MATCH("Steel.E",INDEX(rngSteelMaterialParameters,,1),0),3)+0.002)</f>
        <v>3.7499999999999999E-3</v>
      </c>
      <c r="AN38" s="7">
        <f>INDEX(rngSteelMaterialParameters,MATCH("Steel.R.ULS(I)",INDEX(rngSteelMaterialParameters,,1),0),3)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/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4" t="s">
        <v>74</v>
      </c>
      <c r="B39" s="15"/>
      <c r="C39" s="15" t="s">
        <v>9</v>
      </c>
      <c r="D39" s="16"/>
      <c r="E39" s="15"/>
      <c r="F39" s="1"/>
      <c r="G39" s="1"/>
      <c r="H39" s="11" t="s">
        <v>349</v>
      </c>
      <c r="I39" s="11" t="s">
        <v>350</v>
      </c>
      <c r="J39" s="12" t="s">
        <v>351</v>
      </c>
      <c r="K39" s="12" t="s">
        <v>352</v>
      </c>
      <c r="L39" s="12" t="s">
        <v>353</v>
      </c>
      <c r="M39" s="12" t="s">
        <v>354</v>
      </c>
      <c r="N39" s="18" t="s">
        <v>355</v>
      </c>
      <c r="O39" s="1"/>
      <c r="P39" s="12" t="str">
        <f>IF(INDEX(rngLoadCombinations,13,1)="","",INDEX(rngLoadCombinations,13,1))</f>
        <v/>
      </c>
      <c r="Q39" s="12">
        <v>0</v>
      </c>
      <c r="R39" s="12">
        <v>0</v>
      </c>
      <c r="S39" s="12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7" t="s">
        <v>255</v>
      </c>
      <c r="AJ39" s="7" t="s">
        <v>248</v>
      </c>
      <c r="AK39" s="7" t="s">
        <v>253</v>
      </c>
      <c r="AL39" s="7" t="s">
        <v>252</v>
      </c>
      <c r="AM39" s="7">
        <f>(2*(INDEX(rngSteelMaterialParameters,MATCH("Steel.R.ULS(I)",INDEX(rngSteelMaterialParameters,,1),0),3)/INDEX(rngSteelMaterialParameters,MATCH("Steel.E",INDEX(rngSteelMaterialParameters,,1),0),3)+0.002)-(0.9*INDEX(rngSteelMaterialParameters,MATCH("Steel.R.ULS(I)",INDEX(rngSteelMaterialParameters,,1),0),3)/INDEX(rngSteelMaterialParameters,MATCH("Steel.E",INDEX(rngSteelMaterialParameters,,1),0),3)))</f>
        <v>5.9249999999999997E-3</v>
      </c>
      <c r="AN39" s="7">
        <f>1.1*INDEX(rngSteelMaterialParameters,MATCH("Steel.R.ULS(I)",INDEX(rngSteelMaterialParameters,,1),0),3)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/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1" t="s">
        <v>75</v>
      </c>
      <c r="B40" s="12">
        <v>1.0000000000000001E-5</v>
      </c>
      <c r="C40" s="12" t="s">
        <v>9</v>
      </c>
      <c r="D40" s="13" t="s">
        <v>76</v>
      </c>
      <c r="E40" s="47" t="s">
        <v>1587</v>
      </c>
      <c r="F40" s="1"/>
      <c r="G40" s="1"/>
      <c r="H40" s="11" t="s">
        <v>356</v>
      </c>
      <c r="I40" s="11" t="s">
        <v>357</v>
      </c>
      <c r="J40" s="12" t="s">
        <v>358</v>
      </c>
      <c r="K40" s="12" t="s">
        <v>359</v>
      </c>
      <c r="L40" s="12" t="s">
        <v>360</v>
      </c>
      <c r="M40" s="12" t="s">
        <v>361</v>
      </c>
      <c r="N40" s="18" t="s">
        <v>362</v>
      </c>
      <c r="O40" s="1"/>
      <c r="P40" s="12" t="str">
        <f>IF(INDEX(rngLoadCombinations,14,1)="","",INDEX(rngLoadCombinations,14,1))</f>
        <v/>
      </c>
      <c r="Q40" s="12">
        <v>0</v>
      </c>
      <c r="R40" s="12">
        <v>0</v>
      </c>
      <c r="S40" s="12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7" t="s">
        <v>255</v>
      </c>
      <c r="AJ40" s="7" t="s">
        <v>248</v>
      </c>
      <c r="AK40" s="7" t="s">
        <v>253</v>
      </c>
      <c r="AL40" s="7" t="s">
        <v>252</v>
      </c>
      <c r="AM40" s="7">
        <f>INDEX(rngSteelMaterialParameters,MATCH("Steel.ThreeLine.Es2",INDEX(rngSteelMaterialParameters,,1),0),3)</f>
        <v>1.4999999999999999E-2</v>
      </c>
      <c r="AN40" s="7">
        <f>1.1*INDEX(rngSteelMaterialParameters,MATCH("Steel.R.ULS(I)",INDEX(rngSteelMaterialParameters,,1),0),3)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/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4" t="s">
        <v>77</v>
      </c>
      <c r="B41" s="15"/>
      <c r="C41" s="15" t="s">
        <v>9</v>
      </c>
      <c r="D41" s="16"/>
      <c r="E41" s="15"/>
      <c r="F41" s="1"/>
      <c r="G41" s="1"/>
      <c r="H41" s="14" t="s">
        <v>363</v>
      </c>
      <c r="I41" s="14"/>
      <c r="J41" s="15"/>
      <c r="K41" s="15"/>
      <c r="L41" s="15"/>
      <c r="M41" s="15"/>
      <c r="N41" s="27"/>
      <c r="O41" s="1"/>
      <c r="P41" s="12" t="str">
        <f>IF(INDEX(rngLoadCombinations,15,1)="","",INDEX(rngLoadCombinations,15,1))</f>
        <v/>
      </c>
      <c r="Q41" s="12">
        <v>0</v>
      </c>
      <c r="R41" s="12">
        <v>0</v>
      </c>
      <c r="S41" s="12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7" t="s">
        <v>255</v>
      </c>
      <c r="AJ41" s="7" t="s">
        <v>254</v>
      </c>
      <c r="AK41" s="7" t="s">
        <v>249</v>
      </c>
      <c r="AL41" s="7" t="s">
        <v>250</v>
      </c>
      <c r="AM41" s="7">
        <f>-INDEX(rngSteelMaterialParameters,MATCH("Steel.TwoLine.Es2",INDEX(rngSteelMaterialParameters,,1),0),2)</f>
        <v>-2.5000000000000001E-2</v>
      </c>
      <c r="AN41" s="7">
        <f>-INDEX(rngSteelMaterialParameters,MATCH("Steel.R.SLS(II)",INDEX(rngSteelMaterialParameters,,1),0),2)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/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1" t="s">
        <v>78</v>
      </c>
      <c r="B42" s="12" t="s">
        <v>79</v>
      </c>
      <c r="C42" s="12" t="s">
        <v>9</v>
      </c>
      <c r="D42" s="13" t="s">
        <v>80</v>
      </c>
      <c r="E42" s="47" t="s">
        <v>1587</v>
      </c>
      <c r="F42" s="1"/>
      <c r="G42" s="1"/>
      <c r="H42" s="11" t="s">
        <v>364</v>
      </c>
      <c r="I42" s="11" t="s">
        <v>365</v>
      </c>
      <c r="J42" s="12" t="s">
        <v>12</v>
      </c>
      <c r="K42" s="12" t="s">
        <v>8</v>
      </c>
      <c r="L42" s="12" t="s">
        <v>12</v>
      </c>
      <c r="M42" s="12" t="s">
        <v>12</v>
      </c>
      <c r="N42" s="18" t="s">
        <v>366</v>
      </c>
      <c r="O42" s="1"/>
      <c r="P42" s="12" t="str">
        <f>IF(INDEX(rngLoadCombinations,16,1)="","",INDEX(rngLoadCombinations,16,1))</f>
        <v/>
      </c>
      <c r="Q42" s="12">
        <v>0</v>
      </c>
      <c r="R42" s="12">
        <v>0</v>
      </c>
      <c r="S42" s="12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7" t="s">
        <v>255</v>
      </c>
      <c r="AJ42" s="7" t="s">
        <v>254</v>
      </c>
      <c r="AK42" s="7" t="s">
        <v>249</v>
      </c>
      <c r="AL42" s="7" t="s">
        <v>250</v>
      </c>
      <c r="AM42" s="7">
        <f>-INDEX(rngSteelMaterialParameters,MATCH("Steel.R.SLS(II)",INDEX(rngSteelMaterialParameters,,1),0),2)/INDEX(rngSteelMaterialParameters,MATCH("Steel.E",INDEX(rngSteelMaterialParameters,,1),0),2)</f>
        <v>-1.9499999999999999E-3</v>
      </c>
      <c r="AN42" s="7">
        <f>-INDEX(rngSteelMaterialParameters,MATCH("Steel.R.SLS(II)",INDEX(rngSteelMaterialParameters,,1),0),2)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/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1" t="s">
        <v>81</v>
      </c>
      <c r="B43" s="12">
        <v>1</v>
      </c>
      <c r="C43" s="12" t="s">
        <v>9</v>
      </c>
      <c r="D43" s="13" t="s">
        <v>82</v>
      </c>
      <c r="E43" s="47" t="s">
        <v>1587</v>
      </c>
      <c r="F43" s="1"/>
      <c r="G43" s="1"/>
      <c r="H43" s="11" t="s">
        <v>367</v>
      </c>
      <c r="I43" s="11" t="s">
        <v>368</v>
      </c>
      <c r="J43" s="12" t="s">
        <v>12</v>
      </c>
      <c r="K43" s="12" t="s">
        <v>8</v>
      </c>
      <c r="L43" s="12" t="s">
        <v>12</v>
      </c>
      <c r="M43" s="12" t="s">
        <v>8</v>
      </c>
      <c r="N43" s="18" t="s">
        <v>369</v>
      </c>
      <c r="O43" s="1"/>
      <c r="P43" s="12" t="str">
        <f>IF(INDEX(rngLoadCombinations,17,1)="","",INDEX(rngLoadCombinations,17,1))</f>
        <v/>
      </c>
      <c r="Q43" s="12">
        <v>0</v>
      </c>
      <c r="R43" s="12">
        <v>0</v>
      </c>
      <c r="S43" s="12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7" t="s">
        <v>255</v>
      </c>
      <c r="AJ43" s="7" t="s">
        <v>254</v>
      </c>
      <c r="AK43" s="7" t="s">
        <v>249</v>
      </c>
      <c r="AL43" s="7" t="s">
        <v>251</v>
      </c>
      <c r="AM43" s="7">
        <v>0</v>
      </c>
      <c r="AN43" s="7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/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1" t="s">
        <v>83</v>
      </c>
      <c r="B44" s="12">
        <v>0.01</v>
      </c>
      <c r="C44" s="12" t="s">
        <v>9</v>
      </c>
      <c r="D44" s="13" t="s">
        <v>84</v>
      </c>
      <c r="E44" s="47" t="s">
        <v>1587</v>
      </c>
      <c r="F44" s="1"/>
      <c r="G44" s="1"/>
      <c r="H44" s="11" t="s">
        <v>370</v>
      </c>
      <c r="I44" s="11" t="s">
        <v>371</v>
      </c>
      <c r="J44" s="12" t="s">
        <v>8</v>
      </c>
      <c r="K44" s="12" t="s">
        <v>12</v>
      </c>
      <c r="L44" s="12" t="s">
        <v>12</v>
      </c>
      <c r="M44" s="12" t="s">
        <v>8</v>
      </c>
      <c r="N44" s="18" t="s">
        <v>372</v>
      </c>
      <c r="O44" s="1"/>
      <c r="P44" s="12" t="str">
        <f>IF(INDEX(rngLoadCombinations,18,1)="","",INDEX(rngLoadCombinations,18,1))</f>
        <v/>
      </c>
      <c r="Q44" s="12">
        <v>0</v>
      </c>
      <c r="R44" s="12">
        <v>0</v>
      </c>
      <c r="S44" s="12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7" t="s">
        <v>255</v>
      </c>
      <c r="AJ44" s="7" t="s">
        <v>254</v>
      </c>
      <c r="AK44" s="7" t="s">
        <v>249</v>
      </c>
      <c r="AL44" s="7" t="s">
        <v>252</v>
      </c>
      <c r="AM44" s="7">
        <f>INDEX(rngSteelMaterialParameters,MATCH("Steel.R.SLS(II)",INDEX(rngSteelMaterialParameters,,1),0),3)/INDEX(rngSteelMaterialParameters,MATCH("Steel.E",INDEX(rngSteelMaterialParameters,,1),0),3)</f>
        <v>1.9499999999999999E-3</v>
      </c>
      <c r="AN44" s="7">
        <f>INDEX(rngSteelMaterialParameters,MATCH("Steel.R.SLS(II)",INDEX(rngSteelMaterialParameters,,1),0),3)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/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1" t="s">
        <v>85</v>
      </c>
      <c r="B45" s="12">
        <v>0</v>
      </c>
      <c r="C45" s="12" t="s">
        <v>29</v>
      </c>
      <c r="D45" s="13" t="s">
        <v>86</v>
      </c>
      <c r="E45" s="47" t="s">
        <v>1587</v>
      </c>
      <c r="F45" s="1"/>
      <c r="G45" s="1"/>
      <c r="H45" s="11" t="s">
        <v>373</v>
      </c>
      <c r="I45" s="11" t="s">
        <v>374</v>
      </c>
      <c r="J45" s="12" t="s">
        <v>8</v>
      </c>
      <c r="K45" s="12" t="s">
        <v>8</v>
      </c>
      <c r="L45" s="12" t="s">
        <v>8</v>
      </c>
      <c r="M45" s="12" t="s">
        <v>8</v>
      </c>
      <c r="N45" s="18" t="s">
        <v>375</v>
      </c>
      <c r="O45" s="1"/>
      <c r="P45" s="12" t="str">
        <f>IF(INDEX(rngLoadCombinations,19,1)="","",INDEX(rngLoadCombinations,19,1))</f>
        <v/>
      </c>
      <c r="Q45" s="12">
        <v>0</v>
      </c>
      <c r="R45" s="12">
        <v>0</v>
      </c>
      <c r="S45" s="12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7" t="s">
        <v>255</v>
      </c>
      <c r="AJ45" s="7" t="s">
        <v>254</v>
      </c>
      <c r="AK45" s="7" t="s">
        <v>249</v>
      </c>
      <c r="AL45" s="7" t="s">
        <v>252</v>
      </c>
      <c r="AM45" s="7">
        <f>INDEX(rngSteelMaterialParameters,MATCH("Steel.TwoLine.Es2",INDEX(rngSteelMaterialParameters,,1),0),3)</f>
        <v>2.5000000000000001E-2</v>
      </c>
      <c r="AN45" s="7">
        <f>INDEX(rngSteelMaterialParameters,MATCH("Steel.R.SLS(II)",INDEX(rngSteelMaterialParameters,,1),0),3)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/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1" t="s">
        <v>87</v>
      </c>
      <c r="B46" s="12">
        <v>1</v>
      </c>
      <c r="C46" s="12" t="s">
        <v>29</v>
      </c>
      <c r="D46" s="13" t="s">
        <v>88</v>
      </c>
      <c r="E46" s="47" t="s">
        <v>1587</v>
      </c>
      <c r="F46" s="1"/>
      <c r="G46" s="1"/>
      <c r="H46" s="14" t="s">
        <v>376</v>
      </c>
      <c r="I46" s="14"/>
      <c r="J46" s="15"/>
      <c r="K46" s="15"/>
      <c r="L46" s="15"/>
      <c r="M46" s="15"/>
      <c r="N46" s="27"/>
      <c r="O46" s="1"/>
      <c r="P46" s="12" t="str">
        <f>IF(INDEX(rngLoadCombinations,20,1)="","",INDEX(rngLoadCombinations,20,1))</f>
        <v/>
      </c>
      <c r="Q46" s="12">
        <v>0</v>
      </c>
      <c r="R46" s="12">
        <v>0</v>
      </c>
      <c r="S46" s="12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7" t="s">
        <v>255</v>
      </c>
      <c r="AJ46" s="7" t="s">
        <v>254</v>
      </c>
      <c r="AK46" s="7" t="s">
        <v>253</v>
      </c>
      <c r="AL46" s="7" t="s">
        <v>250</v>
      </c>
      <c r="AM46" s="7">
        <f>-INDEX(rngSteelMaterialParameters,MATCH("Steel.ThreeLine.Es2",INDEX(rngSteelMaterialParameters,,1),0),2)</f>
        <v>-1.4999999999999999E-2</v>
      </c>
      <c r="AN46" s="7">
        <f>-1.1*INDEX(rngSteelMaterialParameters,MATCH("Steel.R.SLS(II)",INDEX(rngSteelMaterialParameters,,1),0),2)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/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1"/>
      <c r="B47" s="12"/>
      <c r="C47" s="12"/>
      <c r="D47" s="13"/>
      <c r="E47" s="12"/>
      <c r="F47" s="1"/>
      <c r="G47" s="1"/>
      <c r="H47" s="11" t="s">
        <v>377</v>
      </c>
      <c r="I47" s="11" t="s">
        <v>378</v>
      </c>
      <c r="J47" s="12" t="s">
        <v>379</v>
      </c>
      <c r="K47" s="12" t="s">
        <v>379</v>
      </c>
      <c r="L47" s="12" t="s">
        <v>379</v>
      </c>
      <c r="M47" s="12" t="s">
        <v>379</v>
      </c>
      <c r="N47" s="18" t="s">
        <v>380</v>
      </c>
      <c r="O47" s="1"/>
      <c r="P47" s="12" t="str">
        <f>IF(INDEX(rngLoadCombinations,21,1)="","",INDEX(rngLoadCombinations,21,1))</f>
        <v/>
      </c>
      <c r="Q47" s="12">
        <v>0</v>
      </c>
      <c r="R47" s="12">
        <v>0</v>
      </c>
      <c r="S47" s="12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7" t="s">
        <v>255</v>
      </c>
      <c r="AJ47" s="7" t="s">
        <v>254</v>
      </c>
      <c r="AK47" s="7" t="s">
        <v>253</v>
      </c>
      <c r="AL47" s="7" t="s">
        <v>250</v>
      </c>
      <c r="AM47" s="7">
        <f>-(2*(INDEX(rngSteelMaterialParameters,MATCH("Steel.R.SLS(II)",INDEX(rngSteelMaterialParameters,,1),0),2)/INDEX(rngSteelMaterialParameters,MATCH("Steel.E",INDEX(rngSteelMaterialParameters,,1),0),2)+0.002)-(0.9*INDEX(rngSteelMaterialParameters,MATCH("Steel.R.SLS(II)",INDEX(rngSteelMaterialParameters,,1),0),2)/INDEX(rngSteelMaterialParameters,MATCH("Steel.E",INDEX(rngSteelMaterialParameters,,1),0),2)))</f>
        <v>-6.1450000000000012E-3</v>
      </c>
      <c r="AN47" s="7">
        <f>-1.1*INDEX(rngSteelMaterialParameters,MATCH("Steel.R.SLS(II)",INDEX(rngSteelMaterialParameters,,1),0),2)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/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8" t="s">
        <v>89</v>
      </c>
      <c r="B48" s="9"/>
      <c r="C48" s="9"/>
      <c r="D48" s="10"/>
      <c r="E48" s="9"/>
      <c r="F48" s="1"/>
      <c r="G48" s="1"/>
      <c r="H48" s="14" t="s">
        <v>381</v>
      </c>
      <c r="I48" s="14"/>
      <c r="J48" s="15"/>
      <c r="K48" s="15"/>
      <c r="L48" s="15"/>
      <c r="M48" s="15"/>
      <c r="N48" s="27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7" t="s">
        <v>255</v>
      </c>
      <c r="AJ48" s="7" t="s">
        <v>254</v>
      </c>
      <c r="AK48" s="7" t="s">
        <v>253</v>
      </c>
      <c r="AL48" s="7" t="s">
        <v>250</v>
      </c>
      <c r="AM48" s="7">
        <f>-(INDEX(rngSteelMaterialParameters,MATCH("Steel.R.SLS(II)",INDEX(rngSteelMaterialParameters,,1),0),2)/INDEX(rngSteelMaterialParameters,MATCH("Steel.E",INDEX(rngSteelMaterialParameters,,1),0),2)+0.002)</f>
        <v>-3.9500000000000004E-3</v>
      </c>
      <c r="AN48" s="7">
        <f>-INDEX(rngSteelMaterialParameters,MATCH("Steel.R.SLS(II)",INDEX(rngSteelMaterialParameters,,1),0),2)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/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4" t="s">
        <v>66</v>
      </c>
      <c r="B49" s="15"/>
      <c r="C49" s="15" t="s">
        <v>9</v>
      </c>
      <c r="D49" s="16"/>
      <c r="E49" s="15"/>
      <c r="F49" s="1"/>
      <c r="G49" s="1"/>
      <c r="H49" s="11" t="s">
        <v>377</v>
      </c>
      <c r="I49" s="11" t="s">
        <v>382</v>
      </c>
      <c r="J49" s="12" t="s">
        <v>379</v>
      </c>
      <c r="K49" s="12" t="s">
        <v>379</v>
      </c>
      <c r="L49" s="12" t="s">
        <v>379</v>
      </c>
      <c r="M49" s="12" t="s">
        <v>379</v>
      </c>
      <c r="N49" s="18" t="s">
        <v>383</v>
      </c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7" t="s">
        <v>255</v>
      </c>
      <c r="AJ49" s="7" t="s">
        <v>254</v>
      </c>
      <c r="AK49" s="7" t="s">
        <v>253</v>
      </c>
      <c r="AL49" s="7" t="s">
        <v>250</v>
      </c>
      <c r="AM49" s="7">
        <f>-(0.9*INDEX(rngSteelMaterialParameters,MATCH("Steel.R.SLS(II)",INDEX(rngSteelMaterialParameters,,1),0),2)/INDEX(rngSteelMaterialParameters,MATCH("Steel.E",INDEX(rngSteelMaterialParameters,,1),0),2))</f>
        <v>-1.755E-3</v>
      </c>
      <c r="AN49" s="7">
        <f>-0.9*INDEX(rngSteelMaterialParameters,MATCH("Steel.R.SLS(II)",INDEX(rngSteelMaterialParameters,,1),0),2)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/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1" t="s">
        <v>90</v>
      </c>
      <c r="B50" s="12" t="s">
        <v>91</v>
      </c>
      <c r="C50" s="12" t="s">
        <v>9</v>
      </c>
      <c r="D50" s="13" t="s">
        <v>92</v>
      </c>
      <c r="E50" s="47" t="s">
        <v>1587</v>
      </c>
      <c r="F50" s="1"/>
      <c r="G50" s="1"/>
      <c r="H50" s="11" t="s">
        <v>384</v>
      </c>
      <c r="I50" s="11" t="s">
        <v>385</v>
      </c>
      <c r="J50" s="12" t="s">
        <v>249</v>
      </c>
      <c r="K50" s="12" t="s">
        <v>249</v>
      </c>
      <c r="L50" s="12" t="s">
        <v>249</v>
      </c>
      <c r="M50" s="12" t="s">
        <v>249</v>
      </c>
      <c r="N50" s="18" t="s">
        <v>386</v>
      </c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7" t="s">
        <v>255</v>
      </c>
      <c r="AJ50" s="7" t="s">
        <v>254</v>
      </c>
      <c r="AK50" s="7" t="s">
        <v>253</v>
      </c>
      <c r="AL50" s="7" t="s">
        <v>251</v>
      </c>
      <c r="AM50" s="7">
        <v>0</v>
      </c>
      <c r="AN50" s="7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/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1" t="s">
        <v>93</v>
      </c>
      <c r="B51" s="12">
        <v>3000</v>
      </c>
      <c r="C51" s="12" t="str">
        <f>INDEX(rngUnitSettings,MATCH("Length",INDEX(rngUnitSettings,,1),0),2)</f>
        <v>mm</v>
      </c>
      <c r="D51" s="13" t="s">
        <v>94</v>
      </c>
      <c r="E51" s="47" t="s">
        <v>1587</v>
      </c>
      <c r="F51" s="1"/>
      <c r="G51" s="1"/>
      <c r="H51" s="11" t="s">
        <v>387</v>
      </c>
      <c r="I51" s="11" t="s">
        <v>388</v>
      </c>
      <c r="J51" s="12" t="s">
        <v>389</v>
      </c>
      <c r="K51" s="12" t="s">
        <v>389</v>
      </c>
      <c r="L51" s="12" t="s">
        <v>389</v>
      </c>
      <c r="M51" s="12" t="s">
        <v>389</v>
      </c>
      <c r="N51" s="18" t="s">
        <v>390</v>
      </c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7" t="s">
        <v>255</v>
      </c>
      <c r="AJ51" s="7" t="s">
        <v>254</v>
      </c>
      <c r="AK51" s="7" t="s">
        <v>253</v>
      </c>
      <c r="AL51" s="7" t="s">
        <v>252</v>
      </c>
      <c r="AM51" s="7">
        <f>(0.9*INDEX(rngSteelMaterialParameters,MATCH("Steel.R.SLS(II)",INDEX(rngSteelMaterialParameters,,1),0),3)/INDEX(rngSteelMaterialParameters,MATCH("Steel.E",INDEX(rngSteelMaterialParameters,,1),0),3))</f>
        <v>1.755E-3</v>
      </c>
      <c r="AN51" s="7">
        <f>0.9*INDEX(rngSteelMaterialParameters,MATCH("Steel.R.SLS(II)",INDEX(rngSteelMaterialParameters,,1),0),3)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/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11" t="s">
        <v>95</v>
      </c>
      <c r="B52" s="12">
        <v>1</v>
      </c>
      <c r="C52" s="12" t="s">
        <v>9</v>
      </c>
      <c r="D52" s="13" t="s">
        <v>96</v>
      </c>
      <c r="E52" s="47" t="s">
        <v>1587</v>
      </c>
      <c r="F52" s="1"/>
      <c r="G52" s="1"/>
      <c r="H52" s="11" t="s">
        <v>391</v>
      </c>
      <c r="I52" s="11" t="s">
        <v>392</v>
      </c>
      <c r="J52" s="12" t="s">
        <v>249</v>
      </c>
      <c r="K52" s="12" t="s">
        <v>249</v>
      </c>
      <c r="L52" s="12" t="s">
        <v>249</v>
      </c>
      <c r="M52" s="12" t="s">
        <v>249</v>
      </c>
      <c r="N52" s="18" t="s">
        <v>393</v>
      </c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7" t="s">
        <v>255</v>
      </c>
      <c r="AJ52" s="7" t="s">
        <v>254</v>
      </c>
      <c r="AK52" s="7" t="s">
        <v>253</v>
      </c>
      <c r="AL52" s="7" t="s">
        <v>252</v>
      </c>
      <c r="AM52" s="7">
        <f>(INDEX(rngSteelMaterialParameters,MATCH("Steel.R.SLS(II)",INDEX(rngSteelMaterialParameters,,1),0),3)/INDEX(rngSteelMaterialParameters,MATCH("Steel.E",INDEX(rngSteelMaterialParameters,,1),0),3)+0.002)</f>
        <v>3.9500000000000004E-3</v>
      </c>
      <c r="AN52" s="7">
        <f>INDEX(rngSteelMaterialParameters,MATCH("Steel.R.SLS(II)",INDEX(rngSteelMaterialParameters,,1),0),3)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/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1" t="s">
        <v>97</v>
      </c>
      <c r="B53" s="12">
        <v>1</v>
      </c>
      <c r="C53" s="12" t="s">
        <v>9</v>
      </c>
      <c r="D53" s="13" t="s">
        <v>98</v>
      </c>
      <c r="E53" s="47" t="s">
        <v>1587</v>
      </c>
      <c r="F53" s="1"/>
      <c r="G53" s="1"/>
      <c r="H53" s="14" t="s">
        <v>394</v>
      </c>
      <c r="I53" s="14"/>
      <c r="J53" s="15"/>
      <c r="K53" s="15"/>
      <c r="L53" s="15"/>
      <c r="M53" s="15"/>
      <c r="N53" s="27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7" t="s">
        <v>255</v>
      </c>
      <c r="AJ53" s="7" t="s">
        <v>254</v>
      </c>
      <c r="AK53" s="7" t="s">
        <v>253</v>
      </c>
      <c r="AL53" s="7" t="s">
        <v>252</v>
      </c>
      <c r="AM53" s="7">
        <f>(2*(INDEX(rngSteelMaterialParameters,MATCH("Steel.R.SLS(II)",INDEX(rngSteelMaterialParameters,,1),0),3)/INDEX(rngSteelMaterialParameters,MATCH("Steel.E",INDEX(rngSteelMaterialParameters,,1),0),3)+0.002)-(0.9*INDEX(rngSteelMaterialParameters,MATCH("Steel.R.SLS(II)",INDEX(rngSteelMaterialParameters,,1),0),3)/INDEX(rngSteelMaterialParameters,MATCH("Steel.E",INDEX(rngSteelMaterialParameters,,1),0),3)))</f>
        <v>6.1450000000000012E-3</v>
      </c>
      <c r="AN53" s="7">
        <f>1.1*INDEX(rngSteelMaterialParameters,MATCH("Steel.R.SLS(II)",INDEX(rngSteelMaterialParameters,,1),0),3)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/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1" t="s">
        <v>99</v>
      </c>
      <c r="B54" s="12" t="s">
        <v>100</v>
      </c>
      <c r="C54" s="12" t="s">
        <v>9</v>
      </c>
      <c r="D54" s="13" t="s">
        <v>101</v>
      </c>
      <c r="E54" s="47" t="s">
        <v>1587</v>
      </c>
      <c r="F54" s="1"/>
      <c r="G54" s="1"/>
      <c r="H54" s="11" t="s">
        <v>377</v>
      </c>
      <c r="I54" s="11" t="s">
        <v>395</v>
      </c>
      <c r="J54" s="12" t="s">
        <v>396</v>
      </c>
      <c r="K54" s="12" t="s">
        <v>396</v>
      </c>
      <c r="L54" s="12" t="s">
        <v>396</v>
      </c>
      <c r="M54" s="12" t="s">
        <v>396</v>
      </c>
      <c r="N54" s="18" t="s">
        <v>397</v>
      </c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7" t="s">
        <v>255</v>
      </c>
      <c r="AJ54" s="7" t="s">
        <v>254</v>
      </c>
      <c r="AK54" s="7" t="s">
        <v>253</v>
      </c>
      <c r="AL54" s="7" t="s">
        <v>252</v>
      </c>
      <c r="AM54" s="7">
        <f>INDEX(rngSteelMaterialParameters,MATCH("Steel.ThreeLine.Es2",INDEX(rngSteelMaterialParameters,,1),0),3)</f>
        <v>1.4999999999999999E-2</v>
      </c>
      <c r="AN54" s="7">
        <f>1.1*INDEX(rngSteelMaterialParameters,MATCH("Steel.R.SLS(II)",INDEX(rngSteelMaterialParameters,,1),0),3)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/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1" t="s">
        <v>102</v>
      </c>
      <c r="B55" s="12">
        <v>1</v>
      </c>
      <c r="C55" s="12" t="s">
        <v>9</v>
      </c>
      <c r="D55" s="13" t="s">
        <v>103</v>
      </c>
      <c r="E55" s="47" t="s">
        <v>1587</v>
      </c>
      <c r="F55" s="1"/>
      <c r="G55" s="1"/>
      <c r="H55" s="11" t="s">
        <v>384</v>
      </c>
      <c r="I55" s="11" t="s">
        <v>398</v>
      </c>
      <c r="J55" s="12" t="s">
        <v>253</v>
      </c>
      <c r="K55" s="12" t="s">
        <v>253</v>
      </c>
      <c r="L55" s="12" t="s">
        <v>253</v>
      </c>
      <c r="M55" s="12" t="s">
        <v>253</v>
      </c>
      <c r="N55" s="18" t="s">
        <v>399</v>
      </c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/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1" t="s">
        <v>104</v>
      </c>
      <c r="B56" s="12">
        <v>1</v>
      </c>
      <c r="C56" s="12" t="s">
        <v>9</v>
      </c>
      <c r="D56" s="13" t="s">
        <v>105</v>
      </c>
      <c r="E56" s="47" t="s">
        <v>1587</v>
      </c>
      <c r="F56" s="1"/>
      <c r="G56" s="1"/>
      <c r="H56" s="11" t="s">
        <v>387</v>
      </c>
      <c r="I56" s="11" t="s">
        <v>400</v>
      </c>
      <c r="J56" s="12" t="s">
        <v>401</v>
      </c>
      <c r="K56" s="12" t="s">
        <v>401</v>
      </c>
      <c r="L56" s="12" t="s">
        <v>401</v>
      </c>
      <c r="M56" s="12" t="s">
        <v>401</v>
      </c>
      <c r="N56" s="18" t="s">
        <v>402</v>
      </c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/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1" t="s">
        <v>106</v>
      </c>
      <c r="B57" s="12" t="s">
        <v>107</v>
      </c>
      <c r="C57" s="12" t="s">
        <v>9</v>
      </c>
      <c r="D57" s="13" t="s">
        <v>108</v>
      </c>
      <c r="E57" s="47" t="s">
        <v>1587</v>
      </c>
      <c r="F57" s="1"/>
      <c r="G57" s="1"/>
      <c r="H57" s="11" t="s">
        <v>391</v>
      </c>
      <c r="I57" s="11" t="s">
        <v>403</v>
      </c>
      <c r="J57" s="12" t="s">
        <v>249</v>
      </c>
      <c r="K57" s="12" t="s">
        <v>249</v>
      </c>
      <c r="L57" s="12" t="s">
        <v>249</v>
      </c>
      <c r="M57" s="12" t="s">
        <v>249</v>
      </c>
      <c r="N57" s="18" t="s">
        <v>393</v>
      </c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/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1" t="s">
        <v>109</v>
      </c>
      <c r="B58" s="12">
        <v>10</v>
      </c>
      <c r="C58" s="12" t="str">
        <f>INDEX(rngUnitSettings,MATCH("Length",INDEX(rngUnitSettings,,1),0),2)</f>
        <v>mm</v>
      </c>
      <c r="D58" s="13" t="s">
        <v>110</v>
      </c>
      <c r="E58" s="47" t="s">
        <v>1587</v>
      </c>
      <c r="F58" s="1"/>
      <c r="G58" s="1"/>
      <c r="H58" s="14" t="s">
        <v>404</v>
      </c>
      <c r="I58" s="14"/>
      <c r="J58" s="15"/>
      <c r="K58" s="15"/>
      <c r="L58" s="15"/>
      <c r="M58" s="15"/>
      <c r="N58" s="27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45" t="s">
        <v>1589</v>
      </c>
      <c r="AJ58" s="5"/>
      <c r="AK58" s="5"/>
      <c r="AL58" s="5"/>
      <c r="AM58" s="5"/>
      <c r="AN58" s="5"/>
      <c r="AO58" s="5"/>
      <c r="AP58" s="5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/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1" t="s">
        <v>111</v>
      </c>
      <c r="B59" s="12">
        <v>10</v>
      </c>
      <c r="C59" s="12" t="str">
        <f>INDEX(rngUnitSettings,MATCH("Length",INDEX(rngUnitSettings,,1),0),2)</f>
        <v>mm</v>
      </c>
      <c r="D59" s="13" t="s">
        <v>112</v>
      </c>
      <c r="E59" s="47" t="s">
        <v>1587</v>
      </c>
      <c r="F59" s="1"/>
      <c r="G59" s="1"/>
      <c r="H59" s="11" t="s">
        <v>377</v>
      </c>
      <c r="I59" s="11" t="s">
        <v>405</v>
      </c>
      <c r="J59" s="12" t="s">
        <v>396</v>
      </c>
      <c r="K59" s="12" t="s">
        <v>396</v>
      </c>
      <c r="L59" s="12" t="s">
        <v>396</v>
      </c>
      <c r="M59" s="12" t="s">
        <v>396</v>
      </c>
      <c r="N59" s="18" t="s">
        <v>406</v>
      </c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" t="s">
        <v>256</v>
      </c>
      <c r="AJ59" s="5"/>
      <c r="AK59" s="5"/>
      <c r="AL59" s="5"/>
      <c r="AM59" s="5"/>
      <c r="AN59" s="5"/>
      <c r="AO59" s="5"/>
      <c r="AP59" s="5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/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1" t="s">
        <v>113</v>
      </c>
      <c r="B60" s="12" t="s">
        <v>114</v>
      </c>
      <c r="C60" s="12" t="s">
        <v>9</v>
      </c>
      <c r="D60" s="13" t="s">
        <v>115</v>
      </c>
      <c r="E60" s="47" t="s">
        <v>1587</v>
      </c>
      <c r="F60" s="1"/>
      <c r="G60" s="1"/>
      <c r="H60" s="11" t="s">
        <v>384</v>
      </c>
      <c r="I60" s="11" t="s">
        <v>407</v>
      </c>
      <c r="J60" s="12" t="s">
        <v>249</v>
      </c>
      <c r="K60" s="12" t="s">
        <v>249</v>
      </c>
      <c r="L60" s="12" t="s">
        <v>249</v>
      </c>
      <c r="M60" s="12" t="s">
        <v>249</v>
      </c>
      <c r="N60" s="18" t="s">
        <v>408</v>
      </c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8" t="s">
        <v>257</v>
      </c>
      <c r="AJ60" s="8" t="s">
        <v>258</v>
      </c>
      <c r="AK60" s="8" t="s">
        <v>259</v>
      </c>
      <c r="AL60" s="8" t="s">
        <v>260</v>
      </c>
      <c r="AM60" s="8" t="s">
        <v>261</v>
      </c>
      <c r="AN60" s="8" t="s">
        <v>262</v>
      </c>
      <c r="AO60" s="8" t="s">
        <v>263</v>
      </c>
      <c r="AP60" s="8" t="s">
        <v>264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/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1" t="s">
        <v>116</v>
      </c>
      <c r="B61" s="12" t="s">
        <v>68</v>
      </c>
      <c r="C61" s="12" t="s">
        <v>9</v>
      </c>
      <c r="D61" s="13" t="s">
        <v>117</v>
      </c>
      <c r="E61" s="47" t="s">
        <v>1587</v>
      </c>
      <c r="F61" s="1"/>
      <c r="G61" s="1"/>
      <c r="H61" s="11" t="s">
        <v>387</v>
      </c>
      <c r="I61" s="11" t="s">
        <v>409</v>
      </c>
      <c r="J61" s="12" t="s">
        <v>389</v>
      </c>
      <c r="K61" s="12" t="s">
        <v>389</v>
      </c>
      <c r="L61" s="12" t="s">
        <v>389</v>
      </c>
      <c r="M61" s="12" t="s">
        <v>389</v>
      </c>
      <c r="N61" s="18" t="s">
        <v>410</v>
      </c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2">
        <v>4</v>
      </c>
      <c r="AJ61" s="12">
        <v>3.5</v>
      </c>
      <c r="AK61" s="12">
        <v>14</v>
      </c>
      <c r="AL61" s="12">
        <v>1</v>
      </c>
      <c r="AM61" s="12">
        <v>0.9</v>
      </c>
      <c r="AN61" s="12">
        <v>0.81</v>
      </c>
      <c r="AO61" s="12">
        <v>0.69</v>
      </c>
      <c r="AP61" s="12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/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4" t="s">
        <v>118</v>
      </c>
      <c r="B62" s="15"/>
      <c r="C62" s="15" t="s">
        <v>9</v>
      </c>
      <c r="D62" s="16"/>
      <c r="E62" s="15"/>
      <c r="F62" s="1"/>
      <c r="G62" s="1"/>
      <c r="H62" s="11" t="s">
        <v>391</v>
      </c>
      <c r="I62" s="11" t="s">
        <v>411</v>
      </c>
      <c r="J62" s="12" t="s">
        <v>249</v>
      </c>
      <c r="K62" s="12" t="s">
        <v>249</v>
      </c>
      <c r="L62" s="12" t="s">
        <v>249</v>
      </c>
      <c r="M62" s="12" t="s">
        <v>249</v>
      </c>
      <c r="N62" s="18" t="s">
        <v>393</v>
      </c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2">
        <v>10</v>
      </c>
      <c r="AJ62" s="12">
        <v>8.6999999999999993</v>
      </c>
      <c r="AK62" s="12">
        <v>35</v>
      </c>
      <c r="AL62" s="12">
        <v>1</v>
      </c>
      <c r="AM62" s="12">
        <v>0.86</v>
      </c>
      <c r="AN62" s="12">
        <v>0.77</v>
      </c>
      <c r="AO62" s="12">
        <v>0.65</v>
      </c>
      <c r="AP62" s="12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/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1" t="s">
        <v>119</v>
      </c>
      <c r="B63" s="12">
        <v>0.7</v>
      </c>
      <c r="C63" s="12" t="s">
        <v>9</v>
      </c>
      <c r="D63" s="13" t="s">
        <v>120</v>
      </c>
      <c r="E63" s="47" t="s">
        <v>1587</v>
      </c>
      <c r="F63" s="1"/>
      <c r="G63" s="1"/>
      <c r="H63" s="14" t="s">
        <v>412</v>
      </c>
      <c r="I63" s="14"/>
      <c r="J63" s="15"/>
      <c r="K63" s="15"/>
      <c r="L63" s="15"/>
      <c r="M63" s="15"/>
      <c r="N63" s="27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2">
        <v>12</v>
      </c>
      <c r="AJ63" s="12">
        <v>10.4</v>
      </c>
      <c r="AK63" s="12">
        <v>40</v>
      </c>
      <c r="AL63" s="12">
        <v>0.95</v>
      </c>
      <c r="AM63" s="12">
        <v>0.83</v>
      </c>
      <c r="AN63" s="12">
        <v>0.74</v>
      </c>
      <c r="AO63" s="12">
        <v>0.62</v>
      </c>
      <c r="AP63" s="12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/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1" t="s">
        <v>121</v>
      </c>
      <c r="B64" s="12">
        <v>0.15</v>
      </c>
      <c r="C64" s="12" t="s">
        <v>9</v>
      </c>
      <c r="D64" s="13" t="s">
        <v>122</v>
      </c>
      <c r="E64" s="47" t="s">
        <v>1587</v>
      </c>
      <c r="F64" s="1"/>
      <c r="G64" s="1"/>
      <c r="H64" s="11" t="s">
        <v>413</v>
      </c>
      <c r="I64" s="11" t="s">
        <v>414</v>
      </c>
      <c r="J64" s="12" t="s">
        <v>415</v>
      </c>
      <c r="K64" s="12" t="s">
        <v>416</v>
      </c>
      <c r="L64" s="12" t="s">
        <v>415</v>
      </c>
      <c r="M64" s="12" t="s">
        <v>415</v>
      </c>
      <c r="N64" s="18" t="s">
        <v>417</v>
      </c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2">
        <v>14</v>
      </c>
      <c r="AJ64" s="12">
        <v>12.1</v>
      </c>
      <c r="AK64" s="12">
        <v>48.5</v>
      </c>
      <c r="AL64" s="12">
        <v>0.9</v>
      </c>
      <c r="AM64" s="12">
        <v>0.79</v>
      </c>
      <c r="AN64" s="12">
        <v>0.7</v>
      </c>
      <c r="AO64" s="12">
        <v>0.57999999999999996</v>
      </c>
      <c r="AP64" s="12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/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1" t="s">
        <v>123</v>
      </c>
      <c r="B65" s="12">
        <v>1.5</v>
      </c>
      <c r="C65" s="12" t="s">
        <v>9</v>
      </c>
      <c r="D65" s="13" t="s">
        <v>124</v>
      </c>
      <c r="E65" s="47" t="s">
        <v>1587</v>
      </c>
      <c r="F65" s="1"/>
      <c r="G65" s="1"/>
      <c r="H65" s="11" t="s">
        <v>418</v>
      </c>
      <c r="I65" s="11" t="s">
        <v>419</v>
      </c>
      <c r="J65" s="12" t="s">
        <v>280</v>
      </c>
      <c r="K65" s="12" t="s">
        <v>280</v>
      </c>
      <c r="L65" s="12" t="s">
        <v>280</v>
      </c>
      <c r="M65" s="12" t="s">
        <v>420</v>
      </c>
      <c r="N65" s="18" t="s">
        <v>421</v>
      </c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2">
        <v>16</v>
      </c>
      <c r="AJ65" s="12">
        <v>13.8</v>
      </c>
      <c r="AK65" s="12">
        <v>55</v>
      </c>
      <c r="AL65" s="12">
        <v>0.86</v>
      </c>
      <c r="AM65" s="12">
        <v>0.75</v>
      </c>
      <c r="AN65" s="12">
        <v>0.66</v>
      </c>
      <c r="AO65" s="12">
        <v>0.55000000000000004</v>
      </c>
      <c r="AP65" s="12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/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4" t="s">
        <v>125</v>
      </c>
      <c r="B66" s="15"/>
      <c r="C66" s="15" t="s">
        <v>9</v>
      </c>
      <c r="D66" s="16"/>
      <c r="E66" s="15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2">
        <v>18</v>
      </c>
      <c r="AJ66" s="12">
        <v>15.6</v>
      </c>
      <c r="AK66" s="12">
        <v>62.5</v>
      </c>
      <c r="AL66" s="12">
        <v>0.82</v>
      </c>
      <c r="AM66" s="12">
        <v>0.71</v>
      </c>
      <c r="AN66" s="12">
        <v>0.62</v>
      </c>
      <c r="AO66" s="12">
        <v>0.51</v>
      </c>
      <c r="AP66" s="12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/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1" t="s">
        <v>126</v>
      </c>
      <c r="B67" s="12">
        <v>1</v>
      </c>
      <c r="C67" s="12" t="s">
        <v>9</v>
      </c>
      <c r="D67" s="13" t="s">
        <v>127</v>
      </c>
      <c r="E67" s="47" t="s">
        <v>1587</v>
      </c>
      <c r="F67" s="1"/>
      <c r="G67" s="1"/>
      <c r="H67" s="46" t="s">
        <v>1600</v>
      </c>
      <c r="I67" s="5"/>
      <c r="J67" s="5"/>
      <c r="K67" s="5"/>
      <c r="L67" s="5"/>
      <c r="M67" s="5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2">
        <v>20</v>
      </c>
      <c r="AJ67" s="12">
        <v>17.3</v>
      </c>
      <c r="AK67" s="12">
        <v>70</v>
      </c>
      <c r="AL67" s="12">
        <v>0.78</v>
      </c>
      <c r="AM67" s="12">
        <v>0.67</v>
      </c>
      <c r="AN67" s="12">
        <v>0.56999999999999995</v>
      </c>
      <c r="AO67" s="12">
        <v>0.48</v>
      </c>
      <c r="AP67" s="12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/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1" t="s">
        <v>128</v>
      </c>
      <c r="B68" s="12">
        <v>0.7</v>
      </c>
      <c r="C68" s="12" t="s">
        <v>9</v>
      </c>
      <c r="D68" s="13" t="s">
        <v>129</v>
      </c>
      <c r="E68" s="47" t="s">
        <v>1587</v>
      </c>
      <c r="F68" s="1"/>
      <c r="G68" s="1"/>
      <c r="H68" s="8" t="s">
        <v>1</v>
      </c>
      <c r="I68" s="8" t="s">
        <v>423</v>
      </c>
      <c r="J68" s="8" t="s">
        <v>424</v>
      </c>
      <c r="K68" s="9" t="s">
        <v>3</v>
      </c>
      <c r="L68" s="10" t="s">
        <v>4</v>
      </c>
      <c r="M68" s="9" t="s">
        <v>5</v>
      </c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2">
        <v>22</v>
      </c>
      <c r="AJ68" s="12">
        <v>19.100000000000001</v>
      </c>
      <c r="AK68" s="12">
        <v>75</v>
      </c>
      <c r="AL68" s="12">
        <v>0.72</v>
      </c>
      <c r="AM68" s="12">
        <v>0.6</v>
      </c>
      <c r="AN68" s="12">
        <v>0.52</v>
      </c>
      <c r="AO68" s="12">
        <v>0.43</v>
      </c>
      <c r="AP68" s="12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/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1"/>
      <c r="B69" s="12"/>
      <c r="C69" s="12"/>
      <c r="D69" s="13"/>
      <c r="E69" s="12"/>
      <c r="F69" s="1"/>
      <c r="G69" s="1"/>
      <c r="H69" s="11" t="s">
        <v>425</v>
      </c>
      <c r="I69" s="12" t="s">
        <v>12</v>
      </c>
      <c r="J69" s="12" t="s">
        <v>12</v>
      </c>
      <c r="K69" s="12" t="s">
        <v>426</v>
      </c>
      <c r="L69" s="13" t="s">
        <v>427</v>
      </c>
      <c r="M69" s="47" t="s">
        <v>1587</v>
      </c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2">
        <v>24</v>
      </c>
      <c r="AJ69" s="12">
        <v>20.8</v>
      </c>
      <c r="AK69" s="12">
        <v>83</v>
      </c>
      <c r="AL69" s="12">
        <v>0.67</v>
      </c>
      <c r="AM69" s="12">
        <v>0.55000000000000004</v>
      </c>
      <c r="AN69" s="12">
        <v>0.47</v>
      </c>
      <c r="AO69" s="12">
        <v>0.38</v>
      </c>
      <c r="AP69" s="12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/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8" t="s">
        <v>130</v>
      </c>
      <c r="B70" s="9"/>
      <c r="C70" s="9"/>
      <c r="D70" s="10"/>
      <c r="E70" s="9"/>
      <c r="F70" s="1"/>
      <c r="G70" s="1"/>
      <c r="H70" s="11" t="s">
        <v>428</v>
      </c>
      <c r="I70" s="12" t="s">
        <v>429</v>
      </c>
      <c r="J70" s="12" t="s">
        <v>429</v>
      </c>
      <c r="K70" s="12" t="s">
        <v>9</v>
      </c>
      <c r="L70" s="13" t="s">
        <v>430</v>
      </c>
      <c r="M70" s="47" t="s">
        <v>1587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2">
        <v>26</v>
      </c>
      <c r="AJ70" s="12">
        <v>22.5</v>
      </c>
      <c r="AK70" s="12">
        <v>90</v>
      </c>
      <c r="AL70" s="12">
        <v>0.62</v>
      </c>
      <c r="AM70" s="12">
        <v>0.51</v>
      </c>
      <c r="AN70" s="12">
        <v>0.44</v>
      </c>
      <c r="AO70" s="12">
        <v>0.35</v>
      </c>
      <c r="AP70" s="12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/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1" t="s">
        <v>131</v>
      </c>
      <c r="B71" s="12">
        <v>0.3</v>
      </c>
      <c r="C71" s="12" t="str">
        <f>INDEX(rngUnitSettings,MATCH("Length",INDEX(rngUnitSettings,,1),0),2)</f>
        <v>mm</v>
      </c>
      <c r="D71" s="13" t="s">
        <v>132</v>
      </c>
      <c r="E71" s="47" t="s">
        <v>1587</v>
      </c>
      <c r="F71" s="1"/>
      <c r="G71" s="1"/>
      <c r="H71" s="11" t="s">
        <v>431</v>
      </c>
      <c r="I71" s="12">
        <v>60</v>
      </c>
      <c r="J71" s="12">
        <v>100</v>
      </c>
      <c r="K71" s="12" t="s">
        <v>24</v>
      </c>
      <c r="L71" s="13" t="s">
        <v>432</v>
      </c>
      <c r="M71" s="47" t="s">
        <v>1587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2">
        <v>28</v>
      </c>
      <c r="AJ71" s="12">
        <v>24.3</v>
      </c>
      <c r="AK71" s="12">
        <v>97</v>
      </c>
      <c r="AL71" s="12">
        <v>0.57999999999999996</v>
      </c>
      <c r="AM71" s="12">
        <v>0.49</v>
      </c>
      <c r="AN71" s="12">
        <v>0.43</v>
      </c>
      <c r="AO71" s="12">
        <v>0.34</v>
      </c>
      <c r="AP71" s="12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/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1" t="s">
        <v>133</v>
      </c>
      <c r="B72" s="12" t="s">
        <v>134</v>
      </c>
      <c r="C72" s="12" t="s">
        <v>9</v>
      </c>
      <c r="D72" s="13" t="s">
        <v>135</v>
      </c>
      <c r="E72" s="47" t="s">
        <v>1587</v>
      </c>
      <c r="F72" s="1"/>
      <c r="G72" s="1"/>
      <c r="H72" s="11" t="s">
        <v>433</v>
      </c>
      <c r="I72" s="12" t="s">
        <v>12</v>
      </c>
      <c r="J72" s="12" t="s">
        <v>9</v>
      </c>
      <c r="K72" s="12" t="s">
        <v>426</v>
      </c>
      <c r="L72" s="13" t="s">
        <v>434</v>
      </c>
      <c r="M72" s="47" t="s">
        <v>1587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2">
        <v>30</v>
      </c>
      <c r="AJ72" s="12">
        <v>26</v>
      </c>
      <c r="AK72" s="12">
        <v>105</v>
      </c>
      <c r="AL72" s="12">
        <v>0.53</v>
      </c>
      <c r="AM72" s="12">
        <v>0.45</v>
      </c>
      <c r="AN72" s="12">
        <v>0.39</v>
      </c>
      <c r="AO72" s="12">
        <v>0.32</v>
      </c>
      <c r="AP72" s="12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/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1" t="s">
        <v>136</v>
      </c>
      <c r="B73" s="12" t="s">
        <v>137</v>
      </c>
      <c r="C73" s="12" t="s">
        <v>9</v>
      </c>
      <c r="D73" s="13" t="s">
        <v>138</v>
      </c>
      <c r="E73" s="47" t="s">
        <v>1587</v>
      </c>
      <c r="F73" s="1"/>
      <c r="G73" s="1"/>
      <c r="H73" s="11" t="s">
        <v>435</v>
      </c>
      <c r="I73" s="12">
        <v>1.35</v>
      </c>
      <c r="J73" s="12">
        <v>1.75</v>
      </c>
      <c r="K73" s="12" t="s">
        <v>436</v>
      </c>
      <c r="L73" s="13" t="s">
        <v>437</v>
      </c>
      <c r="M73" s="47" t="s">
        <v>1587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2">
        <v>32</v>
      </c>
      <c r="AJ73" s="12">
        <v>27.7</v>
      </c>
      <c r="AK73" s="12">
        <v>110</v>
      </c>
      <c r="AL73" s="12">
        <v>0.48</v>
      </c>
      <c r="AM73" s="12">
        <v>0.41</v>
      </c>
      <c r="AN73" s="12">
        <v>0.36</v>
      </c>
      <c r="AO73" s="12">
        <v>0.31</v>
      </c>
      <c r="AP73" s="12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/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11" t="s">
        <v>139</v>
      </c>
      <c r="B74" s="12">
        <v>1.4</v>
      </c>
      <c r="C74" s="12" t="s">
        <v>9</v>
      </c>
      <c r="D74" s="13" t="s">
        <v>140</v>
      </c>
      <c r="E74" s="47" t="s">
        <v>1587</v>
      </c>
      <c r="F74" s="1"/>
      <c r="G74" s="1"/>
      <c r="H74" s="11" t="s">
        <v>438</v>
      </c>
      <c r="I74" s="12" t="s">
        <v>9</v>
      </c>
      <c r="J74" s="12">
        <v>0.85</v>
      </c>
      <c r="K74" s="12" t="s">
        <v>436</v>
      </c>
      <c r="L74" s="13" t="s">
        <v>439</v>
      </c>
      <c r="M74" s="47" t="s">
        <v>1587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2">
        <v>34</v>
      </c>
      <c r="AJ74" s="12">
        <v>29</v>
      </c>
      <c r="AK74" s="12">
        <v>120</v>
      </c>
      <c r="AL74" s="12">
        <v>0.43</v>
      </c>
      <c r="AM74" s="12">
        <v>0.36</v>
      </c>
      <c r="AN74" s="12">
        <v>0.31</v>
      </c>
      <c r="AO74" s="12">
        <v>0.25</v>
      </c>
      <c r="AP74" s="12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/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1" t="s">
        <v>141</v>
      </c>
      <c r="B75" s="12">
        <v>0.5</v>
      </c>
      <c r="C75" s="12" t="s">
        <v>9</v>
      </c>
      <c r="D75" s="13" t="s">
        <v>142</v>
      </c>
      <c r="E75" s="47" t="s">
        <v>1587</v>
      </c>
      <c r="F75" s="1"/>
      <c r="G75" s="1"/>
      <c r="H75" s="11" t="s">
        <v>440</v>
      </c>
      <c r="I75" s="12" t="s">
        <v>436</v>
      </c>
      <c r="J75" s="12" t="s">
        <v>436</v>
      </c>
      <c r="K75" s="12" t="s">
        <v>9</v>
      </c>
      <c r="L75" s="13" t="s">
        <v>441</v>
      </c>
      <c r="M75" s="47" t="s">
        <v>1587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2">
        <v>38</v>
      </c>
      <c r="AJ75" s="12">
        <v>33</v>
      </c>
      <c r="AK75" s="12">
        <v>130</v>
      </c>
      <c r="AL75" s="12">
        <v>0.38</v>
      </c>
      <c r="AM75" s="12">
        <v>0.32</v>
      </c>
      <c r="AN75" s="12">
        <v>0.28000000000000003</v>
      </c>
      <c r="AO75" s="12">
        <v>0.24</v>
      </c>
      <c r="AP75" s="12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/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1" t="s">
        <v>143</v>
      </c>
      <c r="B76" s="12" t="s">
        <v>68</v>
      </c>
      <c r="C76" s="12" t="s">
        <v>9</v>
      </c>
      <c r="D76" s="13" t="s">
        <v>144</v>
      </c>
      <c r="E76" s="47" t="s">
        <v>1587</v>
      </c>
      <c r="F76" s="1"/>
      <c r="G76" s="1"/>
      <c r="H76" s="11" t="s">
        <v>442</v>
      </c>
      <c r="I76" s="12">
        <v>13</v>
      </c>
      <c r="J76" s="12">
        <v>13</v>
      </c>
      <c r="K76" s="12" t="str">
        <f>IF(I75=J75,IF(I75="pt","pt","мм"),"арм.="&amp;IF(I75="pt","pt","мм")&amp;"; разм.="&amp;IF(J75="pt","pt","мм"))</f>
        <v>pt</v>
      </c>
      <c r="L76" s="13" t="s">
        <v>443</v>
      </c>
      <c r="M76" s="47" t="s">
        <v>1587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2">
        <v>40</v>
      </c>
      <c r="AJ76" s="12">
        <v>34.6</v>
      </c>
      <c r="AK76" s="12">
        <v>140</v>
      </c>
      <c r="AL76" s="12">
        <v>0.35</v>
      </c>
      <c r="AM76" s="12">
        <v>0.28999999999999998</v>
      </c>
      <c r="AN76" s="12">
        <v>0.25</v>
      </c>
      <c r="AO76" s="12">
        <v>0.21</v>
      </c>
      <c r="AP76" s="12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/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1" t="s">
        <v>145</v>
      </c>
      <c r="B77" s="12">
        <v>1</v>
      </c>
      <c r="C77" s="12" t="s">
        <v>9</v>
      </c>
      <c r="D77" s="13" t="s">
        <v>146</v>
      </c>
      <c r="E77" s="47" t="s">
        <v>1587</v>
      </c>
      <c r="F77" s="1"/>
      <c r="G77" s="1"/>
      <c r="H77" s="11" t="s">
        <v>444</v>
      </c>
      <c r="I77" s="12">
        <v>9</v>
      </c>
      <c r="J77" s="12">
        <v>9</v>
      </c>
      <c r="K77" s="12" t="str">
        <f>IF(I75=J75,IF(I75="pt","pt","мм"),"арм.="&amp;IF(I75="pt","pt","мм")&amp;"; разм.="&amp;IF(J75="pt","pt","мм"))</f>
        <v>pt</v>
      </c>
      <c r="L77" s="13" t="s">
        <v>445</v>
      </c>
      <c r="M77" s="47" t="s">
        <v>1587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2">
        <v>43</v>
      </c>
      <c r="AJ77" s="12">
        <v>37.5</v>
      </c>
      <c r="AK77" s="12">
        <v>150</v>
      </c>
      <c r="AL77" s="12">
        <v>0.33</v>
      </c>
      <c r="AM77" s="12">
        <v>0.28000000000000003</v>
      </c>
      <c r="AN77" s="12">
        <v>0.24</v>
      </c>
      <c r="AO77" s="12">
        <v>0.21</v>
      </c>
      <c r="AP77" s="12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/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1" t="s">
        <v>147</v>
      </c>
      <c r="B78" s="12" t="s">
        <v>148</v>
      </c>
      <c r="C78" s="12" t="s">
        <v>9</v>
      </c>
      <c r="D78" s="13" t="s">
        <v>149</v>
      </c>
      <c r="E78" s="47" t="s">
        <v>1587</v>
      </c>
      <c r="F78" s="1"/>
      <c r="G78" s="1"/>
      <c r="H78" s="11" t="s">
        <v>446</v>
      </c>
      <c r="I78" s="12" t="s">
        <v>9</v>
      </c>
      <c r="J78" s="12" t="s">
        <v>447</v>
      </c>
      <c r="K78" s="12" t="s">
        <v>9</v>
      </c>
      <c r="L78" s="13" t="s">
        <v>448</v>
      </c>
      <c r="M78" s="47" t="s">
        <v>1587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2">
        <v>1000000</v>
      </c>
      <c r="AJ78" s="12">
        <v>1000000</v>
      </c>
      <c r="AK78" s="12">
        <v>1000000</v>
      </c>
      <c r="AL78" s="12">
        <v>0.33</v>
      </c>
      <c r="AM78" s="12">
        <v>0.28000000000000003</v>
      </c>
      <c r="AN78" s="12">
        <v>0.24</v>
      </c>
      <c r="AO78" s="12">
        <v>0.21</v>
      </c>
      <c r="AP78" s="12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/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1" t="s">
        <v>150</v>
      </c>
      <c r="B79" s="12">
        <v>1</v>
      </c>
      <c r="C79" s="12" t="s">
        <v>9</v>
      </c>
      <c r="D79" s="13" t="s">
        <v>151</v>
      </c>
      <c r="E79" s="47" t="s">
        <v>1587</v>
      </c>
      <c r="F79" s="1"/>
      <c r="G79" s="1"/>
      <c r="H79" s="11" t="s">
        <v>449</v>
      </c>
      <c r="I79" s="12" t="s">
        <v>9</v>
      </c>
      <c r="J79" s="12" t="s">
        <v>450</v>
      </c>
      <c r="K79" s="12" t="s">
        <v>9</v>
      </c>
      <c r="L79" s="13" t="s">
        <v>451</v>
      </c>
      <c r="M79" s="47" t="s">
        <v>1587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/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1"/>
      <c r="B80" s="12"/>
      <c r="C80" s="12"/>
      <c r="D80" s="13"/>
      <c r="E80" s="12"/>
      <c r="F80" s="1"/>
      <c r="G80" s="1"/>
      <c r="H80" s="11" t="s">
        <v>452</v>
      </c>
      <c r="I80" s="28" t="s">
        <v>453</v>
      </c>
      <c r="J80" s="28" t="s">
        <v>453</v>
      </c>
      <c r="K80" s="12" t="s">
        <v>230</v>
      </c>
      <c r="L80" s="13" t="s">
        <v>454</v>
      </c>
      <c r="M80" s="47" t="s">
        <v>1587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/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8" t="s">
        <v>152</v>
      </c>
      <c r="B81" s="9"/>
      <c r="C81" s="9"/>
      <c r="D81" s="10"/>
      <c r="E81" s="9"/>
      <c r="F81" s="1"/>
      <c r="G81" s="1"/>
      <c r="H81" s="11" t="s">
        <v>455</v>
      </c>
      <c r="I81" s="28" t="s">
        <v>9</v>
      </c>
      <c r="J81" s="28" t="s">
        <v>456</v>
      </c>
      <c r="K81" s="12" t="s">
        <v>230</v>
      </c>
      <c r="L81" s="13" t="s">
        <v>457</v>
      </c>
      <c r="M81" s="43" t="s">
        <v>1587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/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1" t="s">
        <v>153</v>
      </c>
      <c r="B82" s="12" t="s">
        <v>154</v>
      </c>
      <c r="C82" s="12" t="s">
        <v>9</v>
      </c>
      <c r="D82" s="13" t="s">
        <v>155</v>
      </c>
      <c r="E82" s="43" t="s">
        <v>1587</v>
      </c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/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1" t="s">
        <v>156</v>
      </c>
      <c r="B83" s="12" t="s">
        <v>12</v>
      </c>
      <c r="C83" s="12" t="s">
        <v>9</v>
      </c>
      <c r="D83" s="13" t="s">
        <v>157</v>
      </c>
      <c r="E83" s="43" t="s">
        <v>1587</v>
      </c>
      <c r="F83" s="1"/>
      <c r="G83" s="1"/>
      <c r="H83" s="45" t="s">
        <v>1590</v>
      </c>
      <c r="I83" s="5"/>
      <c r="J83" s="5"/>
      <c r="K83" s="5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/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1" t="s">
        <v>158</v>
      </c>
      <c r="B84" s="12" t="s">
        <v>159</v>
      </c>
      <c r="C84" s="12" t="s">
        <v>9</v>
      </c>
      <c r="D84" s="13" t="s">
        <v>160</v>
      </c>
      <c r="E84" s="43" t="s">
        <v>1587</v>
      </c>
      <c r="F84" s="1"/>
      <c r="G84" s="1"/>
      <c r="H84" s="8" t="s">
        <v>1</v>
      </c>
      <c r="I84" s="9" t="s">
        <v>2</v>
      </c>
      <c r="J84" s="9" t="s">
        <v>3</v>
      </c>
      <c r="K84" s="10" t="s">
        <v>4</v>
      </c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/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1" t="s">
        <v>161</v>
      </c>
      <c r="B85" s="12" t="s">
        <v>12</v>
      </c>
      <c r="C85" s="12" t="s">
        <v>9</v>
      </c>
      <c r="D85" s="13" t="s">
        <v>162</v>
      </c>
      <c r="E85" s="43" t="s">
        <v>1587</v>
      </c>
      <c r="F85" s="1"/>
      <c r="G85" s="1"/>
      <c r="H85" s="11" t="s">
        <v>459</v>
      </c>
      <c r="I85" s="12">
        <v>300</v>
      </c>
      <c r="J85" s="12" t="str">
        <f>INDEX(rngUnitSettings,MATCH("Length",INDEX(rngUnitSettings,,1),0),2)</f>
        <v>mm</v>
      </c>
      <c r="K85" s="18" t="s">
        <v>460</v>
      </c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/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1" t="s">
        <v>163</v>
      </c>
      <c r="B86" s="12" t="s">
        <v>164</v>
      </c>
      <c r="C86" s="12" t="s">
        <v>9</v>
      </c>
      <c r="D86" s="13" t="s">
        <v>165</v>
      </c>
      <c r="E86" s="43" t="s">
        <v>1587</v>
      </c>
      <c r="F86" s="1"/>
      <c r="G86" s="1"/>
      <c r="H86" s="11" t="s">
        <v>461</v>
      </c>
      <c r="I86" s="12">
        <v>40</v>
      </c>
      <c r="J86" s="12" t="str">
        <f>INDEX(rngUnitSettings,MATCH("Length",INDEX(rngUnitSettings,,1),0),2)</f>
        <v>mm</v>
      </c>
      <c r="K86" s="18" t="s">
        <v>462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/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1" t="s">
        <v>166</v>
      </c>
      <c r="B87" s="12" t="s">
        <v>167</v>
      </c>
      <c r="C87" s="12" t="s">
        <v>9</v>
      </c>
      <c r="D87" s="13" t="s">
        <v>168</v>
      </c>
      <c r="E87" s="43" t="s">
        <v>1587</v>
      </c>
      <c r="F87" s="1"/>
      <c r="G87" s="1"/>
      <c r="H87" s="11" t="s">
        <v>463</v>
      </c>
      <c r="I87" s="12">
        <v>8</v>
      </c>
      <c r="J87" s="12" t="s">
        <v>29</v>
      </c>
      <c r="K87" s="18" t="s">
        <v>464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/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11" t="s">
        <v>169</v>
      </c>
      <c r="B88" s="12" t="s">
        <v>170</v>
      </c>
      <c r="C88" s="12" t="s">
        <v>9</v>
      </c>
      <c r="D88" s="13" t="s">
        <v>171</v>
      </c>
      <c r="E88" s="43" t="s">
        <v>1587</v>
      </c>
      <c r="F88" s="1"/>
      <c r="G88" s="1"/>
      <c r="H88" s="11" t="s">
        <v>465</v>
      </c>
      <c r="I88" s="12">
        <v>20</v>
      </c>
      <c r="J88" s="12" t="str">
        <f>INDEX(rngUnitSettings,MATCH("Length",INDEX(rngUnitSettings,,1),0),2)</f>
        <v>mm</v>
      </c>
      <c r="K88" s="18" t="s">
        <v>466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/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1" t="s">
        <v>172</v>
      </c>
      <c r="B89" s="12" t="s">
        <v>173</v>
      </c>
      <c r="C89" s="12" t="s">
        <v>9</v>
      </c>
      <c r="D89" s="13" t="s">
        <v>174</v>
      </c>
      <c r="E89" s="43" t="s">
        <v>1587</v>
      </c>
      <c r="F89" s="1"/>
      <c r="G89" s="1"/>
      <c r="H89" s="19" t="s">
        <v>467</v>
      </c>
      <c r="I89" s="20"/>
      <c r="J89" s="20"/>
      <c r="K89" s="2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/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1" t="s">
        <v>175</v>
      </c>
      <c r="B90" s="12" t="s">
        <v>176</v>
      </c>
      <c r="C90" s="12" t="s">
        <v>9</v>
      </c>
      <c r="D90" s="13" t="s">
        <v>177</v>
      </c>
      <c r="E90" s="43" t="s">
        <v>1587</v>
      </c>
      <c r="F90" s="1"/>
      <c r="G90" s="1"/>
      <c r="H90" s="11" t="s">
        <v>468</v>
      </c>
      <c r="I90" s="12"/>
      <c r="J90" s="12" t="str">
        <f>INDEX(rngUnitSettings,MATCH("Length",INDEX(rngUnitSettings,,1),0),2)</f>
        <v>mm</v>
      </c>
      <c r="K90" s="18" t="s">
        <v>469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/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1" t="s">
        <v>178</v>
      </c>
      <c r="B91" s="12" t="s">
        <v>179</v>
      </c>
      <c r="C91" s="12" t="s">
        <v>9</v>
      </c>
      <c r="D91" s="13" t="s">
        <v>180</v>
      </c>
      <c r="E91" s="43" t="s">
        <v>1587</v>
      </c>
      <c r="F91" s="1"/>
      <c r="G91" s="1"/>
      <c r="H91" s="11" t="s">
        <v>470</v>
      </c>
      <c r="I91" s="12"/>
      <c r="J91" s="12" t="str">
        <f>INDEX(rngUnitSettings,MATCH("Length",INDEX(rngUnitSettings,,1),0),2)</f>
        <v>mm</v>
      </c>
      <c r="K91" s="18" t="s">
        <v>471</v>
      </c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/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1" t="s">
        <v>181</v>
      </c>
      <c r="B92" s="12" t="s">
        <v>182</v>
      </c>
      <c r="C92" s="12" t="s">
        <v>9</v>
      </c>
      <c r="D92" s="13" t="s">
        <v>183</v>
      </c>
      <c r="E92" s="43" t="s">
        <v>1587</v>
      </c>
      <c r="F92" s="1"/>
      <c r="G92" s="1"/>
      <c r="H92" s="11" t="s">
        <v>472</v>
      </c>
      <c r="I92" s="12" t="s">
        <v>473</v>
      </c>
      <c r="J92" s="12" t="s">
        <v>9</v>
      </c>
      <c r="K92" s="18" t="s">
        <v>474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/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1" t="s">
        <v>184</v>
      </c>
      <c r="B93" s="12">
        <v>9</v>
      </c>
      <c r="C93" s="12" t="s">
        <v>185</v>
      </c>
      <c r="D93" s="13" t="s">
        <v>186</v>
      </c>
      <c r="E93" s="43" t="s">
        <v>1587</v>
      </c>
      <c r="F93" s="1"/>
      <c r="G93" s="1"/>
      <c r="H93" s="11" t="s">
        <v>475</v>
      </c>
      <c r="I93" s="12" t="s">
        <v>473</v>
      </c>
      <c r="J93" s="12" t="s">
        <v>9</v>
      </c>
      <c r="K93" s="18" t="s">
        <v>476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/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1" t="s">
        <v>187</v>
      </c>
      <c r="B94" s="12">
        <v>5</v>
      </c>
      <c r="C94" s="12" t="s">
        <v>185</v>
      </c>
      <c r="D94" s="13" t="s">
        <v>188</v>
      </c>
      <c r="E94" s="43" t="s">
        <v>1587</v>
      </c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/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1" t="s">
        <v>189</v>
      </c>
      <c r="B95" s="12">
        <v>1</v>
      </c>
      <c r="C95" s="12" t="s">
        <v>185</v>
      </c>
      <c r="D95" s="13" t="s">
        <v>190</v>
      </c>
      <c r="E95" s="43" t="s">
        <v>1587</v>
      </c>
      <c r="F95" s="1"/>
      <c r="G95" s="1"/>
      <c r="H95" s="45" t="s">
        <v>1591</v>
      </c>
      <c r="I95" s="5"/>
      <c r="J95" s="5"/>
      <c r="K95" s="5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/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1" t="s">
        <v>191</v>
      </c>
      <c r="B96" s="12">
        <v>6</v>
      </c>
      <c r="C96" s="12" t="s">
        <v>185</v>
      </c>
      <c r="D96" s="13" t="s">
        <v>192</v>
      </c>
      <c r="E96" s="43" t="s">
        <v>1587</v>
      </c>
      <c r="F96" s="1"/>
      <c r="G96" s="1"/>
      <c r="H96" s="8" t="s">
        <v>1</v>
      </c>
      <c r="I96" s="9" t="s">
        <v>2</v>
      </c>
      <c r="J96" s="9" t="s">
        <v>3</v>
      </c>
      <c r="K96" s="10" t="s">
        <v>4</v>
      </c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/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1" t="s">
        <v>193</v>
      </c>
      <c r="B97" s="12">
        <v>8</v>
      </c>
      <c r="C97" s="12" t="s">
        <v>185</v>
      </c>
      <c r="D97" s="13" t="s">
        <v>194</v>
      </c>
      <c r="E97" s="43" t="s">
        <v>1587</v>
      </c>
      <c r="F97" s="1"/>
      <c r="G97" s="1"/>
      <c r="H97" s="11" t="s">
        <v>479</v>
      </c>
      <c r="I97" s="12">
        <v>300</v>
      </c>
      <c r="J97" s="12" t="str">
        <f>INDEX(rngUnitSettings,MATCH("Length",INDEX(rngUnitSettings,,1),0),2)</f>
        <v>mm</v>
      </c>
      <c r="K97" s="18" t="s">
        <v>480</v>
      </c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/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1"/>
      <c r="B98" s="12"/>
      <c r="C98" s="12"/>
      <c r="D98" s="13"/>
      <c r="E98" s="12"/>
      <c r="F98" s="1"/>
      <c r="G98" s="1"/>
      <c r="H98" s="11" t="s">
        <v>481</v>
      </c>
      <c r="I98" s="12">
        <v>200</v>
      </c>
      <c r="J98" s="12" t="str">
        <f>INDEX(rngUnitSettings,MATCH("Length",INDEX(rngUnitSettings,,1),0),2)</f>
        <v>mm</v>
      </c>
      <c r="K98" s="18" t="s">
        <v>482</v>
      </c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/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8" t="s">
        <v>195</v>
      </c>
      <c r="B99" s="9"/>
      <c r="C99" s="9"/>
      <c r="D99" s="10"/>
      <c r="E99" s="9"/>
      <c r="F99" s="1"/>
      <c r="G99" s="1"/>
      <c r="H99" s="11" t="s">
        <v>483</v>
      </c>
      <c r="I99" s="12">
        <v>0</v>
      </c>
      <c r="J99" s="12" t="str">
        <f>INDEX(rngUnitSettings,MATCH("Length",INDEX(rngUnitSettings,,1),0),2)</f>
        <v>mm</v>
      </c>
      <c r="K99" s="18" t="s">
        <v>484</v>
      </c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/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1" t="s">
        <v>196</v>
      </c>
      <c r="B100" s="12" t="s">
        <v>167</v>
      </c>
      <c r="C100" s="12" t="s">
        <v>9</v>
      </c>
      <c r="D100" s="13" t="s">
        <v>197</v>
      </c>
      <c r="E100" s="43" t="s">
        <v>1587</v>
      </c>
      <c r="F100" s="1"/>
      <c r="G100" s="1"/>
      <c r="H100" s="11" t="s">
        <v>485</v>
      </c>
      <c r="I100" s="12">
        <v>0</v>
      </c>
      <c r="J100" s="12" t="str">
        <f>INDEX(rngUnitSettings,MATCH("Length",INDEX(rngUnitSettings,,1),0),2)</f>
        <v>mm</v>
      </c>
      <c r="K100" s="18" t="s">
        <v>486</v>
      </c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/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1" t="s">
        <v>198</v>
      </c>
      <c r="B101" s="12" t="s">
        <v>170</v>
      </c>
      <c r="C101" s="12" t="s">
        <v>9</v>
      </c>
      <c r="D101" s="13" t="s">
        <v>199</v>
      </c>
      <c r="E101" s="43" t="s">
        <v>1587</v>
      </c>
      <c r="F101" s="1"/>
      <c r="G101" s="1"/>
      <c r="H101" s="11" t="s">
        <v>487</v>
      </c>
      <c r="I101" s="12">
        <v>0</v>
      </c>
      <c r="J101" s="12" t="str">
        <f>INDEX(rngUnitSettings,MATCH("Length",INDEX(rngUnitSettings,,1),0),2)</f>
        <v>mm</v>
      </c>
      <c r="K101" s="18" t="s">
        <v>488</v>
      </c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/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1" t="s">
        <v>200</v>
      </c>
      <c r="B102" s="12">
        <v>9.9999999999999995E-7</v>
      </c>
      <c r="C102" s="12" t="str">
        <f>INDEX(rngUnitSettings,MATCH("Area",INDEX(rngUnitSettings,,1),0),2)</f>
        <v>mm2</v>
      </c>
      <c r="D102" s="13" t="s">
        <v>201</v>
      </c>
      <c r="E102" s="43" t="s">
        <v>1587</v>
      </c>
      <c r="F102" s="1"/>
      <c r="G102" s="1"/>
      <c r="H102" s="11" t="s">
        <v>489</v>
      </c>
      <c r="I102" s="12">
        <v>0</v>
      </c>
      <c r="J102" s="12" t="str">
        <f>INDEX(rngUnitSettings,MATCH("Length",INDEX(rngUnitSettings,,1),0),2)</f>
        <v>mm</v>
      </c>
      <c r="K102" s="18" t="s">
        <v>490</v>
      </c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/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1"/>
      <c r="B103" s="12"/>
      <c r="C103" s="12"/>
      <c r="D103" s="13"/>
      <c r="E103" s="12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/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8" t="s">
        <v>202</v>
      </c>
      <c r="B104" s="9"/>
      <c r="C104" s="9"/>
      <c r="D104" s="10"/>
      <c r="E104" s="9"/>
      <c r="F104" s="1"/>
      <c r="G104" s="1"/>
      <c r="H104" s="45" t="s">
        <v>1592</v>
      </c>
      <c r="I104" s="5"/>
      <c r="J104" s="5"/>
      <c r="K104" s="5"/>
      <c r="L104" s="5"/>
      <c r="M104" s="5"/>
      <c r="N104" s="5"/>
      <c r="O104" s="5"/>
      <c r="P104" s="5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/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1" t="s">
        <v>203</v>
      </c>
      <c r="B105" s="12" t="s">
        <v>12</v>
      </c>
      <c r="C105" s="12" t="s">
        <v>9</v>
      </c>
      <c r="D105" s="13" t="s">
        <v>204</v>
      </c>
      <c r="E105" s="43" t="s">
        <v>1587</v>
      </c>
      <c r="F105" s="1"/>
      <c r="G105" s="1"/>
      <c r="H105" s="22" t="s">
        <v>492</v>
      </c>
      <c r="I105" s="11"/>
      <c r="J105" s="11"/>
      <c r="K105" s="11"/>
      <c r="L105" s="11"/>
      <c r="M105" s="11"/>
      <c r="N105" s="11"/>
      <c r="O105" s="11"/>
      <c r="P105" s="1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/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1" t="s">
        <v>205</v>
      </c>
      <c r="B106" s="12" t="s">
        <v>12</v>
      </c>
      <c r="C106" s="12" t="s">
        <v>9</v>
      </c>
      <c r="D106" s="13" t="s">
        <v>206</v>
      </c>
      <c r="E106" s="43" t="s">
        <v>1587</v>
      </c>
      <c r="F106" s="1"/>
      <c r="G106" s="1"/>
      <c r="H106" s="9" t="s">
        <v>493</v>
      </c>
      <c r="I106" s="9" t="s">
        <v>494</v>
      </c>
      <c r="J106" s="9" t="s">
        <v>495</v>
      </c>
      <c r="K106" s="9" t="s">
        <v>496</v>
      </c>
      <c r="L106" s="9" t="s">
        <v>3</v>
      </c>
      <c r="M106" s="11"/>
      <c r="N106" s="11"/>
      <c r="O106" s="11"/>
      <c r="P106" s="1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/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1" t="s">
        <v>207</v>
      </c>
      <c r="B107" s="12" t="s">
        <v>154</v>
      </c>
      <c r="C107" s="12" t="s">
        <v>9</v>
      </c>
      <c r="D107" s="13" t="s">
        <v>208</v>
      </c>
      <c r="E107" s="43" t="s">
        <v>1587</v>
      </c>
      <c r="F107" s="1"/>
      <c r="G107" s="1"/>
      <c r="H107" s="12">
        <v>550</v>
      </c>
      <c r="I107" s="12">
        <v>250</v>
      </c>
      <c r="J107" s="12">
        <v>250</v>
      </c>
      <c r="K107" s="12">
        <v>600</v>
      </c>
      <c r="L107" s="11" t="str">
        <f>INDEX(rngUnitSettings,MATCH("Length",INDEX(rngUnitSettings,,1),0),2)</f>
        <v>mm</v>
      </c>
      <c r="M107" s="11"/>
      <c r="N107" s="11"/>
      <c r="O107" s="11"/>
      <c r="P107" s="1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/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11" t="s">
        <v>209</v>
      </c>
      <c r="B108" s="12" t="s">
        <v>12</v>
      </c>
      <c r="C108" s="12" t="s">
        <v>9</v>
      </c>
      <c r="D108" s="13" t="s">
        <v>210</v>
      </c>
      <c r="E108" s="43" t="s">
        <v>1587</v>
      </c>
      <c r="F108" s="1"/>
      <c r="G108" s="1"/>
      <c r="H108" s="23" t="s">
        <v>497</v>
      </c>
      <c r="I108" s="23"/>
      <c r="J108" s="23"/>
      <c r="K108" s="23"/>
      <c r="L108" s="23"/>
      <c r="M108" s="23"/>
      <c r="N108" s="23"/>
      <c r="O108" s="23"/>
      <c r="P108" s="1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/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1" t="s">
        <v>211</v>
      </c>
      <c r="B109" s="12" t="s">
        <v>8</v>
      </c>
      <c r="C109" s="12" t="s">
        <v>9</v>
      </c>
      <c r="D109" s="13" t="s">
        <v>212</v>
      </c>
      <c r="E109" s="43" t="s">
        <v>1587</v>
      </c>
      <c r="F109" s="1"/>
      <c r="G109" s="1"/>
      <c r="H109" s="8" t="s">
        <v>498</v>
      </c>
      <c r="I109" s="9" t="s">
        <v>499</v>
      </c>
      <c r="J109" s="9" t="s">
        <v>500</v>
      </c>
      <c r="K109" s="9" t="s">
        <v>501</v>
      </c>
      <c r="L109" s="9" t="s">
        <v>502</v>
      </c>
      <c r="M109" s="9" t="s">
        <v>503</v>
      </c>
      <c r="N109" s="9" t="s">
        <v>3</v>
      </c>
      <c r="O109" s="24" t="s">
        <v>4</v>
      </c>
      <c r="P109" s="1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/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1" t="s">
        <v>213</v>
      </c>
      <c r="B110" s="12">
        <v>100</v>
      </c>
      <c r="C110" s="12" t="str">
        <f>INDEX(rngUnitSettings,MATCH("Length",INDEX(rngUnitSettings,,1),0),2)</f>
        <v>mm</v>
      </c>
      <c r="D110" s="13" t="s">
        <v>214</v>
      </c>
      <c r="E110" s="43" t="s">
        <v>1587</v>
      </c>
      <c r="F110" s="1"/>
      <c r="G110" s="1"/>
      <c r="H110" s="11" t="s">
        <v>504</v>
      </c>
      <c r="I110" s="12">
        <v>40</v>
      </c>
      <c r="J110" s="12">
        <v>32</v>
      </c>
      <c r="K110" s="12">
        <v>5</v>
      </c>
      <c r="L110" s="12">
        <v>80</v>
      </c>
      <c r="M110" s="12">
        <v>80</v>
      </c>
      <c r="N110" s="12" t="str">
        <f>INDEX(rngUnitSettings,MATCH("Length",INDEX(rngUnitSettings,,1),0),2)</f>
        <v>mm</v>
      </c>
      <c r="O110" s="18" t="s">
        <v>505</v>
      </c>
      <c r="P110" s="1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/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1" t="s">
        <v>215</v>
      </c>
      <c r="B111" s="12">
        <v>1</v>
      </c>
      <c r="C111" s="12" t="s">
        <v>29</v>
      </c>
      <c r="D111" s="13" t="s">
        <v>216</v>
      </c>
      <c r="E111" s="43" t="s">
        <v>1587</v>
      </c>
      <c r="F111" s="1"/>
      <c r="G111" s="1"/>
      <c r="H111" s="11" t="s">
        <v>506</v>
      </c>
      <c r="I111" s="12">
        <v>40</v>
      </c>
      <c r="J111" s="12">
        <v>32</v>
      </c>
      <c r="K111" s="12">
        <v>5</v>
      </c>
      <c r="L111" s="12">
        <v>80</v>
      </c>
      <c r="M111" s="12">
        <v>80</v>
      </c>
      <c r="N111" s="12" t="str">
        <f>INDEX(rngUnitSettings,MATCH("Length",INDEX(rngUnitSettings,,1),0),2)</f>
        <v>mm</v>
      </c>
      <c r="O111" s="18" t="s">
        <v>507</v>
      </c>
      <c r="P111" s="1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/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1" t="s">
        <v>217</v>
      </c>
      <c r="B112" s="12" t="s">
        <v>12</v>
      </c>
      <c r="C112" s="12" t="s">
        <v>9</v>
      </c>
      <c r="D112" s="13" t="s">
        <v>218</v>
      </c>
      <c r="E112" s="43" t="s">
        <v>1587</v>
      </c>
      <c r="F112" s="1"/>
      <c r="G112" s="1"/>
      <c r="H112" s="11" t="s">
        <v>508</v>
      </c>
      <c r="I112" s="12">
        <v>40</v>
      </c>
      <c r="J112" s="12">
        <v>32</v>
      </c>
      <c r="K112" s="12">
        <v>2</v>
      </c>
      <c r="L112" s="12">
        <v>80</v>
      </c>
      <c r="M112" s="12">
        <v>80</v>
      </c>
      <c r="N112" s="12" t="str">
        <f>INDEX(rngUnitSettings,MATCH("Length",INDEX(rngUnitSettings,,1),0),2)</f>
        <v>mm</v>
      </c>
      <c r="O112" s="18" t="s">
        <v>509</v>
      </c>
      <c r="P112" s="1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/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11" t="s">
        <v>219</v>
      </c>
      <c r="B113" s="12" t="s">
        <v>159</v>
      </c>
      <c r="C113" s="12" t="s">
        <v>9</v>
      </c>
      <c r="D113" s="13" t="s">
        <v>220</v>
      </c>
      <c r="E113" s="43" t="s">
        <v>1587</v>
      </c>
      <c r="F113" s="1"/>
      <c r="G113" s="1"/>
      <c r="H113" s="11" t="s">
        <v>510</v>
      </c>
      <c r="I113" s="12">
        <v>40</v>
      </c>
      <c r="J113" s="12">
        <v>32</v>
      </c>
      <c r="K113" s="12">
        <v>2</v>
      </c>
      <c r="L113" s="12">
        <v>80</v>
      </c>
      <c r="M113" s="12">
        <v>80</v>
      </c>
      <c r="N113" s="12" t="str">
        <f>INDEX(rngUnitSettings,MATCH("Length",INDEX(rngUnitSettings,,1),0),2)</f>
        <v>mm</v>
      </c>
      <c r="O113" s="18" t="s">
        <v>511</v>
      </c>
      <c r="P113" s="1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/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1" t="s">
        <v>221</v>
      </c>
      <c r="B114" s="12" t="s">
        <v>12</v>
      </c>
      <c r="C114" s="12" t="s">
        <v>9</v>
      </c>
      <c r="D114" s="13" t="s">
        <v>222</v>
      </c>
      <c r="E114" s="43" t="s">
        <v>1587</v>
      </c>
      <c r="F114" s="1"/>
      <c r="G114" s="1"/>
      <c r="H114" s="11" t="s">
        <v>512</v>
      </c>
      <c r="I114" s="12">
        <v>40</v>
      </c>
      <c r="J114" s="12">
        <v>32</v>
      </c>
      <c r="K114" s="12">
        <v>2</v>
      </c>
      <c r="L114" s="12">
        <v>80</v>
      </c>
      <c r="M114" s="12">
        <v>80</v>
      </c>
      <c r="N114" s="12" t="str">
        <f>INDEX(rngUnitSettings,MATCH("Length",INDEX(rngUnitSettings,,1),0),2)</f>
        <v>mm</v>
      </c>
      <c r="O114" s="18" t="s">
        <v>513</v>
      </c>
      <c r="P114" s="1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/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1" t="s">
        <v>223</v>
      </c>
      <c r="B115" s="12" t="s">
        <v>12</v>
      </c>
      <c r="C115" s="12" t="s">
        <v>9</v>
      </c>
      <c r="D115" s="13" t="s">
        <v>224</v>
      </c>
      <c r="E115" s="43" t="s">
        <v>1587</v>
      </c>
      <c r="F115" s="1"/>
      <c r="G115" s="1"/>
      <c r="H115" s="11" t="s">
        <v>514</v>
      </c>
      <c r="I115" s="12">
        <v>40</v>
      </c>
      <c r="J115" s="12">
        <v>32</v>
      </c>
      <c r="K115" s="12">
        <v>2</v>
      </c>
      <c r="L115" s="12">
        <v>80</v>
      </c>
      <c r="M115" s="12">
        <v>80</v>
      </c>
      <c r="N115" s="12" t="str">
        <f>INDEX(rngUnitSettings,MATCH("Length",INDEX(rngUnitSettings,,1),0),2)</f>
        <v>mm</v>
      </c>
      <c r="O115" s="18" t="s">
        <v>515</v>
      </c>
      <c r="P115" s="1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/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1" t="s">
        <v>225</v>
      </c>
      <c r="B116" s="12" t="s">
        <v>226</v>
      </c>
      <c r="C116" s="12" t="s">
        <v>9</v>
      </c>
      <c r="D116" s="13" t="s">
        <v>227</v>
      </c>
      <c r="E116" s="43" t="s">
        <v>1587</v>
      </c>
      <c r="F116" s="1"/>
      <c r="G116" s="1"/>
      <c r="H116" s="11" t="s">
        <v>516</v>
      </c>
      <c r="I116" s="12">
        <v>40</v>
      </c>
      <c r="J116" s="12">
        <v>32</v>
      </c>
      <c r="K116" s="12">
        <v>5</v>
      </c>
      <c r="L116" s="12">
        <v>80</v>
      </c>
      <c r="M116" s="12">
        <v>80</v>
      </c>
      <c r="N116" s="12" t="str">
        <f>INDEX(rngUnitSettings,MATCH("Length",INDEX(rngUnitSettings,,1),0),2)</f>
        <v>mm</v>
      </c>
      <c r="O116" s="18" t="s">
        <v>517</v>
      </c>
      <c r="P116" s="1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/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1" t="s">
        <v>228</v>
      </c>
      <c r="B117" s="12" t="s">
        <v>229</v>
      </c>
      <c r="C117" s="12" t="s">
        <v>230</v>
      </c>
      <c r="D117" s="13" t="s">
        <v>231</v>
      </c>
      <c r="E117" s="43" t="s">
        <v>1587</v>
      </c>
      <c r="F117" s="1"/>
      <c r="G117" s="1"/>
      <c r="H117" s="11" t="s">
        <v>518</v>
      </c>
      <c r="I117" s="12">
        <v>40</v>
      </c>
      <c r="J117" s="12">
        <v>32</v>
      </c>
      <c r="K117" s="12">
        <v>5</v>
      </c>
      <c r="L117" s="12">
        <v>80</v>
      </c>
      <c r="M117" s="12">
        <v>80</v>
      </c>
      <c r="N117" s="12" t="str">
        <f>INDEX(rngUnitSettings,MATCH("Length",INDEX(rngUnitSettings,,1),0),2)</f>
        <v>mm</v>
      </c>
      <c r="O117" s="18" t="s">
        <v>519</v>
      </c>
      <c r="P117" s="1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/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1" t="s">
        <v>232</v>
      </c>
      <c r="B118" s="12" t="s">
        <v>233</v>
      </c>
      <c r="C118" s="12" t="s">
        <v>230</v>
      </c>
      <c r="D118" s="13" t="s">
        <v>234</v>
      </c>
      <c r="E118" s="43" t="s">
        <v>1587</v>
      </c>
      <c r="F118" s="1"/>
      <c r="G118" s="1"/>
      <c r="H118" s="23" t="s">
        <v>520</v>
      </c>
      <c r="I118" s="23"/>
      <c r="J118" s="23"/>
      <c r="K118" s="23"/>
      <c r="L118" s="23"/>
      <c r="M118" s="23"/>
      <c r="N118" s="23"/>
      <c r="O118" s="23"/>
      <c r="P118" s="23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/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1" t="s">
        <v>235</v>
      </c>
      <c r="B119" s="12" t="s">
        <v>236</v>
      </c>
      <c r="C119" s="12" t="s">
        <v>230</v>
      </c>
      <c r="D119" s="13" t="s">
        <v>237</v>
      </c>
      <c r="E119" s="43" t="s">
        <v>1587</v>
      </c>
      <c r="F119" s="1"/>
      <c r="G119" s="1"/>
      <c r="H119" s="8" t="s">
        <v>498</v>
      </c>
      <c r="I119" s="9" t="s">
        <v>521</v>
      </c>
      <c r="J119" s="9" t="s">
        <v>522</v>
      </c>
      <c r="K119" s="9" t="s">
        <v>523</v>
      </c>
      <c r="L119" s="9" t="s">
        <v>524</v>
      </c>
      <c r="M119" s="9" t="s">
        <v>522</v>
      </c>
      <c r="N119" s="9" t="s">
        <v>523</v>
      </c>
      <c r="O119" s="9" t="s">
        <v>3</v>
      </c>
      <c r="P119" s="24" t="s">
        <v>4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/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1" t="s">
        <v>238</v>
      </c>
      <c r="B120" s="12" t="s">
        <v>239</v>
      </c>
      <c r="C120" s="12" t="s">
        <v>230</v>
      </c>
      <c r="D120" s="13" t="s">
        <v>240</v>
      </c>
      <c r="E120" s="43" t="s">
        <v>1587</v>
      </c>
      <c r="F120" s="1"/>
      <c r="G120" s="1"/>
      <c r="H120" s="11" t="s">
        <v>504</v>
      </c>
      <c r="I120" s="12"/>
      <c r="J120" s="12" t="s">
        <v>473</v>
      </c>
      <c r="K120" s="12" t="s">
        <v>525</v>
      </c>
      <c r="L120" s="12"/>
      <c r="M120" s="12" t="s">
        <v>473</v>
      </c>
      <c r="N120" s="12" t="s">
        <v>525</v>
      </c>
      <c r="O120" s="12" t="str">
        <f>INDEX(rngUnitSettings,MATCH("Length",INDEX(rngUnitSettings,,1),0),2)</f>
        <v>mm</v>
      </c>
      <c r="P120" s="18" t="s">
        <v>526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/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"/>
      <c r="B121" s="1"/>
      <c r="C121" s="1"/>
      <c r="D121" s="1"/>
      <c r="E121" s="1"/>
      <c r="F121" s="1"/>
      <c r="G121" s="1"/>
      <c r="H121" s="11" t="s">
        <v>506</v>
      </c>
      <c r="I121" s="12"/>
      <c r="J121" s="12" t="s">
        <v>473</v>
      </c>
      <c r="K121" s="12" t="s">
        <v>525</v>
      </c>
      <c r="L121" s="12"/>
      <c r="M121" s="12" t="s">
        <v>473</v>
      </c>
      <c r="N121" s="12" t="s">
        <v>525</v>
      </c>
      <c r="O121" s="12" t="str">
        <f>INDEX(rngUnitSettings,MATCH("Length",INDEX(rngUnitSettings,,1),0),2)</f>
        <v>mm</v>
      </c>
      <c r="P121" s="18" t="s">
        <v>527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/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"/>
      <c r="B122" s="1"/>
      <c r="C122" s="1"/>
      <c r="D122" s="1"/>
      <c r="E122" s="1"/>
      <c r="F122" s="1"/>
      <c r="G122" s="1"/>
      <c r="H122" s="11" t="s">
        <v>508</v>
      </c>
      <c r="I122" s="12"/>
      <c r="J122" s="12" t="s">
        <v>473</v>
      </c>
      <c r="K122" s="12" t="s">
        <v>525</v>
      </c>
      <c r="L122" s="12"/>
      <c r="M122" s="12" t="s">
        <v>473</v>
      </c>
      <c r="N122" s="12" t="s">
        <v>525</v>
      </c>
      <c r="O122" s="12" t="str">
        <f>INDEX(rngUnitSettings,MATCH("Length",INDEX(rngUnitSettings,,1),0),2)</f>
        <v>mm</v>
      </c>
      <c r="P122" s="18" t="s">
        <v>528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/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"/>
      <c r="B123" s="1"/>
      <c r="C123" s="1"/>
      <c r="D123" s="1"/>
      <c r="E123" s="1"/>
      <c r="F123" s="1"/>
      <c r="G123" s="1"/>
      <c r="H123" s="11" t="s">
        <v>510</v>
      </c>
      <c r="I123" s="12"/>
      <c r="J123" s="12" t="s">
        <v>473</v>
      </c>
      <c r="K123" s="12" t="s">
        <v>525</v>
      </c>
      <c r="L123" s="12"/>
      <c r="M123" s="12" t="s">
        <v>473</v>
      </c>
      <c r="N123" s="12" t="s">
        <v>525</v>
      </c>
      <c r="O123" s="12" t="str">
        <f>INDEX(rngUnitSettings,MATCH("Length",INDEX(rngUnitSettings,,1),0),2)</f>
        <v>mm</v>
      </c>
      <c r="P123" s="18" t="s">
        <v>529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/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"/>
      <c r="B124" s="1"/>
      <c r="C124" s="1"/>
      <c r="D124" s="1"/>
      <c r="E124" s="1"/>
      <c r="F124" s="1"/>
      <c r="G124" s="1"/>
      <c r="H124" s="11" t="s">
        <v>512</v>
      </c>
      <c r="I124" s="12"/>
      <c r="J124" s="12" t="s">
        <v>473</v>
      </c>
      <c r="K124" s="12" t="s">
        <v>525</v>
      </c>
      <c r="L124" s="12"/>
      <c r="M124" s="12" t="s">
        <v>473</v>
      </c>
      <c r="N124" s="12" t="s">
        <v>525</v>
      </c>
      <c r="O124" s="12" t="str">
        <f>INDEX(rngUnitSettings,MATCH("Length",INDEX(rngUnitSettings,,1),0),2)</f>
        <v>mm</v>
      </c>
      <c r="P124" s="18" t="s">
        <v>530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/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"/>
      <c r="B125" s="1"/>
      <c r="C125" s="1"/>
      <c r="D125" s="1"/>
      <c r="E125" s="1"/>
      <c r="F125" s="1"/>
      <c r="G125" s="1"/>
      <c r="H125" s="11" t="s">
        <v>514</v>
      </c>
      <c r="I125" s="12"/>
      <c r="J125" s="12" t="s">
        <v>473</v>
      </c>
      <c r="K125" s="12" t="s">
        <v>525</v>
      </c>
      <c r="L125" s="12"/>
      <c r="M125" s="12" t="s">
        <v>473</v>
      </c>
      <c r="N125" s="12" t="s">
        <v>525</v>
      </c>
      <c r="O125" s="12" t="str">
        <f>INDEX(rngUnitSettings,MATCH("Length",INDEX(rngUnitSettings,,1),0),2)</f>
        <v>mm</v>
      </c>
      <c r="P125" s="18" t="s">
        <v>531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/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"/>
      <c r="B126" s="1"/>
      <c r="C126" s="1"/>
      <c r="D126" s="1"/>
      <c r="E126" s="1"/>
      <c r="F126" s="1"/>
      <c r="G126" s="1"/>
      <c r="H126" s="11" t="s">
        <v>516</v>
      </c>
      <c r="I126" s="12"/>
      <c r="J126" s="12" t="s">
        <v>473</v>
      </c>
      <c r="K126" s="12" t="s">
        <v>525</v>
      </c>
      <c r="L126" s="12"/>
      <c r="M126" s="12" t="s">
        <v>473</v>
      </c>
      <c r="N126" s="12" t="s">
        <v>525</v>
      </c>
      <c r="O126" s="12" t="str">
        <f>INDEX(rngUnitSettings,MATCH("Length",INDEX(rngUnitSettings,,1),0),2)</f>
        <v>mm</v>
      </c>
      <c r="P126" s="18" t="s">
        <v>532</v>
      </c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/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"/>
      <c r="B127" s="1"/>
      <c r="C127" s="1"/>
      <c r="D127" s="1"/>
      <c r="E127" s="1"/>
      <c r="F127" s="1"/>
      <c r="G127" s="1"/>
      <c r="H127" s="11" t="s">
        <v>518</v>
      </c>
      <c r="I127" s="12"/>
      <c r="J127" s="12" t="s">
        <v>473</v>
      </c>
      <c r="K127" s="12" t="s">
        <v>525</v>
      </c>
      <c r="L127" s="12"/>
      <c r="M127" s="12" t="s">
        <v>473</v>
      </c>
      <c r="N127" s="12" t="s">
        <v>525</v>
      </c>
      <c r="O127" s="12" t="str">
        <f>INDEX(rngUnitSettings,MATCH("Length",INDEX(rngUnitSettings,,1),0),2)</f>
        <v>mm</v>
      </c>
      <c r="P127" s="18" t="s">
        <v>533</v>
      </c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/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/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/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/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/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/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/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/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/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/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/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/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/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/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/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/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/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/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/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/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/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/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/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/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/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/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/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/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/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/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/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/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/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/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/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/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/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/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/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/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/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/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/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/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/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/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/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/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/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/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/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/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/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/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/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/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/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/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/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/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/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/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/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/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/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/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/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/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/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/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/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/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/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/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/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/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/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/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/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/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/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/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/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/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/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/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/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/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/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/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/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/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/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/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/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/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/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/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/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/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/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/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/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/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/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/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/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/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/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/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/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/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/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/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/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/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/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/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/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/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/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/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/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/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/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/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/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/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/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/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/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/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/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/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</sheetData>
  <mergeCells count="14">
    <mergeCell ref="H67:M67"/>
    <mergeCell ref="H83:K83"/>
    <mergeCell ref="H95:K95"/>
    <mergeCell ref="H104:P104"/>
    <mergeCell ref="AI58:AP58"/>
    <mergeCell ref="AI59:AP59"/>
    <mergeCell ref="H2:K2"/>
    <mergeCell ref="O2:U2"/>
    <mergeCell ref="P26:S26"/>
    <mergeCell ref="H11:J11"/>
    <mergeCell ref="H17:M17"/>
    <mergeCell ref="H25:M25"/>
    <mergeCell ref="H35:N35"/>
    <mergeCell ref="J36:M36"/>
  </mergeCells>
  <dataValidations count="71">
    <dataValidation type="list" showInputMessage="1" showErrorMessage="1" sqref="I4" xr:uid="{626E153B-B038-4791-B523-1CFEF892E6E2}">
      <formula1>$BR$1:$BR$3</formula1>
    </dataValidation>
    <dataValidation type="list" showInputMessage="1" showErrorMessage="1" sqref="K4" xr:uid="{E39667D9-BDFD-48F0-A2D1-93A8A298831A}">
      <formula1>$BR$1:$BR$3</formula1>
    </dataValidation>
    <dataValidation type="list" showInputMessage="1" showErrorMessage="1" sqref="I5" xr:uid="{C952A4D6-5891-43E0-B7DA-D8A23333F4A1}">
      <formula1>$BS$1:$BS$3</formula1>
    </dataValidation>
    <dataValidation type="list" showInputMessage="1" showErrorMessage="1" sqref="K5" xr:uid="{AD7034BD-4264-4685-A830-346950259124}">
      <formula1>$BS$1:$BS$3</formula1>
    </dataValidation>
    <dataValidation type="list" showInputMessage="1" showErrorMessage="1" sqref="I6" xr:uid="{B65B1AA0-ACC5-4283-8589-026A069BB1E5}">
      <formula1>$BT$1:$BT$3</formula1>
    </dataValidation>
    <dataValidation type="list" showInputMessage="1" showErrorMessage="1" sqref="K6" xr:uid="{EA571CD7-82F1-4AC3-A64C-F936ED302A2A}">
      <formula1>$BT$1:$BT$3</formula1>
    </dataValidation>
    <dataValidation type="list" showInputMessage="1" showErrorMessage="1" sqref="I7" xr:uid="{05D6C746-39A1-4F0B-AE98-7A8690309338}">
      <formula1>$BU$1:$BU$3</formula1>
    </dataValidation>
    <dataValidation type="list" showInputMessage="1" showErrorMessage="1" sqref="K7" xr:uid="{59CDF802-70C1-4DFC-A589-1A77154752F1}">
      <formula1>$BU$1:$BU$3</formula1>
    </dataValidation>
    <dataValidation type="list" showInputMessage="1" showErrorMessage="1" sqref="I8" xr:uid="{57664BF9-7ABF-484B-9EBE-118CE775605E}">
      <formula1>$BV$1:$BV$5</formula1>
    </dataValidation>
    <dataValidation type="list" showInputMessage="1" showErrorMessage="1" sqref="K8" xr:uid="{8BB46600-65B4-460E-AE33-7D247B6F706A}">
      <formula1>$BV$1:$BV$5</formula1>
    </dataValidation>
    <dataValidation type="list" showInputMessage="1" showErrorMessage="1" sqref="I9" xr:uid="{530B3C48-F051-40F5-BC99-EC5F17F504AE}">
      <formula1>$BW$1:$BW$2</formula1>
    </dataValidation>
    <dataValidation type="list" showInputMessage="1" showErrorMessage="1" sqref="K9" xr:uid="{B83EAFC0-404B-4EBE-A782-A1A7DDE1DB55}">
      <formula1>$BW$1:$BW$2</formula1>
    </dataValidation>
    <dataValidation type="list" showInputMessage="1" showErrorMessage="1" sqref="S4:S23" xr:uid="{555B28ED-9323-4C98-8CA2-9BCD7CAF6DC6}">
      <formula1>$EB$1:$EB$4</formula1>
    </dataValidation>
    <dataValidation type="list" allowBlank="1" showInputMessage="1" showErrorMessage="1" sqref="T4:T23" xr:uid="{28F94854-921C-46A9-8D24-66DE924D7944}">
      <formula1>$EC$1:$EC$5</formula1>
    </dataValidation>
    <dataValidation type="list" showInputMessage="1" showErrorMessage="1" sqref="I13" xr:uid="{749F8CCF-80E2-414B-8A7F-13F1502588DF}">
      <formula1>$BX$1:$BX$2</formula1>
    </dataValidation>
    <dataValidation type="list" showInputMessage="1" showErrorMessage="1" sqref="I14" xr:uid="{1020AFBA-51EA-4F86-8144-9E8A336D0C9F}">
      <formula1>$BY$1:$BY$2</formula1>
    </dataValidation>
    <dataValidation type="list" showInputMessage="1" showErrorMessage="1" sqref="I15" xr:uid="{52487CF4-1B5C-4E89-A97E-8C99EED3DC87}">
      <formula1>$BZ$1:$BZ$2</formula1>
    </dataValidation>
    <dataValidation type="list" allowBlank="1" showInputMessage="1" showErrorMessage="1" sqref="I92 I93" xr:uid="{D6CEFF64-FE79-440B-A866-AB593C566693}">
      <formula1>$BI$1:$BI$2</formula1>
    </dataValidation>
    <dataValidation type="list" allowBlank="1" showInputMessage="1" showErrorMessage="1" sqref="J120 M120 J121 M121 J122 M122 J123 M123 J124 M124 J125 M125 J126 M126 J127 M127" xr:uid="{C2DCBD4C-7F1A-44BE-9602-9157AC2FDAEC}">
      <formula1>$DZ$1:$DZ$2</formula1>
    </dataValidation>
    <dataValidation type="list" allowBlank="1" showInputMessage="1" showErrorMessage="1" sqref="K120 N120 K121 N121 K122 N122 K123 N123 K124 N124 K125 N125 K126 N126 K127 N127" xr:uid="{57B07AE0-94CE-422E-A168-F032FB3861D7}">
      <formula1>$EA$1:$EA$2</formula1>
    </dataValidation>
    <dataValidation type="list" allowBlank="1" showInputMessage="1" showErrorMessage="1" sqref="B10" xr:uid="{0E0D880E-4A54-4C60-9058-46D4FE1EA6C3}">
      <formula1>$CB$1:$CB$2</formula1>
    </dataValidation>
    <dataValidation type="list" allowBlank="1" showInputMessage="1" showErrorMessage="1" sqref="B5" xr:uid="{EEB41C70-AC3F-4B89-A35B-1923BE607F9B}">
      <formula1>$CC$1:$CC$2</formula1>
    </dataValidation>
    <dataValidation type="list" allowBlank="1" showInputMessage="1" showErrorMessage="1" sqref="B6" xr:uid="{7FBF8DE3-9D96-4DA6-99B1-4772407C0F15}">
      <formula1>$CD$1:$CD$2</formula1>
    </dataValidation>
    <dataValidation type="list" allowBlank="1" showInputMessage="1" showErrorMessage="1" sqref="B50" xr:uid="{4EA895D3-5EE5-46E8-9C61-B0B27B1AFD65}">
      <formula1>$CE$1:$CE$2</formula1>
    </dataValidation>
    <dataValidation type="list" allowBlank="1" showInputMessage="1" showErrorMessage="1" sqref="B54" xr:uid="{7BDBA419-FC8E-4B48-8C28-502229F385CF}">
      <formula1>$CF$1:$CF$2</formula1>
    </dataValidation>
    <dataValidation type="list" allowBlank="1" showInputMessage="1" showErrorMessage="1" sqref="B55" xr:uid="{F1751783-3826-4D6B-A975-F0E8C8DEBB1A}">
      <formula1>$CG$1:$CG$2</formula1>
    </dataValidation>
    <dataValidation type="list" allowBlank="1" showInputMessage="1" showErrorMessage="1" sqref="B56" xr:uid="{A3A123AD-A0ED-46B3-B154-9ABCE35BA860}">
      <formula1>$CH$1:$CH$2</formula1>
    </dataValidation>
    <dataValidation type="list" allowBlank="1" showInputMessage="1" showErrorMessage="1" sqref="B57" xr:uid="{A90B5789-AC84-4DCE-8CFD-F7BC72CF0360}">
      <formula1>$CI$1:$CI$3</formula1>
    </dataValidation>
    <dataValidation type="list" allowBlank="1" showInputMessage="1" showErrorMessage="1" sqref="B60" xr:uid="{90F53F1E-6946-4251-970F-BA8DA3390B96}">
      <formula1>$CJ$1:$CJ$2</formula1>
    </dataValidation>
    <dataValidation type="list" allowBlank="1" showInputMessage="1" showErrorMessage="1" sqref="B61" xr:uid="{96997214-52A1-41F8-96E7-07719B97BBE0}">
      <formula1>$CK$1:$CK$2</formula1>
    </dataValidation>
    <dataValidation type="list" allowBlank="1" showInputMessage="1" showErrorMessage="1" sqref="B11" xr:uid="{413ECA5C-AAA7-4319-AAA5-BA05D13E8183}">
      <formula1>$CL$1:$CL$3</formula1>
    </dataValidation>
    <dataValidation type="list" allowBlank="1" showInputMessage="1" showErrorMessage="1" sqref="B19" xr:uid="{F98D2F27-8546-462C-9A59-4AB75D0C2030}">
      <formula1>$CM$1:$CM$2</formula1>
    </dataValidation>
    <dataValidation type="list" allowBlank="1" showInputMessage="1" showErrorMessage="1" sqref="B22" xr:uid="{DEAD918D-307C-4442-9D02-94E8CBE5E3A5}">
      <formula1>$CN$1:$CN$2</formula1>
    </dataValidation>
    <dataValidation type="list" allowBlank="1" showInputMessage="1" showErrorMessage="1" sqref="B36" xr:uid="{9A22652A-B243-45E4-B3E8-EA978A70819F}">
      <formula1>$CO$1:$CO$3</formula1>
    </dataValidation>
    <dataValidation type="list" allowBlank="1" showInputMessage="1" showErrorMessage="1" sqref="B42" xr:uid="{EB375CE5-EFF0-43BB-9DFE-3D049D656C06}">
      <formula1>$CP$1:$CP$3</formula1>
    </dataValidation>
    <dataValidation type="list" allowBlank="1" showInputMessage="1" showErrorMessage="1" sqref="B26" xr:uid="{18816859-6177-4F8D-858F-370DA1866563}">
      <formula1>$CQ$1:$CQ$2</formula1>
    </dataValidation>
    <dataValidation type="list" allowBlank="1" showInputMessage="1" showErrorMessage="1" sqref="B76" xr:uid="{181003F1-13DE-4738-9BEE-068C22D8FC10}">
      <formula1>$CR$1:$CR$2</formula1>
    </dataValidation>
    <dataValidation type="list" allowBlank="1" showInputMessage="1" showErrorMessage="1" sqref="B78" xr:uid="{566E8F08-FE96-4174-963E-83B61FD69BEE}">
      <formula1>$CS$1:$CS$2</formula1>
    </dataValidation>
    <dataValidation type="list" allowBlank="1" showInputMessage="1" showErrorMessage="1" sqref="B72" xr:uid="{2A4BDE7C-167C-496A-9037-EA6298CA7CE9}">
      <formula1>$CT$1:$CT$2</formula1>
    </dataValidation>
    <dataValidation type="list" allowBlank="1" showInputMessage="1" showErrorMessage="1" sqref="B73" xr:uid="{BDB7E8A2-E931-46E6-9020-6341C9232A4F}">
      <formula1>$CU$1:$CU$2</formula1>
    </dataValidation>
    <dataValidation type="list" allowBlank="1" showInputMessage="1" showErrorMessage="1" sqref="B86" xr:uid="{0C3F1D51-B53D-40F4-B151-35971B4BA67A}">
      <formula1>$CV$1:$CV$2</formula1>
    </dataValidation>
    <dataValidation type="list" allowBlank="1" showInputMessage="1" showErrorMessage="1" sqref="B83" xr:uid="{A911034E-E4EB-4121-A4A4-949A432EC04E}">
      <formula1>$CW$1:$CW$2</formula1>
    </dataValidation>
    <dataValidation type="list" allowBlank="1" showInputMessage="1" showErrorMessage="1" sqref="B84" xr:uid="{0AADBC34-DCA9-4817-A2D2-4C7D7413BB39}">
      <formula1>$CX$1:$CX$3</formula1>
    </dataValidation>
    <dataValidation type="list" allowBlank="1" showInputMessage="1" showErrorMessage="1" sqref="B85" xr:uid="{44026A98-D69C-4F60-9AEC-8ECF2AC2B512}">
      <formula1>$CY$1:$CY$2</formula1>
    </dataValidation>
    <dataValidation type="list" allowBlank="1" showInputMessage="1" showErrorMessage="1" sqref="B105" xr:uid="{4F421BF7-271E-4134-AEE3-85B9B98C22D9}">
      <formula1>$CZ$1:$CZ$2</formula1>
    </dataValidation>
    <dataValidation type="list" allowBlank="1" showInputMessage="1" showErrorMessage="1" sqref="B106" xr:uid="{C090DD7E-5E5A-4454-9483-649E4FF3551F}">
      <formula1>$DA$1:$DA$2</formula1>
    </dataValidation>
    <dataValidation type="list" allowBlank="1" showInputMessage="1" showErrorMessage="1" sqref="B108" xr:uid="{ADD00BA8-4365-4EF7-9183-CD66C1AF8E79}">
      <formula1>$DB$1:$DB$2</formula1>
    </dataValidation>
    <dataValidation type="list" allowBlank="1" showInputMessage="1" showErrorMessage="1" sqref="B109" xr:uid="{B7995315-7330-4153-A151-A259CBF02437}">
      <formula1>$DC$1:$DC$2</formula1>
    </dataValidation>
    <dataValidation type="list" allowBlank="1" showInputMessage="1" showErrorMessage="1" sqref="B112" xr:uid="{833D9B34-C7F9-44D2-9759-6C6FA9F637A2}">
      <formula1>$DD$1:$DD$2</formula1>
    </dataValidation>
    <dataValidation type="list" allowBlank="1" showInputMessage="1" showErrorMessage="1" sqref="B113" xr:uid="{5842F276-7BED-4254-BF42-5F423610733C}">
      <formula1>$DE$1:$DE$3</formula1>
    </dataValidation>
    <dataValidation type="list" allowBlank="1" showInputMessage="1" showErrorMessage="1" sqref="B114" xr:uid="{549EDB9D-AB54-4EC6-BD0A-9082486DEF47}">
      <formula1>$DF$1:$DF$2</formula1>
    </dataValidation>
    <dataValidation type="list" allowBlank="1" showInputMessage="1" showErrorMessage="1" sqref="B115" xr:uid="{74873F94-DBDD-4AD7-A2DD-93E9DBEE8B6A}">
      <formula1>$DG$1:$DG$2</formula1>
    </dataValidation>
    <dataValidation type="list" allowBlank="1" showInputMessage="1" showErrorMessage="1" sqref="B116" xr:uid="{6384B429-0D93-4573-80CC-9047A0ED53B8}">
      <formula1>$DH$1:$DH$2</formula1>
    </dataValidation>
    <dataValidation type="list" showInputMessage="1" showErrorMessage="1" sqref="B82" xr:uid="{D3AB5035-694A-4AF4-8050-33786DF6322C}">
      <formula1>$DI$1:$DI$21</formula1>
    </dataValidation>
    <dataValidation type="list" showInputMessage="1" showErrorMessage="1" sqref="B107" xr:uid="{2E559178-0387-4F38-9721-F41CBFAE0A8E}">
      <formula1>$DI$1:$DI$21</formula1>
    </dataValidation>
    <dataValidation type="list" allowBlank="1" showInputMessage="1" showErrorMessage="1" sqref="J42 K42 L42 M42 J43 K43 L43 M43 J44 K44 L44 M44 J45 K45 L45 M45" xr:uid="{3ADF1887-39D0-49A2-BEAF-2160F1AA2184}">
      <formula1>$DJ$1:$DJ$2</formula1>
    </dataValidation>
    <dataValidation type="list" allowBlank="1" showInputMessage="1" showErrorMessage="1" sqref="J47 K47 L47 M47 J49 K49 L49 M49 J54 K54 L54 M54 J59 K59 L59 M59" xr:uid="{E63B91AF-D0D2-4A54-A8B2-138F5B77AF40}">
      <formula1>$DK$1:$DK$2</formula1>
    </dataValidation>
    <dataValidation type="list" allowBlank="1" showInputMessage="1" showErrorMessage="1" sqref="J50 K50 L50 M50 J55 K55 L55 M55 J60 K60 L60 M60" xr:uid="{9FEC11A9-2D75-49D2-B97F-53F0EA356513}">
      <formula1>$DL$1:$DL$2</formula1>
    </dataValidation>
    <dataValidation type="list" allowBlank="1" showInputMessage="1" showErrorMessage="1" sqref="J51 K51 L51 M51" xr:uid="{15051719-D18B-4392-B292-C14F0CEBB642}">
      <formula1>$DM$1:$DM$2</formula1>
    </dataValidation>
    <dataValidation type="list" allowBlank="1" showInputMessage="1" showErrorMessage="1" sqref="J52 K52 L52 M52 J57 K57 L57 M57 J62 K62 L62 M62" xr:uid="{6003F5D6-7F3D-4B76-8550-4C77CFBE20F7}">
      <formula1>$DN$1:$DN$2</formula1>
    </dataValidation>
    <dataValidation type="list" allowBlank="1" showInputMessage="1" showErrorMessage="1" sqref="J64 K64 L64 M64" xr:uid="{B04A2179-2783-4CBA-B757-91E9B03C394C}">
      <formula1>$DO$1:$DO$5</formula1>
    </dataValidation>
    <dataValidation type="list" allowBlank="1" showInputMessage="1" showErrorMessage="1" sqref="J65 K65 L65 M65" xr:uid="{0774200D-210D-4021-A393-8B1C9537A7AF}">
      <formula1>$DP$1:$DP$2</formula1>
    </dataValidation>
    <dataValidation type="list" showInputMessage="1" showErrorMessage="1" sqref="I69" xr:uid="{B83E915F-CB2F-495D-B919-DA9E6E1F7C0D}">
      <formula1>$DQ$1:$DQ$2</formula1>
    </dataValidation>
    <dataValidation type="list" showInputMessage="1" showErrorMessage="1" sqref="J69" xr:uid="{E7618990-BBE6-4064-92E4-5F086A59B20F}">
      <formula1>$DQ$1:$DQ$2</formula1>
    </dataValidation>
    <dataValidation type="list" showInputMessage="1" showErrorMessage="1" sqref="I70" xr:uid="{12657660-5F1C-41EB-95F1-31DE3D7CFD23}">
      <formula1>$DR$1:$DR$2</formula1>
    </dataValidation>
    <dataValidation type="list" showInputMessage="1" showErrorMessage="1" sqref="J70" xr:uid="{A83EA7C0-9D08-4309-B602-5D34020E83A3}">
      <formula1>$DR$1:$DR$2</formula1>
    </dataValidation>
    <dataValidation type="list" showInputMessage="1" showErrorMessage="1" sqref="I72" xr:uid="{8F430D5B-E784-412F-A781-98FC2A4F7714}">
      <formula1>$DQ$1:$DQ$2</formula1>
    </dataValidation>
    <dataValidation type="list" showInputMessage="1" showErrorMessage="1" sqref="I75" xr:uid="{8D6B2A46-6CBD-4E09-B02D-FEC17DBB50BD}">
      <formula1>$DU$1:$DU$2</formula1>
    </dataValidation>
    <dataValidation type="list" showInputMessage="1" showErrorMessage="1" sqref="J75" xr:uid="{240873CD-DC6A-4A26-B076-D0B9495DF587}">
      <formula1>$DU$1:$DU$2</formula1>
    </dataValidation>
    <dataValidation type="list" showInputMessage="1" showErrorMessage="1" sqref="J78" xr:uid="{F0FE302F-B385-443A-9051-512E811465FD}">
      <formula1>$DS$1:$DS$5</formula1>
    </dataValidation>
    <dataValidation type="list" showInputMessage="1" showErrorMessage="1" sqref="J79" xr:uid="{DDD1CA43-72E7-4088-8249-1180492DADC0}">
      <formula1>$DT$1:$DT$3</formula1>
    </dataValidation>
  </dataValidations>
  <hyperlinks>
    <hyperlink ref="E5" location="'Справка'!A553" display="Подробнее" xr:uid="{1B7D2629-2187-4577-AE68-10C875223E25}"/>
    <hyperlink ref="E6" location="'Справка'!A561" display="Подробнее" xr:uid="{31B23A30-08B7-4847-9046-355E76CF214D}"/>
    <hyperlink ref="E7" location="'Справка'!A567" display="Подробнее" xr:uid="{1A216EAE-D33B-4A82-86F7-FC6BE86FF3CF}"/>
    <hyperlink ref="E10" location="'Справка'!A576" display="Подробнее" xr:uid="{1251F476-9EB4-4EC3-94FF-5534EAAB10CE}"/>
    <hyperlink ref="E11" location="'Справка'!A584" display="Подробнее" xr:uid="{0FA103C1-D6F0-4BC7-ACEF-CCE6CE3DEDE2}"/>
    <hyperlink ref="E12" location="'Справка'!A590" display="Подробнее" xr:uid="{152B8C4D-0114-4820-89CB-0363776D2F86}"/>
    <hyperlink ref="E13" location="'Справка'!A599" display="Подробнее" xr:uid="{285E6B9F-F4EB-4FE5-B608-25D9470F70DC}"/>
    <hyperlink ref="E14" location="'Справка'!A608" display="Подробнее" xr:uid="{3B83101C-3361-43AC-AA84-E3F6C0EB9E09}"/>
    <hyperlink ref="E15" location="'Справка'!A615" display="Подробнее" xr:uid="{A0A48EDD-39FB-40F0-9FCE-3427DBD562B3}"/>
    <hyperlink ref="E16" location="'Справка'!A624" display="Подробнее" xr:uid="{F06381FC-AC5B-4A75-800B-E7751A556B3F}"/>
    <hyperlink ref="E19" location="'Справка'!A633" display="Подробнее" xr:uid="{D31A6027-6638-4F62-AE2B-0BA0906F7762}"/>
    <hyperlink ref="E20" location="'Справка'!A642" display="Подробнее" xr:uid="{E71DF427-C1B4-4812-BD5D-9F27C89F59D4}"/>
    <hyperlink ref="E21" location="'Справка'!A649" display="Подробнее" xr:uid="{E53F00E9-9998-4C31-91AC-99041C00DDFE}"/>
    <hyperlink ref="E22" location="'Справка'!A655" display="Подробнее" xr:uid="{2612DA0F-47E4-4BB1-8B09-EA1D715CFB85}"/>
    <hyperlink ref="E23" location="'Справка'!A663" display="Подробнее" xr:uid="{F0D4E14A-4B6A-4261-A470-95090C2D04E5}"/>
    <hyperlink ref="E24" location="'Справка'!A672" display="Подробнее" xr:uid="{8286FB23-48CF-4A77-A31D-910886CFAE3F}"/>
    <hyperlink ref="E25" location="'Справка'!A681" display="Подробнее" xr:uid="{D497D488-675F-494D-A2B3-138B5A4D9CF4}"/>
    <hyperlink ref="E26" location="'Справка'!A690" display="Подробнее" xr:uid="{614B0E47-7F81-48B5-B277-141BB8FC2286}"/>
    <hyperlink ref="E27" location="'Справка'!A696" display="Подробнее" xr:uid="{E52BA7F4-0455-4ABD-AA8A-08F863474D36}"/>
    <hyperlink ref="E28" location="'Справка'!A703" display="Подробнее" xr:uid="{7B191F21-0AC5-4790-9C92-736864FEDA49}"/>
    <hyperlink ref="E29" location="'Справка'!A710" display="Подробнее" xr:uid="{D04EBF00-141C-4F8A-ABC0-99FFD74A5DE2}"/>
    <hyperlink ref="E30" location="'Справка'!A717" display="Подробнее" xr:uid="{315D9766-6D08-473F-AC59-79D2CB3FD479}"/>
    <hyperlink ref="E31" location="'Справка'!A725" display="Подробнее" xr:uid="{37D6BDB1-5AE7-4187-AB0A-0587C79EE80D}"/>
    <hyperlink ref="E32" location="'Справка'!A731" display="Подробнее" xr:uid="{F1EFD18C-7613-43F4-B914-7A55B40F730F}"/>
    <hyperlink ref="E36" location="'Справка'!A738" display="Подробнее" xr:uid="{F75BD38D-E554-48D5-AF0B-878DEA24A32A}"/>
    <hyperlink ref="E37" location="'Справка'!A756" display="Подробнее" xr:uid="{602383A3-2163-4DF2-93EB-83C7C3AC5DB9}"/>
    <hyperlink ref="E38" location="'Справка'!A763" display="Подробнее" xr:uid="{6008F2D7-BDE7-4824-8902-4C7C541B5C1D}"/>
    <hyperlink ref="E40" location="'Справка'!A771" display="Подробнее" xr:uid="{21680E9A-CDF6-4F99-84D7-23F71E3A756A}"/>
    <hyperlink ref="E42" location="'Справка'!A781" display="Подробнее" xr:uid="{FC15621C-E568-49CA-A159-3806211B8306}"/>
    <hyperlink ref="E43" location="'Справка'!A792" display="Подробнее" xr:uid="{07B4A9DE-E4BA-41D3-8CDC-5E6F6B7C7D03}"/>
    <hyperlink ref="E44" location="'Справка'!A799" display="Подробнее" xr:uid="{637CF854-1E9F-4AEF-BBA7-6658928E268D}"/>
    <hyperlink ref="E45" location="'Справка'!A806" display="Подробнее" xr:uid="{9047C3AB-D892-469F-BF0D-315B82826450}"/>
    <hyperlink ref="E46" location="'Справка'!A813" display="Подробнее" xr:uid="{F21A94E5-209B-4AB8-BC35-1BBD90F52959}"/>
    <hyperlink ref="E50" location="'Справка'!A821" display="Подробнее" xr:uid="{77B0D01C-8C72-4748-A638-FC4383A63E05}"/>
    <hyperlink ref="E51" location="'Справка'!A828" display="Подробнее" xr:uid="{BAD9DD51-ABA0-49E6-B211-F52143656E70}"/>
    <hyperlink ref="E52" location="'Справка'!A835" display="Подробнее" xr:uid="{766EBBE7-CD04-4922-AE68-FC4094890DE5}"/>
    <hyperlink ref="E53" location="'Справка'!A843" display="Подробнее" xr:uid="{C9F780CF-0773-426C-BECD-8E1F4E9AD8B9}"/>
    <hyperlink ref="E54" location="'Справка'!A851" display="Подробнее" xr:uid="{3BB8C352-0B0D-4B00-B900-564656D04A37}"/>
    <hyperlink ref="E55" location="'Справка'!A858" display="Подробнее" xr:uid="{FBDEC6CD-F829-4DCF-B730-EE95A4FF5A24}"/>
    <hyperlink ref="E56" location="'Справка'!A866" display="Подробнее" xr:uid="{0E45AA93-8187-4AB2-BD45-9E9C3EBB3170}"/>
    <hyperlink ref="E57" location="'Справка'!A874" display="Подробнее" xr:uid="{D0E1F5E9-7077-42C1-9FF5-08583DC3489A}"/>
    <hyperlink ref="E58" location="'Справка'!A881" display="Подробнее" xr:uid="{4C96EF02-CF27-4A47-9E28-26B05071601E}"/>
    <hyperlink ref="E59" location="'Справка'!A890" display="Подробнее" xr:uid="{84443442-8949-4FEA-BEF8-4B048E4B057D}"/>
    <hyperlink ref="E60" location="'Справка'!A899" display="Подробнее" xr:uid="{0F86DEF9-CFF0-4410-AF12-3E40A9DA2DE3}"/>
    <hyperlink ref="E61" location="'Справка'!A905" display="Подробнее" xr:uid="{8D873F83-5742-4534-B07D-D4445ECA5A61}"/>
    <hyperlink ref="E63" location="'Справка'!A915" display="Подробнее" xr:uid="{77AD4396-C061-4B2B-AE32-89E76830C64D}"/>
    <hyperlink ref="E64" location="'Справка'!A923" display="Подробнее" xr:uid="{311F3AD9-2906-4370-80FC-2F5CC118E213}"/>
    <hyperlink ref="E65" location="'Справка'!A931" display="Подробнее" xr:uid="{3BE9C8DF-B6C9-4425-829F-B4A16B20A3B1}"/>
    <hyperlink ref="E67" location="'Справка'!A939" display="Подробнее" xr:uid="{41D92728-B1B2-4023-8B31-B60194597482}"/>
    <hyperlink ref="E68" location="'Справка'!A946" display="Подробнее" xr:uid="{53FBCFCF-28F8-4E78-BBA3-FAB1B7323EBA}"/>
    <hyperlink ref="E71" location="'Справка'!A953" display="Подробнее" xr:uid="{BA4FB218-F0D3-492F-A8F7-D8B0BBA3F950}"/>
    <hyperlink ref="E72" location="'Справка'!A962" display="Подробнее" xr:uid="{A5103839-DA7A-41FD-BEDC-D5A1538279DF}"/>
    <hyperlink ref="E73" location="'Справка'!A974" display="Подробнее" xr:uid="{17B5F594-1210-4F1D-933C-A402700AB4BF}"/>
    <hyperlink ref="E74" location="'Справка'!A983" display="Подробнее" xr:uid="{21A20F9F-BC23-4711-A7FD-41E263E30FA9}"/>
    <hyperlink ref="E75" location="'Справка'!A990" display="Подробнее" xr:uid="{439E27DB-C875-4DD6-87B3-35498A5FFD0E}"/>
    <hyperlink ref="E76" location="'Справка'!A997" display="Подробнее" xr:uid="{9BE99973-38E4-4699-9700-CB7D924A69A2}"/>
    <hyperlink ref="E77" location="'Справка'!A1004" display="Подробнее" xr:uid="{0A388BCD-BA4B-43FE-872E-60ADDE4EA257}"/>
    <hyperlink ref="E78" location="'Справка'!A1010" display="Подробнее" xr:uid="{06C11D34-DA03-4C07-81C7-CC2A0056E6DB}"/>
    <hyperlink ref="E79" location="'Справка'!A1025" display="Подробнее" xr:uid="{7950797C-99AF-4ACB-A628-4FFC6C0154BA}"/>
    <hyperlink ref="E82" location="'Справка'!A1032" display="Подробнее" xr:uid="{0E4F3F35-2E60-4C17-A00E-0C807485681C}"/>
    <hyperlink ref="E83" location="'Справка'!A1039" display="Подробнее" xr:uid="{104D313C-6295-4B16-A260-D2E05445FBC0}"/>
    <hyperlink ref="E84" location="'Справка'!A1045" display="Подробнее" xr:uid="{E2C35E30-B885-42D1-8785-570FECDC8BF6}"/>
    <hyperlink ref="E85" location="'Справка'!A1052" display="Подробнее" xr:uid="{18AD2E57-10F2-4740-AF45-CF5090EBBC45}"/>
    <hyperlink ref="E86" location="'Справка'!A1058" display="Подробнее" xr:uid="{5A2B3E3E-3214-4D1E-96AE-2A72B54F4287}"/>
    <hyperlink ref="E87" location="'Справка'!A1064" display="Подробнее" xr:uid="{246C6BDB-9C98-4E12-AD62-1C003A483CBB}"/>
    <hyperlink ref="E88" location="'Справка'!A1069" display="Подробнее" xr:uid="{224C5471-9D16-4AEE-B85C-3812E1650355}"/>
    <hyperlink ref="E89" location="'Справка'!A1074" display="Подробнее" xr:uid="{96658D6B-2016-424D-B17A-FC4D987F0D16}"/>
    <hyperlink ref="E90" location="'Справка'!A1079" display="Подробнее" xr:uid="{366FD548-832F-4DCA-8243-A506F1ACAF68}"/>
    <hyperlink ref="E91" location="'Справка'!A1084" display="Подробнее" xr:uid="{1814D11D-59B8-4DF9-A1DD-3B3F3CE07C40}"/>
    <hyperlink ref="E92" location="'Справка'!A1089" display="Подробнее" xr:uid="{4A8111B6-C25E-4043-B87D-85B792662C18}"/>
    <hyperlink ref="E93" location="'Справка'!A1094" display="Подробнее" xr:uid="{C68D06D8-EA3C-425D-AE74-DBEC7D999928}"/>
    <hyperlink ref="E94" location="'Справка'!A1098" display="Подробнее" xr:uid="{BFC3C634-BFDD-40FF-8221-99581DDE1ACC}"/>
    <hyperlink ref="E95" location="'Справка'!A1102" display="Подробнее" xr:uid="{B9CD87EE-22E9-4F22-A4D3-2D5E21E894DF}"/>
    <hyperlink ref="E96" location="'Справка'!A1106" display="Подробнее" xr:uid="{8CD8FF1B-5632-4E9D-BA3A-EA037E2F46A4}"/>
    <hyperlink ref="E97" location="'Справка'!A1110" display="Подробнее" xr:uid="{E56427D5-8E6A-45A5-AE8F-5C0080DBA891}"/>
    <hyperlink ref="E100" location="'Справка'!A1114" display="Подробнее" xr:uid="{817FE26E-97D6-41BA-8786-3494DF4A9966}"/>
    <hyperlink ref="E101" location="'Справка'!A1124" display="Подробнее" xr:uid="{50FDF3CD-FC05-4407-A71F-17F386A130C8}"/>
    <hyperlink ref="E102" location="'Справка'!A1131" display="Подробнее" xr:uid="{A6E735BB-6DD7-4D5C-B324-FBBCCF062450}"/>
    <hyperlink ref="E105" location="'Справка'!A1138" display="Подробнее" xr:uid="{607BB8E7-C6EE-4D54-8B7F-42B3E8610DDC}"/>
    <hyperlink ref="E106" location="'Справка'!A1143" display="Подробнее" xr:uid="{BF1EE95D-174E-4522-B442-0D85DD19C359}"/>
    <hyperlink ref="E107" location="'Справка'!A1149" display="Подробнее" xr:uid="{5B06EB69-A9C1-4A10-8C8D-892520940023}"/>
    <hyperlink ref="E108" location="'Справка'!A1155" display="Подробнее" xr:uid="{8C38736B-79C3-4A40-BC7D-3A26C1F3E372}"/>
    <hyperlink ref="E109" location="'Справка'!A1161" display="Подробнее" xr:uid="{29C80A8D-33D4-46C5-A05C-4F8565EB4898}"/>
    <hyperlink ref="E110" location="'Справка'!A1167" display="Подробнее" xr:uid="{BF62846D-5653-44FB-968B-E6D109EB028F}"/>
    <hyperlink ref="E111" location="'Справка'!A1173" display="Подробнее" xr:uid="{089A520E-7058-4F79-9587-39ECB9DE0DD7}"/>
    <hyperlink ref="E112" location="'Справка'!A1178" display="Подробнее" xr:uid="{488272ED-93DB-4631-AF3A-1BEAEF58A806}"/>
    <hyperlink ref="E113" location="'Справка'!A1183" display="Подробнее" xr:uid="{21477F46-29C5-4457-B9BD-3BC362812DE7}"/>
    <hyperlink ref="E114" location="'Справка'!A1190" display="Подробнее" xr:uid="{7556E960-E723-4222-9D31-01B9FF7E9FE5}"/>
    <hyperlink ref="E115" location="'Справка'!A1195" display="Подробнее" xr:uid="{4483D308-CE29-4BBB-83AE-892AF6F7DA34}"/>
    <hyperlink ref="E116" location="'Справка'!A1200" display="Подробнее" xr:uid="{6DEBFAF9-23EE-4692-81AD-E67297BDFA3A}"/>
    <hyperlink ref="E117" location="'Справка'!A1206" display="Подробнее" xr:uid="{3DD92797-4054-455B-8B40-FA9724424C1B}"/>
    <hyperlink ref="E118" location="'Справка'!A1212" display="Подробнее" xr:uid="{2B3EF7E8-C95E-4C84-B476-DF972FAD8A57}"/>
    <hyperlink ref="E119" location="'Справка'!A1218" display="Подробнее" xr:uid="{435DEE47-BF48-47A4-B0A4-2366291C0233}"/>
    <hyperlink ref="E120" location="'Справка'!A1224" display="Подробнее" xr:uid="{1DBFEBC7-C063-4A38-8723-AC12DB5F4600}"/>
    <hyperlink ref="M19" location="'Справка'!A1365" display="Подробнее" xr:uid="{3E284B6D-F1F3-4D58-9689-6663C8132F29}"/>
    <hyperlink ref="M20" location="'Справка'!A1371" display="Подробнее" xr:uid="{D97F4A5B-DF07-4445-959C-9CAC635E1BCE}"/>
    <hyperlink ref="M21" location="'Справка'!A1377" display="Подробнее" xr:uid="{E71EA713-E139-4E0A-82CC-76A6B01EC674}"/>
    <hyperlink ref="M22" location="'Справка'!A1384" display="Подробнее" xr:uid="{0476E45D-D95B-4974-8A9C-E4DF895CFF0E}"/>
    <hyperlink ref="M23" location="'Справка'!A1392" display="Подробнее" xr:uid="{1657236E-0B41-4F00-9608-790711628B92}"/>
    <hyperlink ref="M27" location="'Справка'!A1304" display="Подробнее" xr:uid="{D7D5C0CE-5FAC-453D-BC02-5CAA48FFEE7E}"/>
    <hyperlink ref="M28" location="'Справка'!A1312" display="Подробнее" xr:uid="{2E3540FF-D63B-4684-BE52-B57200297B1D}"/>
    <hyperlink ref="M29" location="'Справка'!A1321" display="Подробнее" xr:uid="{C4A4F0D8-A608-4D06-8BCD-7BD5F65C6B5F}"/>
    <hyperlink ref="M30" location="'Справка'!A1331" display="Подробнее" xr:uid="{1D7CAB12-2055-4C54-AA9D-8C7D5FC43473}"/>
    <hyperlink ref="M31" location="'Справка'!A1338" display="Подробнее" xr:uid="{E0DB10DD-6573-46F1-881C-3119CD31676C}"/>
    <hyperlink ref="M32" location="'Справка'!A1347" display="Подробнее" xr:uid="{8D298FC7-1000-4A9A-BDC6-152C0DB9DB68}"/>
    <hyperlink ref="M33" location="'Справка'!A1356" display="Подробнее" xr:uid="{9A808B0C-D885-49C1-AC03-8F8D375497C7}"/>
    <hyperlink ref="M69" location="'Справка'!A1230" display="Подробнее" xr:uid="{083DC1C9-E9A9-489B-9B3E-54FFB7247483}"/>
    <hyperlink ref="M70" location="'Справка'!A1235" display="Подробнее" xr:uid="{52C92F56-922A-48BC-9C6F-74A4571DD9C1}"/>
    <hyperlink ref="M71" location="'Справка'!A1240" display="Подробнее" xr:uid="{98B26471-E80A-4381-87CA-9B3F3B538ED5}"/>
    <hyperlink ref="M72" location="'Справка'!A1247" display="Подробнее" xr:uid="{F7761A80-9F2F-404C-9E7C-710496AB183D}"/>
    <hyperlink ref="M73" location="'Справка'!A1252" display="Подробнее" xr:uid="{BE99717C-9FF3-4A6A-813E-42A111F4B607}"/>
    <hyperlink ref="M74" location="'Справка'!A1257" display="Подробнее" xr:uid="{E15D5CD3-14AB-4C59-BFE1-8D1B82D3682C}"/>
    <hyperlink ref="M75" location="'Справка'!A1262" display="Подробнее" xr:uid="{DCFF47EE-89DA-4556-94D0-C3EAA27C7E37}"/>
    <hyperlink ref="M76" location="'Справка'!A1270" display="Подробнее" xr:uid="{7FC0A836-A57A-4D67-B202-A75731AB3A5D}"/>
    <hyperlink ref="M77" location="'Справка'!A1277" display="Подробнее" xr:uid="{616208A9-65CC-48EA-BB27-E25D13B58797}"/>
    <hyperlink ref="M78" location="'Справка'!A1284" display="Подробнее" xr:uid="{A85B95B3-8297-42D5-A640-793EF9D7F5BE}"/>
    <hyperlink ref="M79" location="'Справка'!A1289" display="Подробнее" xr:uid="{AC1437B0-90C3-401C-AE59-8E7253FF336F}"/>
    <hyperlink ref="M80" location="'Справка'!A1294" display="Подробнее" xr:uid="{2AD52088-3644-4063-8FCE-3CE48C29CD6B}"/>
    <hyperlink ref="M81" location="'Справка'!A1299" display="Подробнее" xr:uid="{B9CF0E2B-3549-44DE-B9A2-0E825F6FF414}"/>
    <hyperlink ref="AI1" location="'Справка'!A443" display="Контрольные точки диаграмм (Подробнее)" xr:uid="{F7EC8F6C-9905-4C52-9117-74687881736B}"/>
    <hyperlink ref="H2" location="'Справка'!A336" display="Единицы измерения (Подробнее)" xr:uid="{332B2D28-BE3B-4797-AE0C-49698CF01573}"/>
    <hyperlink ref="O2" location="'Справка'!A355" display="Сочетания нагрузок (Подробнее)" xr:uid="{26F37EC0-FA59-46B0-A875-7E99EADA1F57}"/>
    <hyperlink ref="H11" location="'Справка'!A346" display="Система знаков (Подробнее)" xr:uid="{4D710840-F643-4F2C-85E4-D14EB8351B59}"/>
    <hyperlink ref="H17" location="'Справка'!A411" display="Материал арматуры (Подробнее)" xr:uid="{788BDA29-463F-48DB-8319-63884E2F1917}"/>
    <hyperlink ref="H25" location="'Справка'!A403" display="Материал бетона (Подробнее)" xr:uid="{86755673-FD96-4256-B7C4-F79C9D1BA037}"/>
    <hyperlink ref="P26" location="'Справка'!A384" display="Нагрузки для устойчивости (Подробнее)" xr:uid="{4A565417-B7F6-4D76-B109-463ACAA4D37D}"/>
    <hyperlink ref="H35" location="'Справка'!A419" display="Настройка расчетных профилей (Подробнее)" xr:uid="{BFC63EEF-84E5-468E-B73D-E899AC61B73D}"/>
    <hyperlink ref="AI58" location="'Справка'!A393" display="СП 35.13330.2011, таблица 7.21 (Подробнее)" xr:uid="{D50E0BE0-49EF-4CEA-B994-0F5BFE0CE340}"/>
    <hyperlink ref="H67" location="'Справка'!A449" display="Аннотации схемы (Подробнее)" xr:uid="{871C67EF-B0BE-4FAC-BF9B-44F2C14853AF}"/>
    <hyperlink ref="H83" location="'Справка'!A459" display="Круглое сечение (Подробнее)" xr:uid="{59066D9F-433F-4472-B9B8-81BD4290DA1C}"/>
    <hyperlink ref="H95" location="'Справка'!A466" display="Скругленный прямоугольник (Подробнее)" xr:uid="{D066A182-F969-4BE7-B17B-77583B5438A8}"/>
    <hyperlink ref="H104" location="'Справка'!A472" display="Г-образное сечение (Подробнее)" xr:uid="{B5BB7A18-8F0A-4A83-82D3-737084A48D3C}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7571DD-708D-4CA9-AF11-E9A589992F2C}">
  <sheetPr codeName="Лист2"/>
  <dimension ref="A1:F1497"/>
  <sheetViews>
    <sheetView workbookViewId="0"/>
  </sheetViews>
  <sheetFormatPr defaultRowHeight="12.75" x14ac:dyDescent="0.2"/>
  <cols>
    <col min="1" max="1" width="34.7109375" style="30" customWidth="1"/>
    <col min="2" max="2" width="118.7109375" style="30" customWidth="1"/>
    <col min="3" max="4" width="18.7109375" style="30" customWidth="1"/>
    <col min="5" max="6" width="26.7109375" style="30" customWidth="1"/>
    <col min="7" max="16384" width="9.140625" style="29"/>
  </cols>
  <sheetData>
    <row r="1" spans="1:6" ht="20.25" x14ac:dyDescent="0.2">
      <c r="A1" s="35" t="s">
        <v>562</v>
      </c>
      <c r="B1" s="35"/>
      <c r="C1" s="35"/>
      <c r="D1" s="35"/>
      <c r="E1" s="35"/>
      <c r="F1" s="35"/>
    </row>
    <row r="2" spans="1:6" x14ac:dyDescent="0.2">
      <c r="A2" s="36" t="s">
        <v>563</v>
      </c>
      <c r="B2" s="36"/>
      <c r="C2" s="36"/>
      <c r="D2" s="36"/>
      <c r="E2" s="36"/>
      <c r="F2" s="36"/>
    </row>
    <row r="3" spans="1:6" x14ac:dyDescent="0.2">
      <c r="A3" s="36" t="s">
        <v>564</v>
      </c>
      <c r="B3" s="36"/>
      <c r="C3" s="36"/>
      <c r="D3" s="36"/>
      <c r="E3" s="36"/>
      <c r="F3" s="36"/>
    </row>
    <row r="4" spans="1:6" x14ac:dyDescent="0.2">
      <c r="A4" s="31"/>
      <c r="B4" s="31"/>
      <c r="C4" s="31"/>
      <c r="D4" s="31"/>
      <c r="E4" s="31"/>
      <c r="F4" s="31"/>
    </row>
    <row r="5" spans="1:6" ht="16.5" x14ac:dyDescent="0.2">
      <c r="A5" s="37" t="s">
        <v>565</v>
      </c>
      <c r="B5" s="37"/>
      <c r="C5" s="37"/>
      <c r="D5" s="37"/>
      <c r="E5" s="37"/>
      <c r="F5" s="37"/>
    </row>
    <row r="6" spans="1:6" x14ac:dyDescent="0.2">
      <c r="A6" s="36" t="s">
        <v>566</v>
      </c>
      <c r="B6" s="36"/>
      <c r="C6" s="36"/>
      <c r="D6" s="36"/>
      <c r="E6" s="36"/>
      <c r="F6" s="36"/>
    </row>
    <row r="7" spans="1:6" x14ac:dyDescent="0.2">
      <c r="A7" s="36" t="s">
        <v>567</v>
      </c>
      <c r="B7" s="36"/>
      <c r="C7" s="36"/>
      <c r="D7" s="36"/>
      <c r="E7" s="36"/>
      <c r="F7" s="36"/>
    </row>
    <row r="8" spans="1:6" x14ac:dyDescent="0.2">
      <c r="A8" s="36" t="s">
        <v>568</v>
      </c>
      <c r="B8" s="36"/>
      <c r="C8" s="36"/>
      <c r="D8" s="36"/>
      <c r="E8" s="36"/>
      <c r="F8" s="36"/>
    </row>
    <row r="9" spans="1:6" x14ac:dyDescent="0.2">
      <c r="A9" s="36" t="s">
        <v>569</v>
      </c>
      <c r="B9" s="36"/>
      <c r="C9" s="36"/>
      <c r="D9" s="36"/>
      <c r="E9" s="36"/>
      <c r="F9" s="36"/>
    </row>
    <row r="10" spans="1:6" x14ac:dyDescent="0.2">
      <c r="A10" s="36" t="s">
        <v>570</v>
      </c>
      <c r="B10" s="36"/>
      <c r="C10" s="36"/>
      <c r="D10" s="36"/>
      <c r="E10" s="36"/>
      <c r="F10" s="36"/>
    </row>
    <row r="11" spans="1:6" x14ac:dyDescent="0.2">
      <c r="A11" s="36" t="s">
        <v>571</v>
      </c>
      <c r="B11" s="36"/>
      <c r="C11" s="36"/>
      <c r="D11" s="36"/>
      <c r="E11" s="36"/>
      <c r="F11" s="36"/>
    </row>
    <row r="12" spans="1:6" ht="42" customHeight="1" x14ac:dyDescent="0.2">
      <c r="A12" s="38"/>
      <c r="B12" s="38"/>
      <c r="C12" s="38"/>
      <c r="D12" s="38"/>
      <c r="E12" s="38"/>
      <c r="F12" s="38"/>
    </row>
    <row r="13" spans="1:6" x14ac:dyDescent="0.2">
      <c r="A13" s="31"/>
      <c r="B13" s="31"/>
      <c r="C13" s="31"/>
      <c r="D13" s="31"/>
      <c r="E13" s="31"/>
      <c r="F13" s="31"/>
    </row>
    <row r="14" spans="1:6" ht="16.5" x14ac:dyDescent="0.2">
      <c r="A14" s="37" t="s">
        <v>572</v>
      </c>
      <c r="B14" s="37"/>
      <c r="C14" s="37"/>
      <c r="D14" s="37"/>
      <c r="E14" s="37"/>
      <c r="F14" s="37"/>
    </row>
    <row r="15" spans="1:6" x14ac:dyDescent="0.2">
      <c r="A15" s="36" t="s">
        <v>573</v>
      </c>
      <c r="B15" s="36"/>
      <c r="C15" s="36"/>
      <c r="D15" s="36"/>
      <c r="E15" s="36"/>
      <c r="F15" s="36"/>
    </row>
    <row r="16" spans="1:6" ht="42" customHeight="1" x14ac:dyDescent="0.2">
      <c r="A16" s="38"/>
      <c r="B16" s="38"/>
      <c r="C16" s="38"/>
      <c r="D16" s="38"/>
      <c r="E16" s="38"/>
      <c r="F16" s="38"/>
    </row>
    <row r="17" spans="1:6" x14ac:dyDescent="0.2">
      <c r="A17" s="36" t="s">
        <v>574</v>
      </c>
      <c r="B17" s="36"/>
      <c r="C17" s="36"/>
      <c r="D17" s="36"/>
      <c r="E17" s="36"/>
      <c r="F17" s="36"/>
    </row>
    <row r="18" spans="1:6" x14ac:dyDescent="0.2">
      <c r="A18" s="36" t="s">
        <v>575</v>
      </c>
      <c r="B18" s="36"/>
      <c r="C18" s="36"/>
      <c r="D18" s="36"/>
      <c r="E18" s="36"/>
      <c r="F18" s="36"/>
    </row>
    <row r="19" spans="1:6" x14ac:dyDescent="0.2">
      <c r="A19" s="36" t="s">
        <v>576</v>
      </c>
      <c r="B19" s="36"/>
      <c r="C19" s="36"/>
      <c r="D19" s="36"/>
      <c r="E19" s="36"/>
      <c r="F19" s="36"/>
    </row>
    <row r="20" spans="1:6" x14ac:dyDescent="0.2">
      <c r="A20" s="36" t="s">
        <v>577</v>
      </c>
      <c r="B20" s="36"/>
      <c r="C20" s="36"/>
      <c r="D20" s="36"/>
      <c r="E20" s="36"/>
      <c r="F20" s="36"/>
    </row>
    <row r="21" spans="1:6" x14ac:dyDescent="0.2">
      <c r="A21" s="36" t="s">
        <v>578</v>
      </c>
      <c r="B21" s="36"/>
      <c r="C21" s="36"/>
      <c r="D21" s="36"/>
      <c r="E21" s="36"/>
      <c r="F21" s="36"/>
    </row>
    <row r="22" spans="1:6" x14ac:dyDescent="0.2">
      <c r="A22" s="31"/>
      <c r="B22" s="31"/>
      <c r="C22" s="31"/>
      <c r="D22" s="31"/>
      <c r="E22" s="31"/>
      <c r="F22" s="31"/>
    </row>
    <row r="23" spans="1:6" ht="16.5" x14ac:dyDescent="0.2">
      <c r="A23" s="37" t="s">
        <v>579</v>
      </c>
      <c r="B23" s="37"/>
      <c r="C23" s="37"/>
      <c r="D23" s="37"/>
      <c r="E23" s="37"/>
      <c r="F23" s="37"/>
    </row>
    <row r="24" spans="1:6" x14ac:dyDescent="0.2">
      <c r="A24" s="36" t="s">
        <v>580</v>
      </c>
      <c r="B24" s="36"/>
      <c r="C24" s="36"/>
      <c r="D24" s="36"/>
      <c r="E24" s="36"/>
      <c r="F24" s="36"/>
    </row>
    <row r="25" spans="1:6" x14ac:dyDescent="0.2">
      <c r="A25" s="36" t="s">
        <v>581</v>
      </c>
      <c r="B25" s="36"/>
      <c r="C25" s="36"/>
      <c r="D25" s="36"/>
      <c r="E25" s="36"/>
      <c r="F25" s="36"/>
    </row>
    <row r="26" spans="1:6" ht="42" customHeight="1" x14ac:dyDescent="0.2">
      <c r="A26" s="38"/>
      <c r="B26" s="38"/>
      <c r="C26" s="38"/>
      <c r="D26" s="38"/>
      <c r="E26" s="38"/>
      <c r="F26" s="38"/>
    </row>
    <row r="27" spans="1:6" ht="42" customHeight="1" x14ac:dyDescent="0.2">
      <c r="A27" s="38"/>
      <c r="B27" s="38"/>
      <c r="C27" s="38"/>
      <c r="D27" s="38"/>
      <c r="E27" s="38"/>
      <c r="F27" s="38"/>
    </row>
    <row r="28" spans="1:6" x14ac:dyDescent="0.2">
      <c r="A28" s="36" t="s">
        <v>582</v>
      </c>
      <c r="B28" s="36"/>
      <c r="C28" s="36"/>
      <c r="D28" s="36"/>
      <c r="E28" s="36"/>
      <c r="F28" s="36"/>
    </row>
    <row r="29" spans="1:6" x14ac:dyDescent="0.2">
      <c r="A29" s="36" t="s">
        <v>583</v>
      </c>
      <c r="B29" s="36"/>
      <c r="C29" s="36"/>
      <c r="D29" s="36"/>
      <c r="E29" s="36"/>
      <c r="F29" s="36"/>
    </row>
    <row r="30" spans="1:6" x14ac:dyDescent="0.2">
      <c r="A30" s="36" t="s">
        <v>584</v>
      </c>
      <c r="B30" s="36"/>
      <c r="C30" s="36"/>
      <c r="D30" s="36"/>
      <c r="E30" s="36"/>
      <c r="F30" s="36"/>
    </row>
    <row r="31" spans="1:6" x14ac:dyDescent="0.2">
      <c r="A31" s="36" t="s">
        <v>585</v>
      </c>
      <c r="B31" s="36"/>
      <c r="C31" s="36"/>
      <c r="D31" s="36"/>
      <c r="E31" s="36"/>
      <c r="F31" s="36"/>
    </row>
    <row r="32" spans="1:6" x14ac:dyDescent="0.2">
      <c r="A32" s="36" t="s">
        <v>586</v>
      </c>
      <c r="B32" s="36"/>
      <c r="C32" s="36"/>
      <c r="D32" s="36"/>
      <c r="E32" s="36"/>
      <c r="F32" s="36"/>
    </row>
    <row r="33" spans="1:6" x14ac:dyDescent="0.2">
      <c r="A33" s="36" t="s">
        <v>587</v>
      </c>
      <c r="B33" s="36"/>
      <c r="C33" s="36"/>
      <c r="D33" s="36"/>
      <c r="E33" s="36"/>
      <c r="F33" s="36"/>
    </row>
    <row r="34" spans="1:6" x14ac:dyDescent="0.2">
      <c r="A34" s="36" t="s">
        <v>588</v>
      </c>
      <c r="B34" s="36"/>
      <c r="C34" s="36"/>
      <c r="D34" s="36"/>
      <c r="E34" s="36"/>
      <c r="F34" s="36"/>
    </row>
    <row r="35" spans="1:6" x14ac:dyDescent="0.2">
      <c r="A35" s="36" t="s">
        <v>589</v>
      </c>
      <c r="B35" s="36"/>
      <c r="C35" s="36"/>
      <c r="D35" s="36"/>
      <c r="E35" s="36"/>
      <c r="F35" s="36"/>
    </row>
    <row r="36" spans="1:6" x14ac:dyDescent="0.2">
      <c r="A36" s="36" t="s">
        <v>590</v>
      </c>
      <c r="B36" s="36"/>
      <c r="C36" s="36"/>
      <c r="D36" s="36"/>
      <c r="E36" s="36"/>
      <c r="F36" s="36"/>
    </row>
    <row r="37" spans="1:6" x14ac:dyDescent="0.2">
      <c r="A37" s="31"/>
      <c r="B37" s="31"/>
      <c r="C37" s="31"/>
      <c r="D37" s="31"/>
      <c r="E37" s="31"/>
      <c r="F37" s="31"/>
    </row>
    <row r="38" spans="1:6" ht="16.5" x14ac:dyDescent="0.2">
      <c r="A38" s="37" t="s">
        <v>591</v>
      </c>
      <c r="B38" s="37"/>
      <c r="C38" s="37"/>
      <c r="D38" s="37"/>
      <c r="E38" s="37"/>
      <c r="F38" s="37"/>
    </row>
    <row r="39" spans="1:6" x14ac:dyDescent="0.2">
      <c r="A39" s="36" t="s">
        <v>592</v>
      </c>
      <c r="B39" s="36"/>
      <c r="C39" s="36"/>
      <c r="D39" s="36"/>
      <c r="E39" s="36"/>
      <c r="F39" s="36"/>
    </row>
    <row r="40" spans="1:6" ht="42" customHeight="1" x14ac:dyDescent="0.2">
      <c r="A40" s="38"/>
      <c r="B40" s="38"/>
      <c r="C40" s="38"/>
      <c r="D40" s="38"/>
      <c r="E40" s="38"/>
      <c r="F40" s="38"/>
    </row>
    <row r="41" spans="1:6" x14ac:dyDescent="0.2">
      <c r="A41" s="36" t="s">
        <v>593</v>
      </c>
      <c r="B41" s="36"/>
      <c r="C41" s="36"/>
      <c r="D41" s="36"/>
      <c r="E41" s="36"/>
      <c r="F41" s="36"/>
    </row>
    <row r="42" spans="1:6" x14ac:dyDescent="0.2">
      <c r="A42" s="36" t="s">
        <v>594</v>
      </c>
      <c r="B42" s="36"/>
      <c r="C42" s="36"/>
      <c r="D42" s="36"/>
      <c r="E42" s="36"/>
      <c r="F42" s="36"/>
    </row>
    <row r="43" spans="1:6" ht="42" customHeight="1" x14ac:dyDescent="0.2">
      <c r="A43" s="38"/>
      <c r="B43" s="38"/>
      <c r="C43" s="38"/>
      <c r="D43" s="38"/>
      <c r="E43" s="38"/>
      <c r="F43" s="38"/>
    </row>
    <row r="44" spans="1:6" ht="66" customHeight="1" x14ac:dyDescent="0.2">
      <c r="A44" s="38"/>
      <c r="B44" s="38"/>
      <c r="C44" s="38"/>
      <c r="D44" s="38"/>
      <c r="E44" s="38"/>
      <c r="F44" s="38"/>
    </row>
    <row r="45" spans="1:6" x14ac:dyDescent="0.2">
      <c r="A45" s="36" t="s">
        <v>595</v>
      </c>
      <c r="B45" s="36"/>
      <c r="C45" s="36"/>
      <c r="D45" s="36"/>
      <c r="E45" s="36"/>
      <c r="F45" s="36"/>
    </row>
    <row r="46" spans="1:6" x14ac:dyDescent="0.2">
      <c r="A46" s="36" t="s">
        <v>596</v>
      </c>
      <c r="B46" s="36"/>
      <c r="C46" s="36"/>
      <c r="D46" s="36"/>
      <c r="E46" s="36"/>
      <c r="F46" s="36"/>
    </row>
    <row r="47" spans="1:6" x14ac:dyDescent="0.2">
      <c r="A47" s="36" t="s">
        <v>597</v>
      </c>
      <c r="B47" s="36"/>
      <c r="C47" s="36"/>
      <c r="D47" s="36"/>
      <c r="E47" s="36"/>
      <c r="F47" s="36"/>
    </row>
    <row r="48" spans="1:6" x14ac:dyDescent="0.2">
      <c r="A48" s="36" t="s">
        <v>598</v>
      </c>
      <c r="B48" s="36"/>
      <c r="C48" s="36"/>
      <c r="D48" s="36"/>
      <c r="E48" s="36"/>
      <c r="F48" s="36"/>
    </row>
    <row r="49" spans="1:6" x14ac:dyDescent="0.2">
      <c r="A49" s="36" t="s">
        <v>599</v>
      </c>
      <c r="B49" s="36"/>
      <c r="C49" s="36"/>
      <c r="D49" s="36"/>
      <c r="E49" s="36"/>
      <c r="F49" s="36"/>
    </row>
    <row r="50" spans="1:6" x14ac:dyDescent="0.2">
      <c r="A50" s="36" t="s">
        <v>600</v>
      </c>
      <c r="B50" s="36"/>
      <c r="C50" s="36"/>
      <c r="D50" s="36"/>
      <c r="E50" s="36"/>
      <c r="F50" s="36"/>
    </row>
    <row r="51" spans="1:6" x14ac:dyDescent="0.2">
      <c r="A51" s="36" t="s">
        <v>601</v>
      </c>
      <c r="B51" s="36"/>
      <c r="C51" s="36"/>
      <c r="D51" s="36"/>
      <c r="E51" s="36"/>
      <c r="F51" s="36"/>
    </row>
    <row r="52" spans="1:6" x14ac:dyDescent="0.2">
      <c r="A52" s="36" t="s">
        <v>602</v>
      </c>
      <c r="B52" s="36"/>
      <c r="C52" s="36"/>
      <c r="D52" s="36"/>
      <c r="E52" s="36"/>
      <c r="F52" s="36"/>
    </row>
    <row r="53" spans="1:6" ht="66" customHeight="1" x14ac:dyDescent="0.2">
      <c r="A53" s="38"/>
      <c r="B53" s="38"/>
      <c r="C53" s="38"/>
      <c r="D53" s="38"/>
      <c r="E53" s="38"/>
      <c r="F53" s="38"/>
    </row>
    <row r="54" spans="1:6" x14ac:dyDescent="0.2">
      <c r="A54" s="36" t="s">
        <v>603</v>
      </c>
      <c r="B54" s="36"/>
      <c r="C54" s="36"/>
      <c r="D54" s="36"/>
      <c r="E54" s="36"/>
      <c r="F54" s="36"/>
    </row>
    <row r="55" spans="1:6" x14ac:dyDescent="0.2">
      <c r="A55" s="36" t="s">
        <v>604</v>
      </c>
      <c r="B55" s="36"/>
      <c r="C55" s="36"/>
      <c r="D55" s="36"/>
      <c r="E55" s="36"/>
      <c r="F55" s="36"/>
    </row>
    <row r="56" spans="1:6" x14ac:dyDescent="0.2">
      <c r="A56" s="36" t="s">
        <v>605</v>
      </c>
      <c r="B56" s="36"/>
      <c r="C56" s="36"/>
      <c r="D56" s="36"/>
      <c r="E56" s="36"/>
      <c r="F56" s="36"/>
    </row>
    <row r="57" spans="1:6" x14ac:dyDescent="0.2">
      <c r="A57" s="36" t="s">
        <v>606</v>
      </c>
      <c r="B57" s="36"/>
      <c r="C57" s="36"/>
      <c r="D57" s="36"/>
      <c r="E57" s="36"/>
      <c r="F57" s="36"/>
    </row>
    <row r="58" spans="1:6" x14ac:dyDescent="0.2">
      <c r="A58" s="36" t="s">
        <v>607</v>
      </c>
      <c r="B58" s="36"/>
      <c r="C58" s="36"/>
      <c r="D58" s="36"/>
      <c r="E58" s="36"/>
      <c r="F58" s="36"/>
    </row>
    <row r="59" spans="1:6" x14ac:dyDescent="0.2">
      <c r="A59" s="36" t="s">
        <v>608</v>
      </c>
      <c r="B59" s="36"/>
      <c r="C59" s="36"/>
      <c r="D59" s="36"/>
      <c r="E59" s="36"/>
      <c r="F59" s="36"/>
    </row>
    <row r="60" spans="1:6" x14ac:dyDescent="0.2">
      <c r="A60" s="36" t="s">
        <v>609</v>
      </c>
      <c r="B60" s="36"/>
      <c r="C60" s="36"/>
      <c r="D60" s="36"/>
      <c r="E60" s="36"/>
      <c r="F60" s="36"/>
    </row>
    <row r="61" spans="1:6" x14ac:dyDescent="0.2">
      <c r="A61" s="36" t="s">
        <v>610</v>
      </c>
      <c r="B61" s="36"/>
      <c r="C61" s="36"/>
      <c r="D61" s="36"/>
      <c r="E61" s="36"/>
      <c r="F61" s="36"/>
    </row>
    <row r="62" spans="1:6" x14ac:dyDescent="0.2">
      <c r="A62" s="36" t="s">
        <v>611</v>
      </c>
      <c r="B62" s="36"/>
      <c r="C62" s="36"/>
      <c r="D62" s="36"/>
      <c r="E62" s="36"/>
      <c r="F62" s="36"/>
    </row>
    <row r="63" spans="1:6" x14ac:dyDescent="0.2">
      <c r="A63" s="31"/>
      <c r="B63" s="31"/>
      <c r="C63" s="31"/>
      <c r="D63" s="31"/>
      <c r="E63" s="31"/>
      <c r="F63" s="31"/>
    </row>
    <row r="64" spans="1:6" ht="16.5" x14ac:dyDescent="0.2">
      <c r="A64" s="37" t="s">
        <v>612</v>
      </c>
      <c r="B64" s="37"/>
      <c r="C64" s="37"/>
      <c r="D64" s="37"/>
      <c r="E64" s="37"/>
      <c r="F64" s="37"/>
    </row>
    <row r="65" spans="1:6" x14ac:dyDescent="0.2">
      <c r="A65" s="36" t="s">
        <v>613</v>
      </c>
      <c r="B65" s="36"/>
      <c r="C65" s="36"/>
      <c r="D65" s="36"/>
      <c r="E65" s="36"/>
      <c r="F65" s="36"/>
    </row>
    <row r="66" spans="1:6" ht="42" customHeight="1" x14ac:dyDescent="0.2">
      <c r="A66" s="38"/>
      <c r="B66" s="38"/>
      <c r="C66" s="38"/>
      <c r="D66" s="38"/>
      <c r="E66" s="38"/>
      <c r="F66" s="38"/>
    </row>
    <row r="67" spans="1:6" ht="42" customHeight="1" x14ac:dyDescent="0.2">
      <c r="A67" s="38"/>
      <c r="B67" s="38"/>
      <c r="C67" s="38"/>
      <c r="D67" s="38"/>
      <c r="E67" s="38"/>
      <c r="F67" s="38"/>
    </row>
    <row r="68" spans="1:6" x14ac:dyDescent="0.2">
      <c r="A68" s="36" t="s">
        <v>614</v>
      </c>
      <c r="B68" s="36"/>
      <c r="C68" s="36"/>
      <c r="D68" s="36"/>
      <c r="E68" s="36"/>
      <c r="F68" s="36"/>
    </row>
    <row r="69" spans="1:6" x14ac:dyDescent="0.2">
      <c r="A69" s="36" t="s">
        <v>615</v>
      </c>
      <c r="B69" s="36"/>
      <c r="C69" s="36"/>
      <c r="D69" s="36"/>
      <c r="E69" s="36"/>
      <c r="F69" s="36"/>
    </row>
    <row r="70" spans="1:6" x14ac:dyDescent="0.2">
      <c r="A70" s="36" t="s">
        <v>616</v>
      </c>
      <c r="B70" s="36"/>
      <c r="C70" s="36"/>
      <c r="D70" s="36"/>
      <c r="E70" s="36"/>
      <c r="F70" s="36"/>
    </row>
    <row r="71" spans="1:6" x14ac:dyDescent="0.2">
      <c r="A71" s="31"/>
      <c r="B71" s="31"/>
      <c r="C71" s="31"/>
      <c r="D71" s="31"/>
      <c r="E71" s="31"/>
      <c r="F71" s="31"/>
    </row>
    <row r="72" spans="1:6" ht="16.5" x14ac:dyDescent="0.2">
      <c r="A72" s="37" t="s">
        <v>617</v>
      </c>
      <c r="B72" s="37"/>
      <c r="C72" s="37"/>
      <c r="D72" s="37"/>
      <c r="E72" s="37"/>
      <c r="F72" s="37"/>
    </row>
    <row r="73" spans="1:6" x14ac:dyDescent="0.2">
      <c r="A73" s="36" t="s">
        <v>618</v>
      </c>
      <c r="B73" s="36"/>
      <c r="C73" s="36"/>
      <c r="D73" s="36"/>
      <c r="E73" s="36"/>
      <c r="F73" s="36"/>
    </row>
    <row r="74" spans="1:6" x14ac:dyDescent="0.2">
      <c r="A74" s="36" t="s">
        <v>619</v>
      </c>
      <c r="B74" s="36"/>
      <c r="C74" s="36"/>
      <c r="D74" s="36"/>
      <c r="E74" s="36"/>
      <c r="F74" s="36"/>
    </row>
    <row r="75" spans="1:6" x14ac:dyDescent="0.2">
      <c r="A75" s="36" t="s">
        <v>620</v>
      </c>
      <c r="B75" s="36"/>
      <c r="C75" s="36"/>
      <c r="D75" s="36"/>
      <c r="E75" s="36"/>
      <c r="F75" s="36"/>
    </row>
    <row r="76" spans="1:6" x14ac:dyDescent="0.2">
      <c r="A76" s="36" t="s">
        <v>621</v>
      </c>
      <c r="B76" s="36"/>
      <c r="C76" s="36"/>
      <c r="D76" s="36"/>
      <c r="E76" s="36"/>
      <c r="F76" s="36"/>
    </row>
    <row r="77" spans="1:6" x14ac:dyDescent="0.2">
      <c r="A77" s="36" t="s">
        <v>622</v>
      </c>
      <c r="B77" s="36"/>
      <c r="C77" s="36"/>
      <c r="D77" s="36"/>
      <c r="E77" s="36"/>
      <c r="F77" s="36"/>
    </row>
    <row r="78" spans="1:6" ht="42" customHeight="1" x14ac:dyDescent="0.2">
      <c r="A78" s="38"/>
      <c r="B78" s="38"/>
      <c r="C78" s="38"/>
      <c r="D78" s="38"/>
      <c r="E78" s="38"/>
      <c r="F78" s="38"/>
    </row>
    <row r="79" spans="1:6" ht="66" customHeight="1" x14ac:dyDescent="0.2">
      <c r="A79" s="38"/>
      <c r="B79" s="38"/>
      <c r="C79" s="38"/>
      <c r="D79" s="38"/>
      <c r="E79" s="38"/>
      <c r="F79" s="38"/>
    </row>
    <row r="80" spans="1:6" ht="42" customHeight="1" x14ac:dyDescent="0.2">
      <c r="A80" s="38"/>
      <c r="B80" s="38"/>
      <c r="C80" s="38"/>
      <c r="D80" s="38"/>
      <c r="E80" s="38"/>
      <c r="F80" s="38"/>
    </row>
    <row r="81" spans="1:6" x14ac:dyDescent="0.2">
      <c r="A81" s="36" t="s">
        <v>623</v>
      </c>
      <c r="B81" s="36"/>
      <c r="C81" s="36"/>
      <c r="D81" s="36"/>
      <c r="E81" s="36"/>
      <c r="F81" s="36"/>
    </row>
    <row r="82" spans="1:6" x14ac:dyDescent="0.2">
      <c r="A82" s="36" t="s">
        <v>624</v>
      </c>
      <c r="B82" s="36"/>
      <c r="C82" s="36"/>
      <c r="D82" s="36"/>
      <c r="E82" s="36"/>
      <c r="F82" s="36"/>
    </row>
    <row r="83" spans="1:6" x14ac:dyDescent="0.2">
      <c r="A83" s="36" t="s">
        <v>625</v>
      </c>
      <c r="B83" s="36"/>
      <c r="C83" s="36"/>
      <c r="D83" s="36"/>
      <c r="E83" s="36"/>
      <c r="F83" s="36"/>
    </row>
    <row r="84" spans="1:6" x14ac:dyDescent="0.2">
      <c r="A84" s="36" t="s">
        <v>626</v>
      </c>
      <c r="B84" s="36"/>
      <c r="C84" s="36"/>
      <c r="D84" s="36"/>
      <c r="E84" s="36"/>
      <c r="F84" s="36"/>
    </row>
    <row r="85" spans="1:6" x14ac:dyDescent="0.2">
      <c r="A85" s="31"/>
      <c r="B85" s="31"/>
      <c r="C85" s="31"/>
      <c r="D85" s="31"/>
      <c r="E85" s="31"/>
      <c r="F85" s="31"/>
    </row>
    <row r="86" spans="1:6" ht="16.5" x14ac:dyDescent="0.2">
      <c r="A86" s="37" t="s">
        <v>627</v>
      </c>
      <c r="B86" s="37"/>
      <c r="C86" s="37"/>
      <c r="D86" s="37"/>
      <c r="E86" s="37"/>
      <c r="F86" s="37"/>
    </row>
    <row r="87" spans="1:6" x14ac:dyDescent="0.2">
      <c r="A87" s="36" t="s">
        <v>628</v>
      </c>
      <c r="B87" s="36"/>
      <c r="C87" s="36"/>
      <c r="D87" s="36"/>
      <c r="E87" s="36"/>
      <c r="F87" s="36"/>
    </row>
    <row r="88" spans="1:6" x14ac:dyDescent="0.2">
      <c r="A88" s="36" t="s">
        <v>629</v>
      </c>
      <c r="B88" s="36"/>
      <c r="C88" s="36"/>
      <c r="D88" s="36"/>
      <c r="E88" s="36"/>
      <c r="F88" s="36"/>
    </row>
    <row r="89" spans="1:6" x14ac:dyDescent="0.2">
      <c r="A89" s="36" t="s">
        <v>630</v>
      </c>
      <c r="B89" s="36"/>
      <c r="C89" s="36"/>
      <c r="D89" s="36"/>
      <c r="E89" s="36"/>
      <c r="F89" s="36"/>
    </row>
    <row r="90" spans="1:6" x14ac:dyDescent="0.2">
      <c r="A90" s="36" t="s">
        <v>631</v>
      </c>
      <c r="B90" s="36"/>
      <c r="C90" s="36"/>
      <c r="D90" s="36"/>
      <c r="E90" s="36"/>
      <c r="F90" s="36"/>
    </row>
    <row r="91" spans="1:6" x14ac:dyDescent="0.2">
      <c r="A91" s="36" t="s">
        <v>632</v>
      </c>
      <c r="B91" s="36"/>
      <c r="C91" s="36"/>
      <c r="D91" s="36"/>
      <c r="E91" s="36"/>
      <c r="F91" s="36"/>
    </row>
    <row r="92" spans="1:6" ht="42" customHeight="1" x14ac:dyDescent="0.2">
      <c r="A92" s="38"/>
      <c r="B92" s="38"/>
      <c r="C92" s="38"/>
      <c r="D92" s="38"/>
      <c r="E92" s="38"/>
      <c r="F92" s="38"/>
    </row>
    <row r="93" spans="1:6" ht="42" customHeight="1" x14ac:dyDescent="0.2">
      <c r="A93" s="38"/>
      <c r="B93" s="38"/>
      <c r="C93" s="38"/>
      <c r="D93" s="38"/>
      <c r="E93" s="38"/>
      <c r="F93" s="38"/>
    </row>
    <row r="94" spans="1:6" x14ac:dyDescent="0.2">
      <c r="A94" s="36" t="s">
        <v>633</v>
      </c>
      <c r="B94" s="36"/>
      <c r="C94" s="36"/>
      <c r="D94" s="36"/>
      <c r="E94" s="36"/>
      <c r="F94" s="36"/>
    </row>
    <row r="95" spans="1:6" x14ac:dyDescent="0.2">
      <c r="A95" s="36" t="s">
        <v>634</v>
      </c>
      <c r="B95" s="36"/>
      <c r="C95" s="36"/>
      <c r="D95" s="36"/>
      <c r="E95" s="36"/>
      <c r="F95" s="36"/>
    </row>
    <row r="96" spans="1:6" x14ac:dyDescent="0.2">
      <c r="A96" s="36" t="s">
        <v>635</v>
      </c>
      <c r="B96" s="36"/>
      <c r="C96" s="36"/>
      <c r="D96" s="36"/>
      <c r="E96" s="36"/>
      <c r="F96" s="36"/>
    </row>
    <row r="97" spans="1:6" x14ac:dyDescent="0.2">
      <c r="A97" s="36" t="s">
        <v>636</v>
      </c>
      <c r="B97" s="36"/>
      <c r="C97" s="36"/>
      <c r="D97" s="36"/>
      <c r="E97" s="36"/>
      <c r="F97" s="36"/>
    </row>
    <row r="98" spans="1:6" x14ac:dyDescent="0.2">
      <c r="A98" s="36" t="s">
        <v>637</v>
      </c>
      <c r="B98" s="36"/>
      <c r="C98" s="36"/>
      <c r="D98" s="36"/>
      <c r="E98" s="36"/>
      <c r="F98" s="36"/>
    </row>
    <row r="99" spans="1:6" x14ac:dyDescent="0.2">
      <c r="A99" s="36" t="s">
        <v>638</v>
      </c>
      <c r="B99" s="36"/>
      <c r="C99" s="36"/>
      <c r="D99" s="36"/>
      <c r="E99" s="36"/>
      <c r="F99" s="36"/>
    </row>
    <row r="100" spans="1:6" x14ac:dyDescent="0.2">
      <c r="A100" s="36" t="s">
        <v>639</v>
      </c>
      <c r="B100" s="36"/>
      <c r="C100" s="36"/>
      <c r="D100" s="36"/>
      <c r="E100" s="36"/>
      <c r="F100" s="36"/>
    </row>
    <row r="101" spans="1:6" ht="42" customHeight="1" x14ac:dyDescent="0.2">
      <c r="A101" s="38"/>
      <c r="B101" s="38"/>
      <c r="C101" s="38"/>
      <c r="D101" s="38"/>
      <c r="E101" s="38"/>
      <c r="F101" s="38"/>
    </row>
    <row r="102" spans="1:6" x14ac:dyDescent="0.2">
      <c r="A102" s="36" t="s">
        <v>640</v>
      </c>
      <c r="B102" s="36"/>
      <c r="C102" s="36"/>
      <c r="D102" s="36"/>
      <c r="E102" s="36"/>
      <c r="F102" s="36"/>
    </row>
    <row r="103" spans="1:6" x14ac:dyDescent="0.2">
      <c r="A103" s="36" t="s">
        <v>641</v>
      </c>
      <c r="B103" s="36"/>
      <c r="C103" s="36"/>
      <c r="D103" s="36"/>
      <c r="E103" s="36"/>
      <c r="F103" s="36"/>
    </row>
    <row r="104" spans="1:6" x14ac:dyDescent="0.2">
      <c r="A104" s="36" t="s">
        <v>642</v>
      </c>
      <c r="B104" s="36"/>
      <c r="C104" s="36"/>
      <c r="D104" s="36"/>
      <c r="E104" s="36"/>
      <c r="F104" s="36"/>
    </row>
    <row r="105" spans="1:6" x14ac:dyDescent="0.2">
      <c r="A105" s="36" t="s">
        <v>643</v>
      </c>
      <c r="B105" s="36"/>
      <c r="C105" s="36"/>
      <c r="D105" s="36"/>
      <c r="E105" s="36"/>
      <c r="F105" s="36"/>
    </row>
    <row r="106" spans="1:6" x14ac:dyDescent="0.2">
      <c r="A106" s="36" t="s">
        <v>644</v>
      </c>
      <c r="B106" s="36"/>
      <c r="C106" s="36"/>
      <c r="D106" s="36"/>
      <c r="E106" s="36"/>
      <c r="F106" s="36"/>
    </row>
    <row r="107" spans="1:6" x14ac:dyDescent="0.2">
      <c r="A107" s="36" t="s">
        <v>645</v>
      </c>
      <c r="B107" s="36"/>
      <c r="C107" s="36"/>
      <c r="D107" s="36"/>
      <c r="E107" s="36"/>
      <c r="F107" s="36"/>
    </row>
    <row r="108" spans="1:6" x14ac:dyDescent="0.2">
      <c r="A108" s="36" t="s">
        <v>646</v>
      </c>
      <c r="B108" s="36"/>
      <c r="C108" s="36"/>
      <c r="D108" s="36"/>
      <c r="E108" s="36"/>
      <c r="F108" s="36"/>
    </row>
    <row r="109" spans="1:6" x14ac:dyDescent="0.2">
      <c r="A109" s="31"/>
      <c r="B109" s="31"/>
      <c r="C109" s="31"/>
      <c r="D109" s="31"/>
      <c r="E109" s="31"/>
      <c r="F109" s="31"/>
    </row>
    <row r="110" spans="1:6" ht="16.5" x14ac:dyDescent="0.2">
      <c r="A110" s="37" t="s">
        <v>647</v>
      </c>
      <c r="B110" s="37"/>
      <c r="C110" s="37"/>
      <c r="D110" s="37"/>
      <c r="E110" s="37"/>
      <c r="F110" s="37"/>
    </row>
    <row r="111" spans="1:6" x14ac:dyDescent="0.2">
      <c r="A111" s="36" t="s">
        <v>648</v>
      </c>
      <c r="B111" s="36"/>
      <c r="C111" s="36"/>
      <c r="D111" s="36"/>
      <c r="E111" s="36"/>
      <c r="F111" s="36"/>
    </row>
    <row r="112" spans="1:6" x14ac:dyDescent="0.2">
      <c r="A112" s="36" t="s">
        <v>649</v>
      </c>
      <c r="B112" s="36"/>
      <c r="C112" s="36"/>
      <c r="D112" s="36"/>
      <c r="E112" s="36"/>
      <c r="F112" s="36"/>
    </row>
    <row r="113" spans="1:6" x14ac:dyDescent="0.2">
      <c r="A113" s="36" t="s">
        <v>650</v>
      </c>
      <c r="B113" s="36"/>
      <c r="C113" s="36"/>
      <c r="D113" s="36"/>
      <c r="E113" s="36"/>
      <c r="F113" s="36"/>
    </row>
    <row r="114" spans="1:6" ht="66" customHeight="1" x14ac:dyDescent="0.2">
      <c r="A114" s="38"/>
      <c r="B114" s="38"/>
      <c r="C114" s="38"/>
      <c r="D114" s="38"/>
      <c r="E114" s="38"/>
      <c r="F114" s="38"/>
    </row>
    <row r="115" spans="1:6" x14ac:dyDescent="0.2">
      <c r="A115" s="36" t="s">
        <v>651</v>
      </c>
      <c r="B115" s="36"/>
      <c r="C115" s="36"/>
      <c r="D115" s="36"/>
      <c r="E115" s="36"/>
      <c r="F115" s="36"/>
    </row>
    <row r="116" spans="1:6" x14ac:dyDescent="0.2">
      <c r="A116" s="36" t="s">
        <v>652</v>
      </c>
      <c r="B116" s="36"/>
      <c r="C116" s="36"/>
      <c r="D116" s="36"/>
      <c r="E116" s="36"/>
      <c r="F116" s="36"/>
    </row>
    <row r="117" spans="1:6" x14ac:dyDescent="0.2">
      <c r="A117" s="36" t="s">
        <v>653</v>
      </c>
      <c r="B117" s="36"/>
      <c r="C117" s="36"/>
      <c r="D117" s="36"/>
      <c r="E117" s="36"/>
      <c r="F117" s="36"/>
    </row>
    <row r="118" spans="1:6" x14ac:dyDescent="0.2">
      <c r="A118" s="36" t="s">
        <v>654</v>
      </c>
      <c r="B118" s="36"/>
      <c r="C118" s="36"/>
      <c r="D118" s="36"/>
      <c r="E118" s="36"/>
      <c r="F118" s="36"/>
    </row>
    <row r="119" spans="1:6" x14ac:dyDescent="0.2">
      <c r="A119" s="31"/>
      <c r="B119" s="31"/>
      <c r="C119" s="31"/>
      <c r="D119" s="31"/>
      <c r="E119" s="31"/>
      <c r="F119" s="31"/>
    </row>
    <row r="120" spans="1:6" ht="16.5" x14ac:dyDescent="0.2">
      <c r="A120" s="37" t="s">
        <v>655</v>
      </c>
      <c r="B120" s="37"/>
      <c r="C120" s="37"/>
      <c r="D120" s="37"/>
      <c r="E120" s="37"/>
      <c r="F120" s="37"/>
    </row>
    <row r="121" spans="1:6" x14ac:dyDescent="0.2">
      <c r="A121" s="36" t="s">
        <v>656</v>
      </c>
      <c r="B121" s="36"/>
      <c r="C121" s="36"/>
      <c r="D121" s="36"/>
      <c r="E121" s="36"/>
      <c r="F121" s="36"/>
    </row>
    <row r="122" spans="1:6" ht="66" customHeight="1" x14ac:dyDescent="0.2">
      <c r="A122" s="38"/>
      <c r="B122" s="38"/>
      <c r="C122" s="38"/>
      <c r="D122" s="38"/>
      <c r="E122" s="38"/>
      <c r="F122" s="38"/>
    </row>
    <row r="123" spans="1:6" x14ac:dyDescent="0.2">
      <c r="A123" s="36" t="s">
        <v>657</v>
      </c>
      <c r="B123" s="36"/>
      <c r="C123" s="36"/>
      <c r="D123" s="36"/>
      <c r="E123" s="36"/>
      <c r="F123" s="36"/>
    </row>
    <row r="124" spans="1:6" x14ac:dyDescent="0.2">
      <c r="A124" s="36" t="s">
        <v>658</v>
      </c>
      <c r="B124" s="36"/>
      <c r="C124" s="36"/>
      <c r="D124" s="36"/>
      <c r="E124" s="36"/>
      <c r="F124" s="36"/>
    </row>
    <row r="125" spans="1:6" x14ac:dyDescent="0.2">
      <c r="A125" s="36" t="s">
        <v>659</v>
      </c>
      <c r="B125" s="36"/>
      <c r="C125" s="36"/>
      <c r="D125" s="36"/>
      <c r="E125" s="36"/>
      <c r="F125" s="36"/>
    </row>
    <row r="126" spans="1:6" x14ac:dyDescent="0.2">
      <c r="A126" s="31"/>
      <c r="B126" s="31"/>
      <c r="C126" s="31"/>
      <c r="D126" s="31"/>
      <c r="E126" s="31"/>
      <c r="F126" s="31"/>
    </row>
    <row r="127" spans="1:6" ht="16.5" x14ac:dyDescent="0.2">
      <c r="A127" s="37" t="s">
        <v>660</v>
      </c>
      <c r="B127" s="37"/>
      <c r="C127" s="37"/>
      <c r="D127" s="37"/>
      <c r="E127" s="37"/>
      <c r="F127" s="37"/>
    </row>
    <row r="128" spans="1:6" x14ac:dyDescent="0.2">
      <c r="A128" s="36" t="s">
        <v>661</v>
      </c>
      <c r="B128" s="36"/>
      <c r="C128" s="36"/>
      <c r="D128" s="36"/>
      <c r="E128" s="36"/>
      <c r="F128" s="36"/>
    </row>
    <row r="129" spans="1:6" ht="66" customHeight="1" x14ac:dyDescent="0.2">
      <c r="A129" s="38"/>
      <c r="B129" s="38"/>
      <c r="C129" s="38"/>
      <c r="D129" s="38"/>
      <c r="E129" s="38"/>
      <c r="F129" s="38"/>
    </row>
    <row r="130" spans="1:6" ht="42" customHeight="1" x14ac:dyDescent="0.2">
      <c r="A130" s="38"/>
      <c r="B130" s="38"/>
      <c r="C130" s="38"/>
      <c r="D130" s="38"/>
      <c r="E130" s="38"/>
      <c r="F130" s="38"/>
    </row>
    <row r="131" spans="1:6" ht="42" customHeight="1" x14ac:dyDescent="0.2">
      <c r="A131" s="38"/>
      <c r="B131" s="38"/>
      <c r="C131" s="38"/>
      <c r="D131" s="38"/>
      <c r="E131" s="38"/>
      <c r="F131" s="38"/>
    </row>
    <row r="132" spans="1:6" x14ac:dyDescent="0.2">
      <c r="A132" s="36" t="s">
        <v>662</v>
      </c>
      <c r="B132" s="36"/>
      <c r="C132" s="36"/>
      <c r="D132" s="36"/>
      <c r="E132" s="36"/>
      <c r="F132" s="36"/>
    </row>
    <row r="133" spans="1:6" x14ac:dyDescent="0.2">
      <c r="A133" s="36" t="s">
        <v>663</v>
      </c>
      <c r="B133" s="36"/>
      <c r="C133" s="36"/>
      <c r="D133" s="36"/>
      <c r="E133" s="36"/>
      <c r="F133" s="36"/>
    </row>
    <row r="134" spans="1:6" x14ac:dyDescent="0.2">
      <c r="A134" s="36" t="s">
        <v>664</v>
      </c>
      <c r="B134" s="36"/>
      <c r="C134" s="36"/>
      <c r="D134" s="36"/>
      <c r="E134" s="36"/>
      <c r="F134" s="36"/>
    </row>
    <row r="135" spans="1:6" x14ac:dyDescent="0.2">
      <c r="A135" s="31"/>
      <c r="B135" s="31"/>
      <c r="C135" s="31"/>
      <c r="D135" s="31"/>
      <c r="E135" s="31"/>
      <c r="F135" s="31"/>
    </row>
    <row r="136" spans="1:6" ht="16.5" x14ac:dyDescent="0.2">
      <c r="A136" s="37" t="s">
        <v>665</v>
      </c>
      <c r="B136" s="37"/>
      <c r="C136" s="37"/>
      <c r="D136" s="37"/>
      <c r="E136" s="37"/>
      <c r="F136" s="37"/>
    </row>
    <row r="137" spans="1:6" x14ac:dyDescent="0.2">
      <c r="A137" s="36" t="s">
        <v>666</v>
      </c>
      <c r="B137" s="36"/>
      <c r="C137" s="36"/>
      <c r="D137" s="36"/>
      <c r="E137" s="36"/>
      <c r="F137" s="36"/>
    </row>
    <row r="138" spans="1:6" ht="66" customHeight="1" x14ac:dyDescent="0.2">
      <c r="A138" s="38"/>
      <c r="B138" s="38"/>
      <c r="C138" s="38"/>
      <c r="D138" s="38"/>
      <c r="E138" s="38"/>
      <c r="F138" s="38"/>
    </row>
    <row r="139" spans="1:6" x14ac:dyDescent="0.2">
      <c r="A139" s="36" t="s">
        <v>667</v>
      </c>
      <c r="B139" s="36"/>
      <c r="C139" s="36"/>
      <c r="D139" s="36"/>
      <c r="E139" s="36"/>
      <c r="F139" s="36"/>
    </row>
    <row r="140" spans="1:6" x14ac:dyDescent="0.2">
      <c r="A140" s="36" t="s">
        <v>668</v>
      </c>
      <c r="B140" s="36"/>
      <c r="C140" s="36"/>
      <c r="D140" s="36"/>
      <c r="E140" s="36"/>
      <c r="F140" s="36"/>
    </row>
    <row r="141" spans="1:6" x14ac:dyDescent="0.2">
      <c r="A141" s="36" t="s">
        <v>669</v>
      </c>
      <c r="B141" s="36"/>
      <c r="C141" s="36"/>
      <c r="D141" s="36"/>
      <c r="E141" s="36"/>
      <c r="F141" s="36"/>
    </row>
    <row r="142" spans="1:6" x14ac:dyDescent="0.2">
      <c r="A142" s="36" t="s">
        <v>670</v>
      </c>
      <c r="B142" s="36"/>
      <c r="C142" s="36"/>
      <c r="D142" s="36"/>
      <c r="E142" s="36"/>
      <c r="F142" s="36"/>
    </row>
    <row r="143" spans="1:6" x14ac:dyDescent="0.2">
      <c r="A143" s="36" t="e">
        <f xml:space="preserve"> User берется SLS.Crack.Phi3.</f>
        <v>#NAME?</v>
      </c>
      <c r="B143" s="36"/>
      <c r="C143" s="36"/>
      <c r="D143" s="36"/>
      <c r="E143" s="36"/>
      <c r="F143" s="36"/>
    </row>
    <row r="144" spans="1:6" x14ac:dyDescent="0.2">
      <c r="A144" s="36" t="s">
        <v>671</v>
      </c>
      <c r="B144" s="36"/>
      <c r="C144" s="36"/>
      <c r="D144" s="36"/>
      <c r="E144" s="36"/>
      <c r="F144" s="36"/>
    </row>
    <row r="145" spans="1:6" x14ac:dyDescent="0.2">
      <c r="A145" s="36" t="s">
        <v>672</v>
      </c>
      <c r="B145" s="36"/>
      <c r="C145" s="36"/>
      <c r="D145" s="36"/>
      <c r="E145" s="36"/>
      <c r="F145" s="36"/>
    </row>
    <row r="146" spans="1:6" x14ac:dyDescent="0.2">
      <c r="A146" s="36" t="s">
        <v>673</v>
      </c>
      <c r="B146" s="36"/>
      <c r="C146" s="36"/>
      <c r="D146" s="36"/>
      <c r="E146" s="36"/>
      <c r="F146" s="36"/>
    </row>
    <row r="147" spans="1:6" x14ac:dyDescent="0.2">
      <c r="A147" s="36" t="s">
        <v>674</v>
      </c>
      <c r="B147" s="36"/>
      <c r="C147" s="36"/>
      <c r="D147" s="36"/>
      <c r="E147" s="36"/>
      <c r="F147" s="36"/>
    </row>
    <row r="148" spans="1:6" x14ac:dyDescent="0.2">
      <c r="A148" s="36" t="s">
        <v>675</v>
      </c>
      <c r="B148" s="36"/>
      <c r="C148" s="36"/>
      <c r="D148" s="36"/>
      <c r="E148" s="36"/>
      <c r="F148" s="36"/>
    </row>
    <row r="149" spans="1:6" x14ac:dyDescent="0.2">
      <c r="A149" s="36" t="s">
        <v>676</v>
      </c>
      <c r="B149" s="36"/>
      <c r="C149" s="36"/>
      <c r="D149" s="36"/>
      <c r="E149" s="36"/>
      <c r="F149" s="36"/>
    </row>
    <row r="150" spans="1:6" x14ac:dyDescent="0.2">
      <c r="A150" s="36" t="s">
        <v>677</v>
      </c>
      <c r="B150" s="36"/>
      <c r="C150" s="36"/>
      <c r="D150" s="36"/>
      <c r="E150" s="36"/>
      <c r="F150" s="36"/>
    </row>
    <row r="151" spans="1:6" x14ac:dyDescent="0.2">
      <c r="A151" s="36" t="s">
        <v>678</v>
      </c>
      <c r="B151" s="36"/>
      <c r="C151" s="36"/>
      <c r="D151" s="36"/>
      <c r="E151" s="36"/>
      <c r="F151" s="36"/>
    </row>
    <row r="152" spans="1:6" x14ac:dyDescent="0.2">
      <c r="A152" s="36" t="s">
        <v>679</v>
      </c>
      <c r="B152" s="36"/>
      <c r="C152" s="36"/>
      <c r="D152" s="36"/>
      <c r="E152" s="36"/>
      <c r="F152" s="36"/>
    </row>
    <row r="153" spans="1:6" ht="66" customHeight="1" x14ac:dyDescent="0.2">
      <c r="A153" s="38"/>
      <c r="B153" s="38"/>
      <c r="C153" s="38"/>
      <c r="D153" s="38"/>
      <c r="E153" s="38"/>
      <c r="F153" s="38"/>
    </row>
    <row r="154" spans="1:6" x14ac:dyDescent="0.2">
      <c r="A154" s="36" t="s">
        <v>680</v>
      </c>
      <c r="B154" s="36"/>
      <c r="C154" s="36"/>
      <c r="D154" s="36"/>
      <c r="E154" s="36"/>
      <c r="F154" s="36"/>
    </row>
    <row r="155" spans="1:6" x14ac:dyDescent="0.2">
      <c r="A155" s="36" t="s">
        <v>681</v>
      </c>
      <c r="B155" s="36"/>
      <c r="C155" s="36"/>
      <c r="D155" s="36"/>
      <c r="E155" s="36"/>
      <c r="F155" s="36"/>
    </row>
    <row r="156" spans="1:6" x14ac:dyDescent="0.2">
      <c r="A156" s="36" t="s">
        <v>682</v>
      </c>
      <c r="B156" s="36"/>
      <c r="C156" s="36"/>
      <c r="D156" s="36"/>
      <c r="E156" s="36"/>
      <c r="F156" s="36"/>
    </row>
    <row r="157" spans="1:6" x14ac:dyDescent="0.2">
      <c r="A157" s="36" t="s">
        <v>683</v>
      </c>
      <c r="B157" s="36"/>
      <c r="C157" s="36"/>
      <c r="D157" s="36"/>
      <c r="E157" s="36"/>
      <c r="F157" s="36"/>
    </row>
    <row r="158" spans="1:6" x14ac:dyDescent="0.2">
      <c r="A158" s="36" t="s">
        <v>684</v>
      </c>
      <c r="B158" s="36"/>
      <c r="C158" s="36"/>
      <c r="D158" s="36"/>
      <c r="E158" s="36"/>
      <c r="F158" s="36"/>
    </row>
    <row r="159" spans="1:6" ht="66" customHeight="1" x14ac:dyDescent="0.2">
      <c r="A159" s="38"/>
      <c r="B159" s="38"/>
      <c r="C159" s="38"/>
      <c r="D159" s="38"/>
      <c r="E159" s="38"/>
      <c r="F159" s="38"/>
    </row>
    <row r="160" spans="1:6" x14ac:dyDescent="0.2">
      <c r="A160" s="36" t="s">
        <v>685</v>
      </c>
      <c r="B160" s="36"/>
      <c r="C160" s="36"/>
      <c r="D160" s="36"/>
      <c r="E160" s="36"/>
      <c r="F160" s="36"/>
    </row>
    <row r="161" spans="1:6" x14ac:dyDescent="0.2">
      <c r="A161" s="36" t="s">
        <v>686</v>
      </c>
      <c r="B161" s="36"/>
      <c r="C161" s="36"/>
      <c r="D161" s="36"/>
      <c r="E161" s="36"/>
      <c r="F161" s="36"/>
    </row>
    <row r="162" spans="1:6" x14ac:dyDescent="0.2">
      <c r="A162" s="31"/>
      <c r="B162" s="31"/>
      <c r="C162" s="31"/>
      <c r="D162" s="31"/>
      <c r="E162" s="31"/>
      <c r="F162" s="31"/>
    </row>
    <row r="163" spans="1:6" ht="16.5" x14ac:dyDescent="0.2">
      <c r="A163" s="37" t="s">
        <v>687</v>
      </c>
      <c r="B163" s="37"/>
      <c r="C163" s="37"/>
      <c r="D163" s="37"/>
      <c r="E163" s="37"/>
      <c r="F163" s="37"/>
    </row>
    <row r="164" spans="1:6" x14ac:dyDescent="0.2">
      <c r="A164" s="36" t="s">
        <v>688</v>
      </c>
      <c r="B164" s="36"/>
      <c r="C164" s="36"/>
      <c r="D164" s="36"/>
      <c r="E164" s="36"/>
      <c r="F164" s="36"/>
    </row>
    <row r="165" spans="1:6" x14ac:dyDescent="0.2">
      <c r="A165" s="36" t="s">
        <v>689</v>
      </c>
      <c r="B165" s="36"/>
      <c r="C165" s="36"/>
      <c r="D165" s="36"/>
      <c r="E165" s="36"/>
      <c r="F165" s="36"/>
    </row>
    <row r="166" spans="1:6" ht="42" customHeight="1" x14ac:dyDescent="0.2">
      <c r="A166" s="38"/>
      <c r="B166" s="38"/>
      <c r="C166" s="38"/>
      <c r="D166" s="38"/>
      <c r="E166" s="38"/>
      <c r="F166" s="38"/>
    </row>
    <row r="167" spans="1:6" ht="66" customHeight="1" x14ac:dyDescent="0.2">
      <c r="A167" s="38"/>
      <c r="B167" s="38"/>
      <c r="C167" s="38"/>
      <c r="D167" s="38"/>
      <c r="E167" s="38"/>
      <c r="F167" s="38"/>
    </row>
    <row r="168" spans="1:6" x14ac:dyDescent="0.2">
      <c r="A168" s="36" t="s">
        <v>690</v>
      </c>
      <c r="B168" s="36"/>
      <c r="C168" s="36"/>
      <c r="D168" s="36"/>
      <c r="E168" s="36"/>
      <c r="F168" s="36"/>
    </row>
    <row r="169" spans="1:6" x14ac:dyDescent="0.2">
      <c r="A169" s="36" t="s">
        <v>691</v>
      </c>
      <c r="B169" s="36"/>
      <c r="C169" s="36"/>
      <c r="D169" s="36"/>
      <c r="E169" s="36"/>
      <c r="F169" s="36"/>
    </row>
    <row r="170" spans="1:6" x14ac:dyDescent="0.2">
      <c r="A170" s="36" t="s">
        <v>692</v>
      </c>
      <c r="B170" s="36"/>
      <c r="C170" s="36"/>
      <c r="D170" s="36"/>
      <c r="E170" s="36"/>
      <c r="F170" s="36"/>
    </row>
    <row r="171" spans="1:6" x14ac:dyDescent="0.2">
      <c r="A171" s="36" t="s">
        <v>693</v>
      </c>
      <c r="B171" s="36"/>
      <c r="C171" s="36"/>
      <c r="D171" s="36"/>
      <c r="E171" s="36"/>
      <c r="F171" s="36"/>
    </row>
    <row r="172" spans="1:6" x14ac:dyDescent="0.2">
      <c r="A172" s="31"/>
      <c r="B172" s="31"/>
      <c r="C172" s="31"/>
      <c r="D172" s="31"/>
      <c r="E172" s="31"/>
      <c r="F172" s="31"/>
    </row>
    <row r="173" spans="1:6" ht="16.5" x14ac:dyDescent="0.2">
      <c r="A173" s="37" t="s">
        <v>694</v>
      </c>
      <c r="B173" s="37"/>
      <c r="C173" s="37"/>
      <c r="D173" s="37"/>
      <c r="E173" s="37"/>
      <c r="F173" s="37"/>
    </row>
    <row r="174" spans="1:6" x14ac:dyDescent="0.2">
      <c r="A174" s="36" t="s">
        <v>695</v>
      </c>
      <c r="B174" s="36"/>
      <c r="C174" s="36"/>
      <c r="D174" s="36"/>
      <c r="E174" s="36"/>
      <c r="F174" s="36"/>
    </row>
    <row r="175" spans="1:6" x14ac:dyDescent="0.2">
      <c r="A175" s="36" t="s">
        <v>696</v>
      </c>
      <c r="B175" s="36"/>
      <c r="C175" s="36"/>
      <c r="D175" s="36"/>
      <c r="E175" s="36"/>
      <c r="F175" s="36"/>
    </row>
    <row r="176" spans="1:6" x14ac:dyDescent="0.2">
      <c r="A176" s="36" t="s">
        <v>697</v>
      </c>
      <c r="B176" s="36"/>
      <c r="C176" s="36"/>
      <c r="D176" s="36"/>
      <c r="E176" s="36"/>
      <c r="F176" s="36"/>
    </row>
    <row r="177" spans="1:6" x14ac:dyDescent="0.2">
      <c r="A177" s="36" t="s">
        <v>698</v>
      </c>
      <c r="B177" s="36"/>
      <c r="C177" s="36"/>
      <c r="D177" s="36"/>
      <c r="E177" s="36"/>
      <c r="F177" s="36"/>
    </row>
    <row r="178" spans="1:6" x14ac:dyDescent="0.2">
      <c r="A178" s="36" t="s">
        <v>699</v>
      </c>
      <c r="B178" s="36"/>
      <c r="C178" s="36"/>
      <c r="D178" s="36"/>
      <c r="E178" s="36"/>
      <c r="F178" s="36"/>
    </row>
    <row r="179" spans="1:6" ht="42" customHeight="1" x14ac:dyDescent="0.2">
      <c r="A179" s="38"/>
      <c r="B179" s="38"/>
      <c r="C179" s="38"/>
      <c r="D179" s="38"/>
      <c r="E179" s="38"/>
      <c r="F179" s="38"/>
    </row>
    <row r="180" spans="1:6" ht="66" customHeight="1" x14ac:dyDescent="0.2">
      <c r="A180" s="38"/>
      <c r="B180" s="38"/>
      <c r="C180" s="38"/>
      <c r="D180" s="38"/>
      <c r="E180" s="38"/>
      <c r="F180" s="38"/>
    </row>
    <row r="181" spans="1:6" x14ac:dyDescent="0.2">
      <c r="A181" s="36" t="s">
        <v>700</v>
      </c>
      <c r="B181" s="36"/>
      <c r="C181" s="36"/>
      <c r="D181" s="36"/>
      <c r="E181" s="36"/>
      <c r="F181" s="36"/>
    </row>
    <row r="182" spans="1:6" x14ac:dyDescent="0.2">
      <c r="A182" s="36" t="s">
        <v>689</v>
      </c>
      <c r="B182" s="36"/>
      <c r="C182" s="36"/>
      <c r="D182" s="36"/>
      <c r="E182" s="36"/>
      <c r="F182" s="36"/>
    </row>
    <row r="183" spans="1:6" x14ac:dyDescent="0.2">
      <c r="A183" s="36" t="s">
        <v>701</v>
      </c>
      <c r="B183" s="36"/>
      <c r="C183" s="36"/>
      <c r="D183" s="36"/>
      <c r="E183" s="36"/>
      <c r="F183" s="36"/>
    </row>
    <row r="184" spans="1:6" x14ac:dyDescent="0.2">
      <c r="A184" s="36" t="s">
        <v>702</v>
      </c>
      <c r="B184" s="36"/>
      <c r="C184" s="36"/>
      <c r="D184" s="36"/>
      <c r="E184" s="36"/>
      <c r="F184" s="36"/>
    </row>
    <row r="185" spans="1:6" x14ac:dyDescent="0.2">
      <c r="A185" s="36" t="s">
        <v>703</v>
      </c>
      <c r="B185" s="36"/>
      <c r="C185" s="36"/>
      <c r="D185" s="36"/>
      <c r="E185" s="36"/>
      <c r="F185" s="36"/>
    </row>
    <row r="186" spans="1:6" x14ac:dyDescent="0.2">
      <c r="A186" s="36" t="s">
        <v>704</v>
      </c>
      <c r="B186" s="36"/>
      <c r="C186" s="36"/>
      <c r="D186" s="36"/>
      <c r="E186" s="36"/>
      <c r="F186" s="36"/>
    </row>
    <row r="187" spans="1:6" x14ac:dyDescent="0.2">
      <c r="A187" s="36" t="s">
        <v>705</v>
      </c>
      <c r="B187" s="36"/>
      <c r="C187" s="36"/>
      <c r="D187" s="36"/>
      <c r="E187" s="36"/>
      <c r="F187" s="36"/>
    </row>
    <row r="188" spans="1:6" x14ac:dyDescent="0.2">
      <c r="A188" s="31"/>
      <c r="B188" s="31"/>
      <c r="C188" s="31"/>
      <c r="D188" s="31"/>
      <c r="E188" s="31"/>
      <c r="F188" s="31"/>
    </row>
    <row r="189" spans="1:6" ht="16.5" x14ac:dyDescent="0.2">
      <c r="A189" s="37" t="s">
        <v>706</v>
      </c>
      <c r="B189" s="37"/>
      <c r="C189" s="37"/>
      <c r="D189" s="37"/>
      <c r="E189" s="37"/>
      <c r="F189" s="37"/>
    </row>
    <row r="190" spans="1:6" x14ac:dyDescent="0.2">
      <c r="A190" s="36" t="s">
        <v>707</v>
      </c>
      <c r="B190" s="36"/>
      <c r="C190" s="36"/>
      <c r="D190" s="36"/>
      <c r="E190" s="36"/>
      <c r="F190" s="36"/>
    </row>
    <row r="191" spans="1:6" x14ac:dyDescent="0.2">
      <c r="A191" s="36" t="s">
        <v>708</v>
      </c>
      <c r="B191" s="36"/>
      <c r="C191" s="36"/>
      <c r="D191" s="36"/>
      <c r="E191" s="36"/>
      <c r="F191" s="36"/>
    </row>
    <row r="192" spans="1:6" x14ac:dyDescent="0.2">
      <c r="A192" s="36" t="s">
        <v>709</v>
      </c>
      <c r="B192" s="36"/>
      <c r="C192" s="36"/>
      <c r="D192" s="36"/>
      <c r="E192" s="36"/>
      <c r="F192" s="36"/>
    </row>
    <row r="193" spans="1:6" x14ac:dyDescent="0.2">
      <c r="A193" s="36" t="s">
        <v>710</v>
      </c>
      <c r="B193" s="36"/>
      <c r="C193" s="36"/>
      <c r="D193" s="36"/>
      <c r="E193" s="36"/>
      <c r="F193" s="36"/>
    </row>
    <row r="194" spans="1:6" x14ac:dyDescent="0.2">
      <c r="A194" s="31"/>
      <c r="B194" s="31"/>
      <c r="C194" s="31"/>
      <c r="D194" s="31"/>
      <c r="E194" s="31"/>
      <c r="F194" s="31"/>
    </row>
    <row r="195" spans="1:6" x14ac:dyDescent="0.2">
      <c r="A195" s="31"/>
      <c r="B195" s="31"/>
      <c r="C195" s="31"/>
      <c r="D195" s="31"/>
      <c r="E195" s="31"/>
      <c r="F195" s="31"/>
    </row>
    <row r="196" spans="1:6" ht="20.25" x14ac:dyDescent="0.2">
      <c r="A196" s="35" t="s">
        <v>711</v>
      </c>
      <c r="B196" s="35"/>
      <c r="C196" s="35"/>
      <c r="D196" s="35"/>
      <c r="E196" s="35"/>
      <c r="F196" s="35"/>
    </row>
    <row r="197" spans="1:6" x14ac:dyDescent="0.2">
      <c r="A197" s="36" t="s">
        <v>712</v>
      </c>
      <c r="B197" s="36"/>
      <c r="C197" s="36"/>
      <c r="D197" s="36"/>
      <c r="E197" s="36"/>
      <c r="F197" s="36"/>
    </row>
    <row r="198" spans="1:6" x14ac:dyDescent="0.2">
      <c r="A198" s="36" t="s">
        <v>713</v>
      </c>
      <c r="B198" s="36"/>
      <c r="C198" s="36"/>
      <c r="D198" s="36"/>
      <c r="E198" s="36"/>
      <c r="F198" s="36"/>
    </row>
    <row r="199" spans="1:6" x14ac:dyDescent="0.2">
      <c r="A199" s="36" t="s">
        <v>714</v>
      </c>
      <c r="B199" s="36"/>
      <c r="C199" s="36"/>
      <c r="D199" s="36"/>
      <c r="E199" s="36"/>
      <c r="F199" s="36"/>
    </row>
    <row r="200" spans="1:6" x14ac:dyDescent="0.2">
      <c r="A200" s="36" t="s">
        <v>715</v>
      </c>
      <c r="B200" s="36"/>
      <c r="C200" s="36"/>
      <c r="D200" s="36"/>
      <c r="E200" s="36"/>
      <c r="F200" s="36"/>
    </row>
    <row r="201" spans="1:6" x14ac:dyDescent="0.2">
      <c r="A201" s="36" t="s">
        <v>716</v>
      </c>
      <c r="B201" s="36"/>
      <c r="C201" s="36"/>
      <c r="D201" s="36"/>
      <c r="E201" s="36"/>
      <c r="F201" s="36"/>
    </row>
    <row r="202" spans="1:6" x14ac:dyDescent="0.2">
      <c r="A202" s="36" t="s">
        <v>717</v>
      </c>
      <c r="B202" s="36"/>
      <c r="C202" s="36"/>
      <c r="D202" s="36"/>
      <c r="E202" s="36"/>
      <c r="F202" s="36"/>
    </row>
    <row r="203" spans="1:6" x14ac:dyDescent="0.2">
      <c r="A203" s="31"/>
      <c r="B203" s="31"/>
      <c r="C203" s="31"/>
      <c r="D203" s="31"/>
      <c r="E203" s="31"/>
      <c r="F203" s="31"/>
    </row>
    <row r="204" spans="1:6" ht="16.5" x14ac:dyDescent="0.2">
      <c r="A204" s="37" t="s">
        <v>718</v>
      </c>
      <c r="B204" s="37"/>
      <c r="C204" s="37"/>
      <c r="D204" s="37"/>
      <c r="E204" s="37"/>
      <c r="F204" s="37"/>
    </row>
    <row r="205" spans="1:6" x14ac:dyDescent="0.2">
      <c r="A205" s="36" t="s">
        <v>719</v>
      </c>
      <c r="B205" s="36"/>
      <c r="C205" s="36"/>
      <c r="D205" s="36"/>
      <c r="E205" s="36"/>
      <c r="F205" s="36"/>
    </row>
    <row r="206" spans="1:6" x14ac:dyDescent="0.2">
      <c r="A206" s="36" t="s">
        <v>720</v>
      </c>
      <c r="B206" s="36"/>
      <c r="C206" s="36"/>
      <c r="D206" s="36"/>
      <c r="E206" s="36"/>
      <c r="F206" s="36"/>
    </row>
    <row r="207" spans="1:6" x14ac:dyDescent="0.2">
      <c r="A207" s="36" t="s">
        <v>721</v>
      </c>
      <c r="B207" s="36"/>
      <c r="C207" s="36"/>
      <c r="D207" s="36"/>
      <c r="E207" s="36"/>
      <c r="F207" s="36"/>
    </row>
    <row r="208" spans="1:6" x14ac:dyDescent="0.2">
      <c r="A208" s="36" t="s">
        <v>722</v>
      </c>
      <c r="B208" s="36"/>
      <c r="C208" s="36"/>
      <c r="D208" s="36"/>
      <c r="E208" s="36"/>
      <c r="F208" s="36"/>
    </row>
    <row r="209" spans="1:6" x14ac:dyDescent="0.2">
      <c r="A209" s="36" t="s">
        <v>723</v>
      </c>
      <c r="B209" s="36"/>
      <c r="C209" s="36"/>
      <c r="D209" s="36"/>
      <c r="E209" s="36"/>
      <c r="F209" s="36"/>
    </row>
    <row r="210" spans="1:6" x14ac:dyDescent="0.2">
      <c r="A210" s="36" t="s">
        <v>724</v>
      </c>
      <c r="B210" s="36"/>
      <c r="C210" s="36"/>
      <c r="D210" s="36"/>
      <c r="E210" s="36"/>
      <c r="F210" s="36"/>
    </row>
    <row r="211" spans="1:6" x14ac:dyDescent="0.2">
      <c r="A211" s="31"/>
      <c r="B211" s="31"/>
      <c r="C211" s="31"/>
      <c r="D211" s="31"/>
      <c r="E211" s="31"/>
      <c r="F211" s="31"/>
    </row>
    <row r="212" spans="1:6" ht="16.5" x14ac:dyDescent="0.2">
      <c r="A212" s="37" t="s">
        <v>725</v>
      </c>
      <c r="B212" s="37"/>
      <c r="C212" s="37"/>
      <c r="D212" s="37"/>
      <c r="E212" s="37"/>
      <c r="F212" s="37"/>
    </row>
    <row r="213" spans="1:6" x14ac:dyDescent="0.2">
      <c r="A213" s="36" t="s">
        <v>726</v>
      </c>
      <c r="B213" s="36"/>
      <c r="C213" s="36"/>
      <c r="D213" s="36"/>
      <c r="E213" s="36"/>
      <c r="F213" s="36"/>
    </row>
    <row r="214" spans="1:6" x14ac:dyDescent="0.2">
      <c r="A214" s="36" t="s">
        <v>727</v>
      </c>
      <c r="B214" s="36"/>
      <c r="C214" s="36"/>
      <c r="D214" s="36"/>
      <c r="E214" s="36"/>
      <c r="F214" s="36"/>
    </row>
    <row r="215" spans="1:6" ht="42" customHeight="1" x14ac:dyDescent="0.2">
      <c r="A215" s="38"/>
      <c r="B215" s="38"/>
      <c r="C215" s="38"/>
      <c r="D215" s="38"/>
      <c r="E215" s="38"/>
      <c r="F215" s="38"/>
    </row>
    <row r="216" spans="1:6" ht="42" customHeight="1" x14ac:dyDescent="0.2">
      <c r="A216" s="38"/>
      <c r="B216" s="38"/>
      <c r="C216" s="38"/>
      <c r="D216" s="38"/>
      <c r="E216" s="38"/>
      <c r="F216" s="38"/>
    </row>
    <row r="217" spans="1:6" x14ac:dyDescent="0.2">
      <c r="A217" s="36" t="s">
        <v>728</v>
      </c>
      <c r="B217" s="36"/>
      <c r="C217" s="36"/>
      <c r="D217" s="36"/>
      <c r="E217" s="36"/>
      <c r="F217" s="36"/>
    </row>
    <row r="218" spans="1:6" x14ac:dyDescent="0.2">
      <c r="A218" s="36" t="s">
        <v>729</v>
      </c>
      <c r="B218" s="36"/>
      <c r="C218" s="36"/>
      <c r="D218" s="36"/>
      <c r="E218" s="36"/>
      <c r="F218" s="36"/>
    </row>
    <row r="219" spans="1:6" ht="42" customHeight="1" x14ac:dyDescent="0.2">
      <c r="A219" s="38"/>
      <c r="B219" s="38"/>
      <c r="C219" s="38"/>
      <c r="D219" s="38"/>
      <c r="E219" s="38"/>
      <c r="F219" s="38"/>
    </row>
    <row r="220" spans="1:6" ht="42" customHeight="1" x14ac:dyDescent="0.2">
      <c r="A220" s="38"/>
      <c r="B220" s="38"/>
      <c r="C220" s="38"/>
      <c r="D220" s="38"/>
      <c r="E220" s="38"/>
      <c r="F220" s="38"/>
    </row>
    <row r="221" spans="1:6" x14ac:dyDescent="0.2">
      <c r="A221" s="36" t="s">
        <v>730</v>
      </c>
      <c r="B221" s="36"/>
      <c r="C221" s="36"/>
      <c r="D221" s="36"/>
      <c r="E221" s="36"/>
      <c r="F221" s="36"/>
    </row>
    <row r="222" spans="1:6" x14ac:dyDescent="0.2">
      <c r="A222" s="36" t="s">
        <v>731</v>
      </c>
      <c r="B222" s="36"/>
      <c r="C222" s="36"/>
      <c r="D222" s="36"/>
      <c r="E222" s="36"/>
      <c r="F222" s="36"/>
    </row>
    <row r="223" spans="1:6" x14ac:dyDescent="0.2">
      <c r="A223" s="36" t="s">
        <v>732</v>
      </c>
      <c r="B223" s="36"/>
      <c r="C223" s="36"/>
      <c r="D223" s="36"/>
      <c r="E223" s="36"/>
      <c r="F223" s="36"/>
    </row>
    <row r="224" spans="1:6" x14ac:dyDescent="0.2">
      <c r="A224" s="36" t="s">
        <v>733</v>
      </c>
      <c r="B224" s="36"/>
      <c r="C224" s="36"/>
      <c r="D224" s="36"/>
      <c r="E224" s="36"/>
      <c r="F224" s="36"/>
    </row>
    <row r="225" spans="1:6" ht="42" customHeight="1" x14ac:dyDescent="0.2">
      <c r="A225" s="38"/>
      <c r="B225" s="38"/>
      <c r="C225" s="38"/>
      <c r="D225" s="38"/>
      <c r="E225" s="38"/>
      <c r="F225" s="38"/>
    </row>
    <row r="226" spans="1:6" x14ac:dyDescent="0.2">
      <c r="A226" s="31"/>
      <c r="B226" s="31"/>
      <c r="C226" s="31"/>
      <c r="D226" s="31"/>
      <c r="E226" s="31"/>
      <c r="F226" s="31"/>
    </row>
    <row r="227" spans="1:6" ht="16.5" x14ac:dyDescent="0.2">
      <c r="A227" s="37" t="s">
        <v>734</v>
      </c>
      <c r="B227" s="37"/>
      <c r="C227" s="37"/>
      <c r="D227" s="37"/>
      <c r="E227" s="37"/>
      <c r="F227" s="37"/>
    </row>
    <row r="228" spans="1:6" x14ac:dyDescent="0.2">
      <c r="A228" s="36" t="s">
        <v>735</v>
      </c>
      <c r="B228" s="36"/>
      <c r="C228" s="36"/>
      <c r="D228" s="36"/>
      <c r="E228" s="36"/>
      <c r="F228" s="36"/>
    </row>
    <row r="229" spans="1:6" x14ac:dyDescent="0.2">
      <c r="A229" s="36" t="s">
        <v>736</v>
      </c>
      <c r="B229" s="36"/>
      <c r="C229" s="36"/>
      <c r="D229" s="36"/>
      <c r="E229" s="36"/>
      <c r="F229" s="36"/>
    </row>
    <row r="230" spans="1:6" ht="66" customHeight="1" x14ac:dyDescent="0.2">
      <c r="A230" s="38"/>
      <c r="B230" s="38"/>
      <c r="C230" s="38"/>
      <c r="D230" s="38"/>
      <c r="E230" s="38"/>
      <c r="F230" s="38"/>
    </row>
    <row r="231" spans="1:6" ht="42" customHeight="1" x14ac:dyDescent="0.2">
      <c r="A231" s="38"/>
      <c r="B231" s="38"/>
      <c r="C231" s="38"/>
      <c r="D231" s="38"/>
      <c r="E231" s="38"/>
      <c r="F231" s="38"/>
    </row>
    <row r="232" spans="1:6" ht="66" customHeight="1" x14ac:dyDescent="0.2">
      <c r="A232" s="38"/>
      <c r="B232" s="38"/>
      <c r="C232" s="38"/>
      <c r="D232" s="38"/>
      <c r="E232" s="38"/>
      <c r="F232" s="38"/>
    </row>
    <row r="233" spans="1:6" ht="66" customHeight="1" x14ac:dyDescent="0.2">
      <c r="A233" s="38"/>
      <c r="B233" s="38"/>
      <c r="C233" s="38"/>
      <c r="D233" s="38"/>
      <c r="E233" s="38"/>
      <c r="F233" s="38"/>
    </row>
    <row r="234" spans="1:6" x14ac:dyDescent="0.2">
      <c r="A234" s="36" t="s">
        <v>737</v>
      </c>
      <c r="B234" s="36"/>
      <c r="C234" s="36"/>
      <c r="D234" s="36"/>
      <c r="E234" s="36"/>
      <c r="F234" s="36"/>
    </row>
    <row r="235" spans="1:6" x14ac:dyDescent="0.2">
      <c r="A235" s="36" t="s">
        <v>738</v>
      </c>
      <c r="B235" s="36"/>
      <c r="C235" s="36"/>
      <c r="D235" s="36"/>
      <c r="E235" s="36"/>
      <c r="F235" s="36"/>
    </row>
    <row r="236" spans="1:6" x14ac:dyDescent="0.2">
      <c r="A236" s="36" t="s">
        <v>739</v>
      </c>
      <c r="B236" s="36"/>
      <c r="C236" s="36"/>
      <c r="D236" s="36"/>
      <c r="E236" s="36"/>
      <c r="F236" s="36"/>
    </row>
    <row r="237" spans="1:6" x14ac:dyDescent="0.2">
      <c r="A237" s="36" t="s">
        <v>740</v>
      </c>
      <c r="B237" s="36"/>
      <c r="C237" s="36"/>
      <c r="D237" s="36"/>
      <c r="E237" s="36"/>
      <c r="F237" s="36"/>
    </row>
    <row r="238" spans="1:6" ht="42" customHeight="1" x14ac:dyDescent="0.2">
      <c r="A238" s="38"/>
      <c r="B238" s="38"/>
      <c r="C238" s="38"/>
      <c r="D238" s="38"/>
      <c r="E238" s="38"/>
      <c r="F238" s="38"/>
    </row>
    <row r="239" spans="1:6" x14ac:dyDescent="0.2">
      <c r="A239" s="31"/>
      <c r="B239" s="31"/>
      <c r="C239" s="31"/>
      <c r="D239" s="31"/>
      <c r="E239" s="31"/>
      <c r="F239" s="31"/>
    </row>
    <row r="240" spans="1:6" ht="16.5" x14ac:dyDescent="0.2">
      <c r="A240" s="37" t="s">
        <v>741</v>
      </c>
      <c r="B240" s="37"/>
      <c r="C240" s="37"/>
      <c r="D240" s="37"/>
      <c r="E240" s="37"/>
      <c r="F240" s="37"/>
    </row>
    <row r="241" spans="1:6" x14ac:dyDescent="0.2">
      <c r="A241" s="36" t="s">
        <v>742</v>
      </c>
      <c r="B241" s="36"/>
      <c r="C241" s="36"/>
      <c r="D241" s="36"/>
      <c r="E241" s="36"/>
      <c r="F241" s="36"/>
    </row>
    <row r="242" spans="1:6" x14ac:dyDescent="0.2">
      <c r="A242" s="36" t="s">
        <v>743</v>
      </c>
      <c r="B242" s="36"/>
      <c r="C242" s="36"/>
      <c r="D242" s="36"/>
      <c r="E242" s="36"/>
      <c r="F242" s="36"/>
    </row>
    <row r="243" spans="1:6" ht="42" customHeight="1" x14ac:dyDescent="0.2">
      <c r="A243" s="38"/>
      <c r="B243" s="38"/>
      <c r="C243" s="38"/>
      <c r="D243" s="38"/>
      <c r="E243" s="38"/>
      <c r="F243" s="38"/>
    </row>
    <row r="244" spans="1:6" x14ac:dyDescent="0.2">
      <c r="A244" s="36" t="s">
        <v>744</v>
      </c>
      <c r="B244" s="36"/>
      <c r="C244" s="36"/>
      <c r="D244" s="36"/>
      <c r="E244" s="36"/>
      <c r="F244" s="36"/>
    </row>
    <row r="245" spans="1:6" x14ac:dyDescent="0.2">
      <c r="A245" s="36" t="s">
        <v>745</v>
      </c>
      <c r="B245" s="36"/>
      <c r="C245" s="36"/>
      <c r="D245" s="36"/>
      <c r="E245" s="36"/>
      <c r="F245" s="36"/>
    </row>
    <row r="246" spans="1:6" ht="66" customHeight="1" x14ac:dyDescent="0.2">
      <c r="A246" s="38"/>
      <c r="B246" s="38"/>
      <c r="C246" s="38"/>
      <c r="D246" s="38"/>
      <c r="E246" s="38"/>
      <c r="F246" s="38"/>
    </row>
    <row r="247" spans="1:6" ht="66" customHeight="1" x14ac:dyDescent="0.2">
      <c r="A247" s="38"/>
      <c r="B247" s="38"/>
      <c r="C247" s="38"/>
      <c r="D247" s="38"/>
      <c r="E247" s="38"/>
      <c r="F247" s="38"/>
    </row>
    <row r="248" spans="1:6" x14ac:dyDescent="0.2">
      <c r="A248" s="36" t="s">
        <v>746</v>
      </c>
      <c r="B248" s="36"/>
      <c r="C248" s="36"/>
      <c r="D248" s="36"/>
      <c r="E248" s="36"/>
      <c r="F248" s="36"/>
    </row>
    <row r="249" spans="1:6" x14ac:dyDescent="0.2">
      <c r="A249" s="36" t="s">
        <v>747</v>
      </c>
      <c r="B249" s="36"/>
      <c r="C249" s="36"/>
      <c r="D249" s="36"/>
      <c r="E249" s="36"/>
      <c r="F249" s="36"/>
    </row>
    <row r="250" spans="1:6" x14ac:dyDescent="0.2">
      <c r="A250" s="36" t="s">
        <v>748</v>
      </c>
      <c r="B250" s="36"/>
      <c r="C250" s="36"/>
      <c r="D250" s="36"/>
      <c r="E250" s="36"/>
      <c r="F250" s="36"/>
    </row>
    <row r="251" spans="1:6" x14ac:dyDescent="0.2">
      <c r="A251" s="36" t="s">
        <v>749</v>
      </c>
      <c r="B251" s="36"/>
      <c r="C251" s="36"/>
      <c r="D251" s="36"/>
      <c r="E251" s="36"/>
      <c r="F251" s="36"/>
    </row>
    <row r="252" spans="1:6" x14ac:dyDescent="0.2">
      <c r="A252" s="31"/>
      <c r="B252" s="31"/>
      <c r="C252" s="31"/>
      <c r="D252" s="31"/>
      <c r="E252" s="31"/>
      <c r="F252" s="31"/>
    </row>
    <row r="253" spans="1:6" ht="16.5" x14ac:dyDescent="0.2">
      <c r="A253" s="37" t="s">
        <v>750</v>
      </c>
      <c r="B253" s="37"/>
      <c r="C253" s="37"/>
      <c r="D253" s="37"/>
      <c r="E253" s="37"/>
      <c r="F253" s="37"/>
    </row>
    <row r="254" spans="1:6" x14ac:dyDescent="0.2">
      <c r="A254" s="36" t="s">
        <v>751</v>
      </c>
      <c r="B254" s="36"/>
      <c r="C254" s="36"/>
      <c r="D254" s="36"/>
      <c r="E254" s="36"/>
      <c r="F254" s="36"/>
    </row>
    <row r="255" spans="1:6" x14ac:dyDescent="0.2">
      <c r="A255" s="36" t="s">
        <v>752</v>
      </c>
      <c r="B255" s="36"/>
      <c r="C255" s="36"/>
      <c r="D255" s="36"/>
      <c r="E255" s="36"/>
      <c r="F255" s="36"/>
    </row>
    <row r="256" spans="1:6" ht="66" customHeight="1" x14ac:dyDescent="0.2">
      <c r="A256" s="38"/>
      <c r="B256" s="38"/>
      <c r="C256" s="38"/>
      <c r="D256" s="38"/>
      <c r="E256" s="38"/>
      <c r="F256" s="38"/>
    </row>
    <row r="257" spans="1:6" ht="42" customHeight="1" x14ac:dyDescent="0.2">
      <c r="A257" s="38"/>
      <c r="B257" s="38"/>
      <c r="C257" s="38"/>
      <c r="D257" s="38"/>
      <c r="E257" s="38"/>
      <c r="F257" s="38"/>
    </row>
    <row r="258" spans="1:6" ht="42" customHeight="1" x14ac:dyDescent="0.2">
      <c r="A258" s="38"/>
      <c r="B258" s="38"/>
      <c r="C258" s="38"/>
      <c r="D258" s="38"/>
      <c r="E258" s="38"/>
      <c r="F258" s="38"/>
    </row>
    <row r="259" spans="1:6" x14ac:dyDescent="0.2">
      <c r="A259" s="36" t="s">
        <v>753</v>
      </c>
      <c r="B259" s="36"/>
      <c r="C259" s="36"/>
      <c r="D259" s="36"/>
      <c r="E259" s="36"/>
      <c r="F259" s="36"/>
    </row>
    <row r="260" spans="1:6" x14ac:dyDescent="0.2">
      <c r="A260" s="31"/>
      <c r="B260" s="31"/>
      <c r="C260" s="31"/>
      <c r="D260" s="31"/>
      <c r="E260" s="31"/>
      <c r="F260" s="31"/>
    </row>
    <row r="261" spans="1:6" ht="16.5" x14ac:dyDescent="0.2">
      <c r="A261" s="37" t="s">
        <v>754</v>
      </c>
      <c r="B261" s="37"/>
      <c r="C261" s="37"/>
      <c r="D261" s="37"/>
      <c r="E261" s="37"/>
      <c r="F261" s="37"/>
    </row>
    <row r="262" spans="1:6" x14ac:dyDescent="0.2">
      <c r="A262" s="36" t="s">
        <v>755</v>
      </c>
      <c r="B262" s="36"/>
      <c r="C262" s="36"/>
      <c r="D262" s="36"/>
      <c r="E262" s="36"/>
      <c r="F262" s="36"/>
    </row>
    <row r="263" spans="1:6" x14ac:dyDescent="0.2">
      <c r="A263" s="36" t="s">
        <v>756</v>
      </c>
      <c r="B263" s="36"/>
      <c r="C263" s="36"/>
      <c r="D263" s="36"/>
      <c r="E263" s="36"/>
      <c r="F263" s="36"/>
    </row>
    <row r="264" spans="1:6" ht="66" customHeight="1" x14ac:dyDescent="0.2">
      <c r="A264" s="38"/>
      <c r="B264" s="38"/>
      <c r="C264" s="38"/>
      <c r="D264" s="38"/>
      <c r="E264" s="38"/>
      <c r="F264" s="38"/>
    </row>
    <row r="265" spans="1:6" x14ac:dyDescent="0.2">
      <c r="A265" s="36" t="s">
        <v>757</v>
      </c>
      <c r="B265" s="36"/>
      <c r="C265" s="36"/>
      <c r="D265" s="36"/>
      <c r="E265" s="36"/>
      <c r="F265" s="36"/>
    </row>
    <row r="266" spans="1:6" x14ac:dyDescent="0.2">
      <c r="A266" s="36" t="s">
        <v>758</v>
      </c>
      <c r="B266" s="36"/>
      <c r="C266" s="36"/>
      <c r="D266" s="36"/>
      <c r="E266" s="36"/>
      <c r="F266" s="36"/>
    </row>
    <row r="267" spans="1:6" ht="66" customHeight="1" x14ac:dyDescent="0.2">
      <c r="A267" s="38"/>
      <c r="B267" s="38"/>
      <c r="C267" s="38"/>
      <c r="D267" s="38"/>
      <c r="E267" s="38"/>
      <c r="F267" s="38"/>
    </row>
    <row r="268" spans="1:6" x14ac:dyDescent="0.2">
      <c r="A268" s="36" t="s">
        <v>759</v>
      </c>
      <c r="B268" s="36"/>
      <c r="C268" s="36"/>
      <c r="D268" s="36"/>
      <c r="E268" s="36"/>
      <c r="F268" s="36"/>
    </row>
    <row r="269" spans="1:6" ht="66" customHeight="1" x14ac:dyDescent="0.2">
      <c r="A269" s="38"/>
      <c r="B269" s="38"/>
      <c r="C269" s="38"/>
      <c r="D269" s="38"/>
      <c r="E269" s="38"/>
      <c r="F269" s="38"/>
    </row>
    <row r="270" spans="1:6" ht="42" customHeight="1" x14ac:dyDescent="0.2">
      <c r="A270" s="38"/>
      <c r="B270" s="38"/>
      <c r="C270" s="38"/>
      <c r="D270" s="38"/>
      <c r="E270" s="38"/>
      <c r="F270" s="38"/>
    </row>
    <row r="271" spans="1:6" ht="66" customHeight="1" x14ac:dyDescent="0.2">
      <c r="A271" s="38"/>
      <c r="B271" s="38"/>
      <c r="C271" s="38"/>
      <c r="D271" s="38"/>
      <c r="E271" s="38"/>
      <c r="F271" s="38"/>
    </row>
    <row r="272" spans="1:6" ht="66" customHeight="1" x14ac:dyDescent="0.2">
      <c r="A272" s="38"/>
      <c r="B272" s="38"/>
      <c r="C272" s="38"/>
      <c r="D272" s="38"/>
      <c r="E272" s="38"/>
      <c r="F272" s="38"/>
    </row>
    <row r="273" spans="1:6" ht="42" customHeight="1" x14ac:dyDescent="0.2">
      <c r="A273" s="38"/>
      <c r="B273" s="38"/>
      <c r="C273" s="38"/>
      <c r="D273" s="38"/>
      <c r="E273" s="38"/>
      <c r="F273" s="38"/>
    </row>
    <row r="274" spans="1:6" ht="42" customHeight="1" x14ac:dyDescent="0.2">
      <c r="A274" s="38"/>
      <c r="B274" s="38"/>
      <c r="C274" s="38"/>
      <c r="D274" s="38"/>
      <c r="E274" s="38"/>
      <c r="F274" s="38"/>
    </row>
    <row r="275" spans="1:6" x14ac:dyDescent="0.2">
      <c r="A275" s="36" t="s">
        <v>760</v>
      </c>
      <c r="B275" s="36"/>
      <c r="C275" s="36"/>
      <c r="D275" s="36"/>
      <c r="E275" s="36"/>
      <c r="F275" s="36"/>
    </row>
    <row r="276" spans="1:6" x14ac:dyDescent="0.2">
      <c r="A276" s="31"/>
      <c r="B276" s="31"/>
      <c r="C276" s="31"/>
      <c r="D276" s="31"/>
      <c r="E276" s="31"/>
      <c r="F276" s="31"/>
    </row>
    <row r="277" spans="1:6" ht="16.5" x14ac:dyDescent="0.2">
      <c r="A277" s="37" t="s">
        <v>761</v>
      </c>
      <c r="B277" s="37"/>
      <c r="C277" s="37"/>
      <c r="D277" s="37"/>
      <c r="E277" s="37"/>
      <c r="F277" s="37"/>
    </row>
    <row r="278" spans="1:6" x14ac:dyDescent="0.2">
      <c r="A278" s="36" t="s">
        <v>762</v>
      </c>
      <c r="B278" s="36"/>
      <c r="C278" s="36"/>
      <c r="D278" s="36"/>
      <c r="E278" s="36"/>
      <c r="F278" s="36"/>
    </row>
    <row r="279" spans="1:6" ht="42" customHeight="1" x14ac:dyDescent="0.2">
      <c r="A279" s="38"/>
      <c r="B279" s="38"/>
      <c r="C279" s="38"/>
      <c r="D279" s="38"/>
      <c r="E279" s="38"/>
      <c r="F279" s="38"/>
    </row>
    <row r="280" spans="1:6" ht="42" customHeight="1" x14ac:dyDescent="0.2">
      <c r="A280" s="38"/>
      <c r="B280" s="38"/>
      <c r="C280" s="38"/>
      <c r="D280" s="38"/>
      <c r="E280" s="38"/>
      <c r="F280" s="38"/>
    </row>
    <row r="281" spans="1:6" x14ac:dyDescent="0.2">
      <c r="A281" s="36" t="s">
        <v>763</v>
      </c>
      <c r="B281" s="36"/>
      <c r="C281" s="36"/>
      <c r="D281" s="36"/>
      <c r="E281" s="36"/>
      <c r="F281" s="36"/>
    </row>
    <row r="282" spans="1:6" x14ac:dyDescent="0.2">
      <c r="A282" s="31"/>
      <c r="B282" s="31"/>
      <c r="C282" s="31"/>
      <c r="D282" s="31"/>
      <c r="E282" s="31"/>
      <c r="F282" s="31"/>
    </row>
    <row r="283" spans="1:6" ht="16.5" x14ac:dyDescent="0.2">
      <c r="A283" s="37" t="s">
        <v>764</v>
      </c>
      <c r="B283" s="37"/>
      <c r="C283" s="37"/>
      <c r="D283" s="37"/>
      <c r="E283" s="37"/>
      <c r="F283" s="37"/>
    </row>
    <row r="284" spans="1:6" x14ac:dyDescent="0.2">
      <c r="A284" s="36" t="s">
        <v>765</v>
      </c>
      <c r="B284" s="36"/>
      <c r="C284" s="36"/>
      <c r="D284" s="36"/>
      <c r="E284" s="36"/>
      <c r="F284" s="36"/>
    </row>
    <row r="285" spans="1:6" ht="66" customHeight="1" x14ac:dyDescent="0.2">
      <c r="A285" s="38"/>
      <c r="B285" s="38"/>
      <c r="C285" s="38"/>
      <c r="D285" s="38"/>
      <c r="E285" s="38"/>
      <c r="F285" s="38"/>
    </row>
    <row r="286" spans="1:6" x14ac:dyDescent="0.2">
      <c r="A286" s="36" t="s">
        <v>766</v>
      </c>
      <c r="B286" s="36"/>
      <c r="C286" s="36"/>
      <c r="D286" s="36"/>
      <c r="E286" s="36"/>
      <c r="F286" s="36"/>
    </row>
    <row r="287" spans="1:6" ht="66" customHeight="1" x14ac:dyDescent="0.2">
      <c r="A287" s="38"/>
      <c r="B287" s="38"/>
      <c r="C287" s="38"/>
      <c r="D287" s="38"/>
      <c r="E287" s="38"/>
      <c r="F287" s="38"/>
    </row>
    <row r="288" spans="1:6" ht="66" customHeight="1" x14ac:dyDescent="0.2">
      <c r="A288" s="38"/>
      <c r="B288" s="38"/>
      <c r="C288" s="38"/>
      <c r="D288" s="38"/>
      <c r="E288" s="38"/>
      <c r="F288" s="38"/>
    </row>
    <row r="289" spans="1:6" ht="66" customHeight="1" x14ac:dyDescent="0.2">
      <c r="A289" s="38"/>
      <c r="B289" s="38"/>
      <c r="C289" s="38"/>
      <c r="D289" s="38"/>
      <c r="E289" s="38"/>
      <c r="F289" s="38"/>
    </row>
    <row r="290" spans="1:6" ht="66" customHeight="1" x14ac:dyDescent="0.2">
      <c r="A290" s="38"/>
      <c r="B290" s="38"/>
      <c r="C290" s="38"/>
      <c r="D290" s="38"/>
      <c r="E290" s="38"/>
      <c r="F290" s="38"/>
    </row>
    <row r="291" spans="1:6" ht="66" customHeight="1" x14ac:dyDescent="0.2">
      <c r="A291" s="38"/>
      <c r="B291" s="38"/>
      <c r="C291" s="38"/>
      <c r="D291" s="38"/>
      <c r="E291" s="38"/>
      <c r="F291" s="38"/>
    </row>
    <row r="292" spans="1:6" ht="66" customHeight="1" x14ac:dyDescent="0.2">
      <c r="A292" s="38"/>
      <c r="B292" s="38"/>
      <c r="C292" s="38"/>
      <c r="D292" s="38"/>
      <c r="E292" s="38"/>
      <c r="F292" s="38"/>
    </row>
    <row r="293" spans="1:6" ht="42" customHeight="1" x14ac:dyDescent="0.2">
      <c r="A293" s="38"/>
      <c r="B293" s="38"/>
      <c r="C293" s="38"/>
      <c r="D293" s="38"/>
      <c r="E293" s="38"/>
      <c r="F293" s="38"/>
    </row>
    <row r="294" spans="1:6" ht="42" customHeight="1" x14ac:dyDescent="0.2">
      <c r="A294" s="38"/>
      <c r="B294" s="38"/>
      <c r="C294" s="38"/>
      <c r="D294" s="38"/>
      <c r="E294" s="38"/>
      <c r="F294" s="38"/>
    </row>
    <row r="295" spans="1:6" x14ac:dyDescent="0.2">
      <c r="A295" s="36" t="s">
        <v>767</v>
      </c>
      <c r="B295" s="36"/>
      <c r="C295" s="36"/>
      <c r="D295" s="36"/>
      <c r="E295" s="36"/>
      <c r="F295" s="36"/>
    </row>
    <row r="296" spans="1:6" x14ac:dyDescent="0.2">
      <c r="A296" s="31"/>
      <c r="B296" s="31"/>
      <c r="C296" s="31"/>
      <c r="D296" s="31"/>
      <c r="E296" s="31"/>
      <c r="F296" s="31"/>
    </row>
    <row r="297" spans="1:6" ht="16.5" x14ac:dyDescent="0.2">
      <c r="A297" s="37" t="s">
        <v>768</v>
      </c>
      <c r="B297" s="37"/>
      <c r="C297" s="37"/>
      <c r="D297" s="37"/>
      <c r="E297" s="37"/>
      <c r="F297" s="37"/>
    </row>
    <row r="298" spans="1:6" x14ac:dyDescent="0.2">
      <c r="A298" s="36" t="s">
        <v>769</v>
      </c>
      <c r="B298" s="36"/>
      <c r="C298" s="36"/>
      <c r="D298" s="36"/>
      <c r="E298" s="36"/>
      <c r="F298" s="36"/>
    </row>
    <row r="299" spans="1:6" x14ac:dyDescent="0.2">
      <c r="A299" s="36" t="s">
        <v>770</v>
      </c>
      <c r="B299" s="36"/>
      <c r="C299" s="36"/>
      <c r="D299" s="36"/>
      <c r="E299" s="36"/>
      <c r="F299" s="36"/>
    </row>
    <row r="300" spans="1:6" ht="42" customHeight="1" x14ac:dyDescent="0.2">
      <c r="A300" s="38"/>
      <c r="B300" s="38"/>
      <c r="C300" s="38"/>
      <c r="D300" s="38"/>
      <c r="E300" s="38"/>
      <c r="F300" s="38"/>
    </row>
    <row r="301" spans="1:6" ht="42" customHeight="1" x14ac:dyDescent="0.2">
      <c r="A301" s="38"/>
      <c r="B301" s="38"/>
      <c r="C301" s="38"/>
      <c r="D301" s="38"/>
      <c r="E301" s="38"/>
      <c r="F301" s="38"/>
    </row>
    <row r="302" spans="1:6" ht="66" customHeight="1" x14ac:dyDescent="0.2">
      <c r="A302" s="38"/>
      <c r="B302" s="38"/>
      <c r="C302" s="38"/>
      <c r="D302" s="38"/>
      <c r="E302" s="38"/>
      <c r="F302" s="38"/>
    </row>
    <row r="303" spans="1:6" ht="66" customHeight="1" x14ac:dyDescent="0.2">
      <c r="A303" s="38"/>
      <c r="B303" s="38"/>
      <c r="C303" s="38"/>
      <c r="D303" s="38"/>
      <c r="E303" s="38"/>
      <c r="F303" s="38"/>
    </row>
    <row r="304" spans="1:6" ht="66" customHeight="1" x14ac:dyDescent="0.2">
      <c r="A304" s="38"/>
      <c r="B304" s="38"/>
      <c r="C304" s="38"/>
      <c r="D304" s="38"/>
      <c r="E304" s="38"/>
      <c r="F304" s="38"/>
    </row>
    <row r="305" spans="1:6" ht="42" customHeight="1" x14ac:dyDescent="0.2">
      <c r="A305" s="38"/>
      <c r="B305" s="38"/>
      <c r="C305" s="38"/>
      <c r="D305" s="38"/>
      <c r="E305" s="38"/>
      <c r="F305" s="38"/>
    </row>
    <row r="306" spans="1:6" ht="66" customHeight="1" x14ac:dyDescent="0.2">
      <c r="A306" s="38"/>
      <c r="B306" s="38"/>
      <c r="C306" s="38"/>
      <c r="D306" s="38"/>
      <c r="E306" s="38"/>
      <c r="F306" s="38"/>
    </row>
    <row r="307" spans="1:6" ht="42" customHeight="1" x14ac:dyDescent="0.2">
      <c r="A307" s="38"/>
      <c r="B307" s="38"/>
      <c r="C307" s="38"/>
      <c r="D307" s="38"/>
      <c r="E307" s="38"/>
      <c r="F307" s="38"/>
    </row>
    <row r="308" spans="1:6" x14ac:dyDescent="0.2">
      <c r="A308" s="36" t="s">
        <v>771</v>
      </c>
      <c r="B308" s="36"/>
      <c r="C308" s="36"/>
      <c r="D308" s="36"/>
      <c r="E308" s="36"/>
      <c r="F308" s="36"/>
    </row>
    <row r="309" spans="1:6" x14ac:dyDescent="0.2">
      <c r="A309" s="36" t="s">
        <v>772</v>
      </c>
      <c r="B309" s="36"/>
      <c r="C309" s="36"/>
      <c r="D309" s="36"/>
      <c r="E309" s="36"/>
      <c r="F309" s="36"/>
    </row>
    <row r="310" spans="1:6" x14ac:dyDescent="0.2">
      <c r="A310" s="31"/>
      <c r="B310" s="31"/>
      <c r="C310" s="31"/>
      <c r="D310" s="31"/>
      <c r="E310" s="31"/>
      <c r="F310" s="31"/>
    </row>
    <row r="311" spans="1:6" ht="16.5" x14ac:dyDescent="0.2">
      <c r="A311" s="37" t="s">
        <v>773</v>
      </c>
      <c r="B311" s="37"/>
      <c r="C311" s="37"/>
      <c r="D311" s="37"/>
      <c r="E311" s="37"/>
      <c r="F311" s="37"/>
    </row>
    <row r="312" spans="1:6" x14ac:dyDescent="0.2">
      <c r="A312" s="36" t="s">
        <v>774</v>
      </c>
      <c r="B312" s="36"/>
      <c r="C312" s="36"/>
      <c r="D312" s="36"/>
      <c r="E312" s="36"/>
      <c r="F312" s="36"/>
    </row>
    <row r="313" spans="1:6" x14ac:dyDescent="0.2">
      <c r="A313" s="36" t="s">
        <v>775</v>
      </c>
      <c r="B313" s="36"/>
      <c r="C313" s="36"/>
      <c r="D313" s="36"/>
      <c r="E313" s="36"/>
      <c r="F313" s="36"/>
    </row>
    <row r="314" spans="1:6" x14ac:dyDescent="0.2">
      <c r="A314" s="36" t="s">
        <v>776</v>
      </c>
      <c r="B314" s="36"/>
      <c r="C314" s="36"/>
      <c r="D314" s="36"/>
      <c r="E314" s="36"/>
      <c r="F314" s="36"/>
    </row>
    <row r="315" spans="1:6" x14ac:dyDescent="0.2">
      <c r="A315" s="36" t="s">
        <v>777</v>
      </c>
      <c r="B315" s="36"/>
      <c r="C315" s="36"/>
      <c r="D315" s="36"/>
      <c r="E315" s="36"/>
      <c r="F315" s="36"/>
    </row>
    <row r="316" spans="1:6" x14ac:dyDescent="0.2">
      <c r="A316" s="36" t="s">
        <v>778</v>
      </c>
      <c r="B316" s="36"/>
      <c r="C316" s="36"/>
      <c r="D316" s="36"/>
      <c r="E316" s="36"/>
      <c r="F316" s="36"/>
    </row>
    <row r="317" spans="1:6" x14ac:dyDescent="0.2">
      <c r="A317" s="36" t="s">
        <v>779</v>
      </c>
      <c r="B317" s="36"/>
      <c r="C317" s="36"/>
      <c r="D317" s="36"/>
      <c r="E317" s="36"/>
      <c r="F317" s="36"/>
    </row>
    <row r="318" spans="1:6" x14ac:dyDescent="0.2">
      <c r="A318" s="31"/>
      <c r="B318" s="31"/>
      <c r="C318" s="31"/>
      <c r="D318" s="31"/>
      <c r="E318" s="31"/>
      <c r="F318" s="31"/>
    </row>
    <row r="319" spans="1:6" x14ac:dyDescent="0.2">
      <c r="A319" s="31"/>
      <c r="B319" s="31"/>
      <c r="C319" s="31"/>
      <c r="D319" s="31"/>
      <c r="E319" s="31"/>
      <c r="F319" s="31"/>
    </row>
    <row r="320" spans="1:6" ht="40.5" x14ac:dyDescent="0.2">
      <c r="A320" s="39" t="s">
        <v>780</v>
      </c>
      <c r="B320" s="31"/>
      <c r="C320" s="31"/>
      <c r="D320" s="31"/>
      <c r="E320" s="31"/>
      <c r="F320" s="31"/>
    </row>
    <row r="321" spans="1:6" x14ac:dyDescent="0.2">
      <c r="A321" s="31"/>
      <c r="B321" s="31"/>
      <c r="C321" s="31"/>
      <c r="D321" s="31"/>
      <c r="E321" s="31"/>
      <c r="F321" s="31"/>
    </row>
    <row r="322" spans="1:6" x14ac:dyDescent="0.2">
      <c r="A322" s="40" t="s">
        <v>781</v>
      </c>
      <c r="B322" s="31"/>
      <c r="C322" s="31"/>
      <c r="D322" s="31"/>
      <c r="E322" s="31"/>
      <c r="F322" s="31"/>
    </row>
    <row r="323" spans="1:6" ht="25.5" x14ac:dyDescent="0.2">
      <c r="A323" s="31" t="s">
        <v>782</v>
      </c>
      <c r="B323" s="31" t="s">
        <v>783</v>
      </c>
      <c r="C323" s="31"/>
      <c r="D323" s="31"/>
      <c r="E323" s="31"/>
      <c r="F323" s="31"/>
    </row>
    <row r="324" spans="1:6" ht="25.5" x14ac:dyDescent="0.2">
      <c r="A324" s="31" t="s">
        <v>784</v>
      </c>
      <c r="B324" s="31" t="s">
        <v>785</v>
      </c>
      <c r="C324" s="31"/>
      <c r="D324" s="31"/>
      <c r="E324" s="31"/>
      <c r="F324" s="31"/>
    </row>
    <row r="325" spans="1:6" x14ac:dyDescent="0.2">
      <c r="A325" s="31"/>
      <c r="B325" s="31"/>
      <c r="C325" s="31"/>
      <c r="D325" s="31"/>
      <c r="E325" s="31"/>
      <c r="F325" s="31"/>
    </row>
    <row r="326" spans="1:6" ht="25.5" x14ac:dyDescent="0.2">
      <c r="A326" s="31" t="s">
        <v>786</v>
      </c>
      <c r="B326" s="31" t="s">
        <v>787</v>
      </c>
      <c r="C326" s="31"/>
      <c r="D326" s="31"/>
      <c r="E326" s="31"/>
      <c r="F326" s="31"/>
    </row>
    <row r="327" spans="1:6" x14ac:dyDescent="0.2">
      <c r="A327" s="31"/>
      <c r="B327" s="31"/>
      <c r="C327" s="31"/>
      <c r="D327" s="31"/>
      <c r="E327" s="31"/>
      <c r="F327" s="31"/>
    </row>
    <row r="328" spans="1:6" ht="25.5" x14ac:dyDescent="0.2">
      <c r="A328" s="32" t="s">
        <v>788</v>
      </c>
      <c r="B328" s="33"/>
      <c r="C328" s="31"/>
      <c r="D328" s="31"/>
      <c r="E328" s="31"/>
      <c r="F328" s="31"/>
    </row>
    <row r="329" spans="1:6" ht="25.5" x14ac:dyDescent="0.2">
      <c r="A329" s="31" t="s">
        <v>789</v>
      </c>
      <c r="B329" s="31" t="s">
        <v>790</v>
      </c>
      <c r="C329" s="31"/>
      <c r="D329" s="31"/>
      <c r="E329" s="31"/>
      <c r="F329" s="31"/>
    </row>
    <row r="330" spans="1:6" ht="38.25" x14ac:dyDescent="0.2">
      <c r="A330" s="31" t="s">
        <v>791</v>
      </c>
      <c r="B330" s="31" t="s">
        <v>792</v>
      </c>
      <c r="C330" s="31"/>
      <c r="D330" s="31"/>
      <c r="E330" s="31"/>
      <c r="F330" s="31"/>
    </row>
    <row r="331" spans="1:6" ht="25.5" x14ac:dyDescent="0.2">
      <c r="A331" s="31" t="s">
        <v>793</v>
      </c>
      <c r="B331" s="31" t="s">
        <v>794</v>
      </c>
      <c r="C331" s="31"/>
      <c r="D331" s="31"/>
      <c r="E331" s="31"/>
      <c r="F331" s="31"/>
    </row>
    <row r="332" spans="1:6" ht="25.5" x14ac:dyDescent="0.2">
      <c r="A332" s="31" t="s">
        <v>795</v>
      </c>
      <c r="B332" s="31" t="s">
        <v>796</v>
      </c>
      <c r="C332" s="31"/>
      <c r="D332" s="31"/>
      <c r="E332" s="31"/>
      <c r="F332" s="31"/>
    </row>
    <row r="333" spans="1:6" ht="25.5" x14ac:dyDescent="0.2">
      <c r="A333" s="31" t="s">
        <v>797</v>
      </c>
      <c r="B333" s="31" t="s">
        <v>798</v>
      </c>
      <c r="C333" s="31"/>
      <c r="D333" s="31"/>
      <c r="E333" s="31"/>
      <c r="F333" s="31"/>
    </row>
    <row r="334" spans="1:6" x14ac:dyDescent="0.2">
      <c r="A334" s="31"/>
      <c r="B334" s="31"/>
      <c r="C334" s="31"/>
      <c r="D334" s="31"/>
      <c r="E334" s="31"/>
      <c r="F334" s="31"/>
    </row>
    <row r="335" spans="1:6" x14ac:dyDescent="0.2">
      <c r="A335" s="31"/>
      <c r="B335" s="31"/>
      <c r="C335" s="31"/>
      <c r="D335" s="31"/>
      <c r="E335" s="31"/>
      <c r="F335" s="31"/>
    </row>
    <row r="336" spans="1:6" x14ac:dyDescent="0.2">
      <c r="A336" s="32" t="s">
        <v>265</v>
      </c>
      <c r="B336" s="33"/>
      <c r="C336" s="31"/>
      <c r="D336" s="31"/>
      <c r="E336" s="31"/>
      <c r="F336" s="31"/>
    </row>
    <row r="337" spans="1:6" ht="25.5" x14ac:dyDescent="0.2">
      <c r="A337" s="31">
        <v>1</v>
      </c>
      <c r="B337" s="41" t="s">
        <v>799</v>
      </c>
      <c r="C337" s="31"/>
      <c r="D337" s="31"/>
      <c r="E337" s="31"/>
      <c r="F337" s="31"/>
    </row>
    <row r="338" spans="1:6" x14ac:dyDescent="0.2">
      <c r="A338" s="31">
        <v>2</v>
      </c>
      <c r="B338" s="41" t="s">
        <v>800</v>
      </c>
      <c r="C338" s="31"/>
      <c r="D338" s="31"/>
      <c r="E338" s="31"/>
      <c r="F338" s="31"/>
    </row>
    <row r="339" spans="1:6" ht="14.25" x14ac:dyDescent="0.2">
      <c r="A339" s="31">
        <v>3</v>
      </c>
      <c r="B339" s="42" t="s">
        <v>801</v>
      </c>
      <c r="C339" s="31"/>
      <c r="D339" s="31"/>
      <c r="E339" s="31"/>
      <c r="F339" s="31"/>
    </row>
    <row r="340" spans="1:6" ht="14.25" x14ac:dyDescent="0.2">
      <c r="A340" s="31">
        <v>4</v>
      </c>
      <c r="B340" s="42" t="s">
        <v>802</v>
      </c>
      <c r="C340" s="31"/>
      <c r="D340" s="31"/>
      <c r="E340" s="31"/>
      <c r="F340" s="31"/>
    </row>
    <row r="341" spans="1:6" ht="25.5" x14ac:dyDescent="0.2">
      <c r="A341" s="31">
        <v>5</v>
      </c>
      <c r="B341" s="41" t="s">
        <v>803</v>
      </c>
      <c r="C341" s="31"/>
      <c r="D341" s="31"/>
      <c r="E341" s="31"/>
      <c r="F341" s="31"/>
    </row>
    <row r="342" spans="1:6" x14ac:dyDescent="0.2">
      <c r="A342" s="31">
        <v>6</v>
      </c>
      <c r="B342" s="41" t="s">
        <v>804</v>
      </c>
      <c r="C342" s="31"/>
      <c r="D342" s="31"/>
      <c r="E342" s="31"/>
      <c r="F342" s="31"/>
    </row>
    <row r="343" spans="1:6" ht="25.5" x14ac:dyDescent="0.2">
      <c r="A343" s="31">
        <v>7</v>
      </c>
      <c r="B343" s="41" t="s">
        <v>805</v>
      </c>
      <c r="C343" s="31"/>
      <c r="D343" s="31"/>
      <c r="E343" s="31"/>
      <c r="F343" s="31"/>
    </row>
    <row r="344" spans="1:6" ht="25.5" x14ac:dyDescent="0.2">
      <c r="A344" s="31">
        <v>8</v>
      </c>
      <c r="B344" s="41" t="s">
        <v>806</v>
      </c>
      <c r="C344" s="31"/>
      <c r="D344" s="31"/>
      <c r="E344" s="31"/>
      <c r="F344" s="31"/>
    </row>
    <row r="345" spans="1:6" x14ac:dyDescent="0.2">
      <c r="A345" s="31"/>
      <c r="B345" s="31"/>
      <c r="C345" s="31"/>
      <c r="D345" s="31"/>
      <c r="E345" s="31"/>
      <c r="F345" s="31"/>
    </row>
    <row r="346" spans="1:6" x14ac:dyDescent="0.2">
      <c r="A346" s="32" t="s">
        <v>311</v>
      </c>
      <c r="B346" s="33"/>
      <c r="C346" s="31"/>
      <c r="D346" s="31"/>
      <c r="E346" s="31"/>
      <c r="F346" s="31"/>
    </row>
    <row r="347" spans="1:6" x14ac:dyDescent="0.2">
      <c r="A347" s="31">
        <v>1</v>
      </c>
      <c r="B347" s="41" t="s">
        <v>807</v>
      </c>
      <c r="C347" s="31"/>
      <c r="D347" s="31"/>
      <c r="E347" s="31"/>
      <c r="F347" s="31"/>
    </row>
    <row r="348" spans="1:6" x14ac:dyDescent="0.2">
      <c r="A348" s="31">
        <v>2</v>
      </c>
      <c r="B348" s="41" t="s">
        <v>808</v>
      </c>
      <c r="C348" s="31"/>
      <c r="D348" s="31"/>
      <c r="E348" s="31"/>
      <c r="F348" s="31"/>
    </row>
    <row r="349" spans="1:6" ht="14.25" x14ac:dyDescent="0.2">
      <c r="A349" s="31">
        <v>3</v>
      </c>
      <c r="B349" s="42" t="s">
        <v>809</v>
      </c>
      <c r="C349" s="31"/>
      <c r="D349" s="31"/>
      <c r="E349" s="31"/>
      <c r="F349" s="31"/>
    </row>
    <row r="350" spans="1:6" ht="25.5" x14ac:dyDescent="0.2">
      <c r="A350" s="31">
        <v>4</v>
      </c>
      <c r="B350" s="41" t="s">
        <v>810</v>
      </c>
      <c r="C350" s="31"/>
      <c r="D350" s="31"/>
      <c r="E350" s="31"/>
      <c r="F350" s="31"/>
    </row>
    <row r="351" spans="1:6" ht="25.5" x14ac:dyDescent="0.2">
      <c r="A351" s="31">
        <v>5</v>
      </c>
      <c r="B351" s="41" t="s">
        <v>811</v>
      </c>
      <c r="C351" s="31"/>
      <c r="D351" s="31"/>
      <c r="E351" s="31"/>
      <c r="F351" s="31"/>
    </row>
    <row r="352" spans="1:6" ht="25.5" x14ac:dyDescent="0.2">
      <c r="A352" s="31">
        <v>6</v>
      </c>
      <c r="B352" s="41" t="s">
        <v>812</v>
      </c>
      <c r="C352" s="31"/>
      <c r="D352" s="31"/>
      <c r="E352" s="31"/>
      <c r="F352" s="31"/>
    </row>
    <row r="353" spans="1:6" ht="25.5" x14ac:dyDescent="0.2">
      <c r="A353" s="31">
        <v>7</v>
      </c>
      <c r="B353" s="41" t="s">
        <v>813</v>
      </c>
      <c r="C353" s="31"/>
      <c r="D353" s="31"/>
      <c r="E353" s="31"/>
      <c r="F353" s="31"/>
    </row>
    <row r="354" spans="1:6" x14ac:dyDescent="0.2">
      <c r="A354" s="31"/>
      <c r="B354" s="31"/>
      <c r="C354" s="31"/>
      <c r="D354" s="31"/>
      <c r="E354" s="31"/>
      <c r="F354" s="31"/>
    </row>
    <row r="355" spans="1:6" x14ac:dyDescent="0.2">
      <c r="A355" s="32" t="s">
        <v>295</v>
      </c>
      <c r="B355" s="33"/>
      <c r="C355" s="31"/>
      <c r="D355" s="31"/>
      <c r="E355" s="31"/>
      <c r="F355" s="31"/>
    </row>
    <row r="356" spans="1:6" x14ac:dyDescent="0.2">
      <c r="A356" s="31">
        <v>1</v>
      </c>
      <c r="B356" s="41" t="s">
        <v>814</v>
      </c>
      <c r="C356" s="31"/>
      <c r="D356" s="31"/>
      <c r="E356" s="31"/>
      <c r="F356" s="31"/>
    </row>
    <row r="357" spans="1:6" ht="25.5" x14ac:dyDescent="0.2">
      <c r="A357" s="31">
        <v>2</v>
      </c>
      <c r="B357" s="41" t="s">
        <v>815</v>
      </c>
      <c r="C357" s="31"/>
      <c r="D357" s="31"/>
      <c r="E357" s="31"/>
      <c r="F357" s="31"/>
    </row>
    <row r="358" spans="1:6" ht="25.5" x14ac:dyDescent="0.2">
      <c r="A358" s="31">
        <v>3</v>
      </c>
      <c r="B358" s="41" t="s">
        <v>816</v>
      </c>
      <c r="C358" s="31"/>
      <c r="D358" s="31"/>
      <c r="E358" s="31"/>
      <c r="F358" s="31"/>
    </row>
    <row r="359" spans="1:6" ht="25.5" x14ac:dyDescent="0.2">
      <c r="A359" s="31">
        <v>4</v>
      </c>
      <c r="B359" s="41" t="s">
        <v>817</v>
      </c>
      <c r="C359" s="31"/>
      <c r="D359" s="31"/>
      <c r="E359" s="31"/>
      <c r="F359" s="31"/>
    </row>
    <row r="360" spans="1:6" ht="25.5" x14ac:dyDescent="0.2">
      <c r="A360" s="31">
        <v>5</v>
      </c>
      <c r="B360" s="41" t="s">
        <v>818</v>
      </c>
      <c r="C360" s="31"/>
      <c r="D360" s="31"/>
      <c r="E360" s="31"/>
      <c r="F360" s="31"/>
    </row>
    <row r="361" spans="1:6" ht="25.5" x14ac:dyDescent="0.2">
      <c r="A361" s="31">
        <v>6</v>
      </c>
      <c r="B361" s="41" t="s">
        <v>819</v>
      </c>
      <c r="C361" s="31"/>
      <c r="D361" s="31"/>
      <c r="E361" s="31"/>
      <c r="F361" s="31"/>
    </row>
    <row r="362" spans="1:6" ht="25.5" x14ac:dyDescent="0.2">
      <c r="A362" s="31">
        <v>7</v>
      </c>
      <c r="B362" s="41" t="s">
        <v>820</v>
      </c>
      <c r="C362" s="31"/>
      <c r="D362" s="31"/>
      <c r="E362" s="31"/>
      <c r="F362" s="31"/>
    </row>
    <row r="363" spans="1:6" ht="25.5" x14ac:dyDescent="0.2">
      <c r="A363" s="31">
        <v>8</v>
      </c>
      <c r="B363" s="41" t="s">
        <v>821</v>
      </c>
      <c r="C363" s="31"/>
      <c r="D363" s="31"/>
      <c r="E363" s="31"/>
      <c r="F363" s="31"/>
    </row>
    <row r="364" spans="1:6" x14ac:dyDescent="0.2">
      <c r="A364" s="31">
        <v>9</v>
      </c>
      <c r="B364" s="41" t="s">
        <v>822</v>
      </c>
      <c r="C364" s="31"/>
      <c r="D364" s="31"/>
      <c r="E364" s="31"/>
      <c r="F364" s="31"/>
    </row>
    <row r="365" spans="1:6" x14ac:dyDescent="0.2">
      <c r="A365" s="31"/>
      <c r="B365" s="31"/>
      <c r="C365" s="31"/>
      <c r="D365" s="31"/>
      <c r="E365" s="31"/>
      <c r="F365" s="31"/>
    </row>
    <row r="366" spans="1:6" x14ac:dyDescent="0.2">
      <c r="A366" s="31"/>
      <c r="B366" s="32" t="s">
        <v>823</v>
      </c>
      <c r="C366" s="31"/>
      <c r="D366" s="31"/>
      <c r="E366" s="31"/>
      <c r="F366" s="31"/>
    </row>
    <row r="367" spans="1:6" ht="25.5" x14ac:dyDescent="0.2">
      <c r="A367" s="31"/>
      <c r="B367" s="34" t="s">
        <v>824</v>
      </c>
      <c r="C367" s="34" t="s">
        <v>825</v>
      </c>
      <c r="D367" s="34" t="s">
        <v>826</v>
      </c>
      <c r="E367" s="34" t="s">
        <v>827</v>
      </c>
      <c r="F367" s="34" t="s">
        <v>828</v>
      </c>
    </row>
    <row r="368" spans="1:6" ht="51" x14ac:dyDescent="0.2">
      <c r="A368" s="31"/>
      <c r="B368" s="31" t="s">
        <v>304</v>
      </c>
      <c r="C368" s="31" t="s">
        <v>829</v>
      </c>
      <c r="D368" s="31" t="s">
        <v>830</v>
      </c>
      <c r="E368" s="31" t="s">
        <v>831</v>
      </c>
      <c r="F368" s="31" t="s">
        <v>832</v>
      </c>
    </row>
    <row r="369" spans="1:6" ht="51" x14ac:dyDescent="0.2">
      <c r="A369" s="31"/>
      <c r="B369" s="31" t="s">
        <v>305</v>
      </c>
      <c r="C369" s="31" t="s">
        <v>833</v>
      </c>
      <c r="D369" s="31" t="s">
        <v>834</v>
      </c>
      <c r="E369" s="31" t="s">
        <v>835</v>
      </c>
      <c r="F369" s="31" t="s">
        <v>836</v>
      </c>
    </row>
    <row r="370" spans="1:6" ht="38.25" x14ac:dyDescent="0.2">
      <c r="A370" s="31"/>
      <c r="B370" s="31" t="s">
        <v>306</v>
      </c>
      <c r="C370" s="31" t="s">
        <v>837</v>
      </c>
      <c r="D370" s="31" t="s">
        <v>838</v>
      </c>
      <c r="E370" s="31" t="s">
        <v>839</v>
      </c>
      <c r="F370" s="31" t="s">
        <v>840</v>
      </c>
    </row>
    <row r="371" spans="1:6" ht="38.25" x14ac:dyDescent="0.2">
      <c r="A371" s="31"/>
      <c r="B371" s="31" t="s">
        <v>307</v>
      </c>
      <c r="C371" s="31" t="s">
        <v>841</v>
      </c>
      <c r="D371" s="31" t="s">
        <v>842</v>
      </c>
      <c r="E371" s="31" t="s">
        <v>843</v>
      </c>
      <c r="F371" s="31" t="s">
        <v>844</v>
      </c>
    </row>
    <row r="372" spans="1:6" ht="51" x14ac:dyDescent="0.2">
      <c r="A372" s="31"/>
      <c r="B372" s="31" t="s">
        <v>308</v>
      </c>
      <c r="C372" s="31" t="s">
        <v>845</v>
      </c>
      <c r="D372" s="31" t="s">
        <v>846</v>
      </c>
      <c r="E372" s="31" t="s">
        <v>847</v>
      </c>
      <c r="F372" s="31" t="s">
        <v>848</v>
      </c>
    </row>
    <row r="373" spans="1:6" x14ac:dyDescent="0.2">
      <c r="A373" s="31"/>
      <c r="B373" s="31"/>
      <c r="C373" s="31"/>
      <c r="D373" s="31"/>
      <c r="E373" s="31"/>
      <c r="F373" s="31"/>
    </row>
    <row r="374" spans="1:6" x14ac:dyDescent="0.2">
      <c r="A374" s="31"/>
      <c r="B374" s="31"/>
      <c r="C374" s="31"/>
      <c r="D374" s="31"/>
      <c r="E374" s="31"/>
      <c r="F374" s="31"/>
    </row>
    <row r="375" spans="1:6" x14ac:dyDescent="0.2">
      <c r="A375" s="31"/>
      <c r="B375" s="32" t="s">
        <v>849</v>
      </c>
      <c r="C375" s="31"/>
      <c r="D375" s="31"/>
      <c r="E375" s="31"/>
      <c r="F375" s="31"/>
    </row>
    <row r="376" spans="1:6" ht="25.5" x14ac:dyDescent="0.2">
      <c r="A376" s="31"/>
      <c r="B376" s="34" t="s">
        <v>850</v>
      </c>
      <c r="C376" s="34" t="s">
        <v>851</v>
      </c>
      <c r="D376" s="34" t="s">
        <v>852</v>
      </c>
      <c r="E376" s="34" t="s">
        <v>853</v>
      </c>
      <c r="F376" s="34" t="s">
        <v>4</v>
      </c>
    </row>
    <row r="377" spans="1:6" ht="76.5" x14ac:dyDescent="0.2">
      <c r="A377" s="31"/>
      <c r="B377" s="31" t="s">
        <v>854</v>
      </c>
      <c r="C377" s="31" t="s">
        <v>855</v>
      </c>
      <c r="D377" s="31" t="s">
        <v>856</v>
      </c>
      <c r="E377" s="31" t="s">
        <v>857</v>
      </c>
      <c r="F377" s="31" t="s">
        <v>858</v>
      </c>
    </row>
    <row r="378" spans="1:6" ht="51" x14ac:dyDescent="0.2">
      <c r="A378" s="31"/>
      <c r="B378" s="31" t="s">
        <v>859</v>
      </c>
      <c r="C378" s="31" t="s">
        <v>860</v>
      </c>
      <c r="D378" s="31" t="s">
        <v>861</v>
      </c>
      <c r="E378" s="31" t="s">
        <v>862</v>
      </c>
      <c r="F378" s="31" t="s">
        <v>863</v>
      </c>
    </row>
    <row r="379" spans="1:6" ht="63.75" x14ac:dyDescent="0.2">
      <c r="A379" s="31"/>
      <c r="B379" s="31" t="s">
        <v>864</v>
      </c>
      <c r="C379" s="31" t="s">
        <v>865</v>
      </c>
      <c r="D379" s="31" t="s">
        <v>861</v>
      </c>
      <c r="E379" s="31" t="s">
        <v>866</v>
      </c>
      <c r="F379" s="31" t="s">
        <v>867</v>
      </c>
    </row>
    <row r="380" spans="1:6" ht="63.75" x14ac:dyDescent="0.2">
      <c r="A380" s="31"/>
      <c r="B380" s="31" t="s">
        <v>868</v>
      </c>
      <c r="C380" s="31" t="s">
        <v>869</v>
      </c>
      <c r="D380" s="31" t="s">
        <v>870</v>
      </c>
      <c r="E380" s="31" t="s">
        <v>871</v>
      </c>
      <c r="F380" s="31" t="s">
        <v>872</v>
      </c>
    </row>
    <row r="381" spans="1:6" ht="25.5" x14ac:dyDescent="0.2">
      <c r="A381" s="31"/>
      <c r="B381" s="31" t="s">
        <v>873</v>
      </c>
      <c r="C381" s="31" t="s">
        <v>874</v>
      </c>
      <c r="D381" s="31" t="s">
        <v>875</v>
      </c>
      <c r="E381" s="31" t="s">
        <v>876</v>
      </c>
      <c r="F381" s="31" t="s">
        <v>877</v>
      </c>
    </row>
    <row r="382" spans="1:6" x14ac:dyDescent="0.2">
      <c r="A382" s="31"/>
      <c r="B382" s="31"/>
      <c r="C382" s="31"/>
      <c r="D382" s="31"/>
      <c r="E382" s="31"/>
      <c r="F382" s="31"/>
    </row>
    <row r="383" spans="1:6" x14ac:dyDescent="0.2">
      <c r="A383" s="31"/>
      <c r="B383" s="31"/>
      <c r="C383" s="31"/>
      <c r="D383" s="31"/>
      <c r="E383" s="31"/>
      <c r="F383" s="31"/>
    </row>
    <row r="384" spans="1:6" x14ac:dyDescent="0.2">
      <c r="A384" s="32" t="s">
        <v>309</v>
      </c>
      <c r="B384" s="33"/>
      <c r="C384" s="31"/>
      <c r="D384" s="31"/>
      <c r="E384" s="31"/>
      <c r="F384" s="31"/>
    </row>
    <row r="385" spans="1:6" x14ac:dyDescent="0.2">
      <c r="A385" s="31">
        <v>1</v>
      </c>
      <c r="B385" s="41" t="s">
        <v>878</v>
      </c>
      <c r="C385" s="31"/>
      <c r="D385" s="31"/>
      <c r="E385" s="31"/>
      <c r="F385" s="31"/>
    </row>
    <row r="386" spans="1:6" ht="25.5" x14ac:dyDescent="0.2">
      <c r="A386" s="31">
        <v>2</v>
      </c>
      <c r="B386" s="41" t="s">
        <v>879</v>
      </c>
      <c r="C386" s="31"/>
      <c r="D386" s="31"/>
      <c r="E386" s="31"/>
      <c r="F386" s="31"/>
    </row>
    <row r="387" spans="1:6" x14ac:dyDescent="0.2">
      <c r="A387" s="31">
        <v>3</v>
      </c>
      <c r="B387" s="41" t="s">
        <v>880</v>
      </c>
      <c r="C387" s="31"/>
      <c r="D387" s="31"/>
      <c r="E387" s="31"/>
      <c r="F387" s="31"/>
    </row>
    <row r="388" spans="1:6" x14ac:dyDescent="0.2">
      <c r="A388" s="31">
        <v>4</v>
      </c>
      <c r="B388" s="41" t="s">
        <v>881</v>
      </c>
      <c r="C388" s="31"/>
      <c r="D388" s="31"/>
      <c r="E388" s="31"/>
      <c r="F388" s="31"/>
    </row>
    <row r="389" spans="1:6" ht="25.5" x14ac:dyDescent="0.2">
      <c r="A389" s="31">
        <v>5</v>
      </c>
      <c r="B389" s="41" t="s">
        <v>882</v>
      </c>
      <c r="C389" s="31"/>
      <c r="D389" s="31"/>
      <c r="E389" s="31"/>
      <c r="F389" s="31"/>
    </row>
    <row r="390" spans="1:6" ht="25.5" x14ac:dyDescent="0.2">
      <c r="A390" s="31">
        <v>6</v>
      </c>
      <c r="B390" s="41" t="s">
        <v>883</v>
      </c>
      <c r="C390" s="31"/>
      <c r="D390" s="31"/>
      <c r="E390" s="31"/>
      <c r="F390" s="31"/>
    </row>
    <row r="391" spans="1:6" x14ac:dyDescent="0.2">
      <c r="A391" s="31">
        <v>7</v>
      </c>
      <c r="B391" s="41" t="s">
        <v>884</v>
      </c>
      <c r="C391" s="31"/>
      <c r="D391" s="31"/>
      <c r="E391" s="31"/>
      <c r="F391" s="31"/>
    </row>
    <row r="392" spans="1:6" x14ac:dyDescent="0.2">
      <c r="A392" s="31"/>
      <c r="B392" s="31"/>
      <c r="C392" s="31"/>
      <c r="D392" s="31"/>
      <c r="E392" s="31"/>
      <c r="F392" s="31"/>
    </row>
    <row r="393" spans="1:6" x14ac:dyDescent="0.2">
      <c r="A393" s="32" t="s">
        <v>885</v>
      </c>
      <c r="B393" s="33"/>
      <c r="C393" s="31"/>
      <c r="D393" s="31"/>
      <c r="E393" s="31"/>
      <c r="F393" s="31"/>
    </row>
    <row r="394" spans="1:6" x14ac:dyDescent="0.2">
      <c r="A394" s="31">
        <v>1</v>
      </c>
      <c r="B394" s="41" t="s">
        <v>886</v>
      </c>
      <c r="C394" s="31"/>
      <c r="D394" s="31"/>
      <c r="E394" s="31"/>
      <c r="F394" s="31"/>
    </row>
    <row r="395" spans="1:6" x14ac:dyDescent="0.2">
      <c r="A395" s="31">
        <v>2</v>
      </c>
      <c r="B395" s="41" t="s">
        <v>887</v>
      </c>
      <c r="C395" s="31"/>
      <c r="D395" s="31"/>
      <c r="E395" s="31"/>
      <c r="F395" s="31"/>
    </row>
    <row r="396" spans="1:6" x14ac:dyDescent="0.2">
      <c r="A396" s="31">
        <v>3</v>
      </c>
      <c r="B396" s="41" t="s">
        <v>888</v>
      </c>
      <c r="C396" s="31"/>
      <c r="D396" s="31"/>
      <c r="E396" s="31"/>
      <c r="F396" s="31"/>
    </row>
    <row r="397" spans="1:6" ht="25.5" x14ac:dyDescent="0.2">
      <c r="A397" s="31">
        <v>4</v>
      </c>
      <c r="B397" s="41" t="s">
        <v>889</v>
      </c>
      <c r="C397" s="31"/>
      <c r="D397" s="31"/>
      <c r="E397" s="31"/>
      <c r="F397" s="31"/>
    </row>
    <row r="398" spans="1:6" ht="25.5" x14ac:dyDescent="0.2">
      <c r="A398" s="31">
        <v>5</v>
      </c>
      <c r="B398" s="41" t="s">
        <v>890</v>
      </c>
      <c r="C398" s="31"/>
      <c r="D398" s="31"/>
      <c r="E398" s="31"/>
      <c r="F398" s="31"/>
    </row>
    <row r="399" spans="1:6" x14ac:dyDescent="0.2">
      <c r="A399" s="31">
        <v>6</v>
      </c>
      <c r="B399" s="41" t="s">
        <v>891</v>
      </c>
      <c r="C399" s="31"/>
      <c r="D399" s="31"/>
      <c r="E399" s="31"/>
      <c r="F399" s="31"/>
    </row>
    <row r="400" spans="1:6" ht="25.5" x14ac:dyDescent="0.2">
      <c r="A400" s="31">
        <v>7</v>
      </c>
      <c r="B400" s="41" t="s">
        <v>892</v>
      </c>
      <c r="C400" s="31"/>
      <c r="D400" s="31"/>
      <c r="E400" s="31"/>
      <c r="F400" s="31"/>
    </row>
    <row r="401" spans="1:6" ht="25.5" x14ac:dyDescent="0.2">
      <c r="A401" s="31">
        <v>8</v>
      </c>
      <c r="B401" s="41" t="s">
        <v>893</v>
      </c>
      <c r="C401" s="31"/>
      <c r="D401" s="31"/>
      <c r="E401" s="31"/>
      <c r="F401" s="31"/>
    </row>
    <row r="402" spans="1:6" x14ac:dyDescent="0.2">
      <c r="A402" s="31"/>
      <c r="B402" s="31"/>
      <c r="C402" s="31"/>
      <c r="D402" s="31"/>
      <c r="E402" s="31"/>
      <c r="F402" s="31"/>
    </row>
    <row r="403" spans="1:6" x14ac:dyDescent="0.2">
      <c r="A403" s="32" t="s">
        <v>894</v>
      </c>
      <c r="B403" s="33"/>
      <c r="C403" s="31"/>
      <c r="D403" s="31"/>
      <c r="E403" s="31"/>
      <c r="F403" s="31"/>
    </row>
    <row r="404" spans="1:6" ht="25.5" x14ac:dyDescent="0.2">
      <c r="A404" s="31">
        <v>1</v>
      </c>
      <c r="B404" s="41" t="s">
        <v>895</v>
      </c>
      <c r="C404" s="31"/>
      <c r="D404" s="31"/>
      <c r="E404" s="31"/>
      <c r="F404" s="31"/>
    </row>
    <row r="405" spans="1:6" x14ac:dyDescent="0.2">
      <c r="A405" s="31">
        <v>2</v>
      </c>
      <c r="B405" s="41" t="s">
        <v>896</v>
      </c>
      <c r="C405" s="31"/>
      <c r="D405" s="31"/>
      <c r="E405" s="31"/>
      <c r="F405" s="31"/>
    </row>
    <row r="406" spans="1:6" ht="25.5" x14ac:dyDescent="0.2">
      <c r="A406" s="31">
        <v>3</v>
      </c>
      <c r="B406" s="41" t="s">
        <v>897</v>
      </c>
      <c r="C406" s="31"/>
      <c r="D406" s="31"/>
      <c r="E406" s="31"/>
      <c r="F406" s="31"/>
    </row>
    <row r="407" spans="1:6" x14ac:dyDescent="0.2">
      <c r="A407" s="31">
        <v>4</v>
      </c>
      <c r="B407" s="41" t="s">
        <v>898</v>
      </c>
      <c r="C407" s="31"/>
      <c r="D407" s="31"/>
      <c r="E407" s="31"/>
      <c r="F407" s="31"/>
    </row>
    <row r="408" spans="1:6" ht="25.5" x14ac:dyDescent="0.2">
      <c r="A408" s="31">
        <v>5</v>
      </c>
      <c r="B408" s="41" t="s">
        <v>899</v>
      </c>
      <c r="C408" s="31"/>
      <c r="D408" s="31"/>
      <c r="E408" s="31"/>
      <c r="F408" s="31"/>
    </row>
    <row r="409" spans="1:6" ht="25.5" x14ac:dyDescent="0.2">
      <c r="A409" s="31">
        <v>6</v>
      </c>
      <c r="B409" s="41" t="s">
        <v>900</v>
      </c>
      <c r="C409" s="31"/>
      <c r="D409" s="31"/>
      <c r="E409" s="31"/>
      <c r="F409" s="31"/>
    </row>
    <row r="410" spans="1:6" x14ac:dyDescent="0.2">
      <c r="A410" s="31"/>
      <c r="B410" s="31"/>
      <c r="C410" s="31"/>
      <c r="D410" s="31"/>
      <c r="E410" s="31"/>
      <c r="F410" s="31"/>
    </row>
    <row r="411" spans="1:6" x14ac:dyDescent="0.2">
      <c r="A411" s="32" t="s">
        <v>901</v>
      </c>
      <c r="B411" s="33"/>
      <c r="C411" s="31"/>
      <c r="D411" s="31"/>
      <c r="E411" s="31"/>
      <c r="F411" s="31"/>
    </row>
    <row r="412" spans="1:6" ht="25.5" x14ac:dyDescent="0.2">
      <c r="A412" s="31">
        <v>1</v>
      </c>
      <c r="B412" s="41" t="s">
        <v>902</v>
      </c>
      <c r="C412" s="31"/>
      <c r="D412" s="31"/>
      <c r="E412" s="31"/>
      <c r="F412" s="31"/>
    </row>
    <row r="413" spans="1:6" ht="25.5" x14ac:dyDescent="0.2">
      <c r="A413" s="31">
        <v>2</v>
      </c>
      <c r="B413" s="41" t="s">
        <v>903</v>
      </c>
      <c r="C413" s="31"/>
      <c r="D413" s="31"/>
      <c r="E413" s="31"/>
      <c r="F413" s="31"/>
    </row>
    <row r="414" spans="1:6" ht="25.5" x14ac:dyDescent="0.2">
      <c r="A414" s="31">
        <v>3</v>
      </c>
      <c r="B414" s="41" t="s">
        <v>904</v>
      </c>
      <c r="C414" s="31"/>
      <c r="D414" s="31"/>
      <c r="E414" s="31"/>
      <c r="F414" s="31"/>
    </row>
    <row r="415" spans="1:6" ht="25.5" x14ac:dyDescent="0.2">
      <c r="A415" s="31">
        <v>4</v>
      </c>
      <c r="B415" s="41" t="s">
        <v>905</v>
      </c>
      <c r="C415" s="31"/>
      <c r="D415" s="31"/>
      <c r="E415" s="31"/>
      <c r="F415" s="31"/>
    </row>
    <row r="416" spans="1:6" ht="25.5" x14ac:dyDescent="0.2">
      <c r="A416" s="31">
        <v>5</v>
      </c>
      <c r="B416" s="41" t="s">
        <v>906</v>
      </c>
      <c r="C416" s="31"/>
      <c r="D416" s="31"/>
      <c r="E416" s="31"/>
      <c r="F416" s="31"/>
    </row>
    <row r="417" spans="1:6" ht="25.5" x14ac:dyDescent="0.2">
      <c r="A417" s="31">
        <v>6</v>
      </c>
      <c r="B417" s="41" t="s">
        <v>907</v>
      </c>
      <c r="C417" s="31"/>
      <c r="D417" s="31"/>
      <c r="E417" s="31"/>
      <c r="F417" s="31"/>
    </row>
    <row r="418" spans="1:6" x14ac:dyDescent="0.2">
      <c r="A418" s="31"/>
      <c r="B418" s="31"/>
      <c r="C418" s="31"/>
      <c r="D418" s="31"/>
      <c r="E418" s="31"/>
      <c r="F418" s="31"/>
    </row>
    <row r="419" spans="1:6" x14ac:dyDescent="0.2">
      <c r="A419" s="32" t="s">
        <v>346</v>
      </c>
      <c r="B419" s="33"/>
      <c r="C419" s="31"/>
      <c r="D419" s="31"/>
      <c r="E419" s="31"/>
      <c r="F419" s="31"/>
    </row>
    <row r="420" spans="1:6" ht="25.5" x14ac:dyDescent="0.2">
      <c r="A420" s="31">
        <v>1</v>
      </c>
      <c r="B420" s="41" t="s">
        <v>908</v>
      </c>
      <c r="C420" s="31"/>
      <c r="D420" s="31"/>
      <c r="E420" s="31"/>
      <c r="F420" s="31"/>
    </row>
    <row r="421" spans="1:6" ht="25.5" x14ac:dyDescent="0.2">
      <c r="A421" s="31">
        <v>2</v>
      </c>
      <c r="B421" s="41" t="s">
        <v>909</v>
      </c>
      <c r="C421" s="31"/>
      <c r="D421" s="31"/>
      <c r="E421" s="31"/>
      <c r="F421" s="31"/>
    </row>
    <row r="422" spans="1:6" ht="25.5" x14ac:dyDescent="0.2">
      <c r="A422" s="31">
        <v>3</v>
      </c>
      <c r="B422" s="41" t="s">
        <v>910</v>
      </c>
      <c r="C422" s="31"/>
      <c r="D422" s="31"/>
      <c r="E422" s="31"/>
      <c r="F422" s="31"/>
    </row>
    <row r="423" spans="1:6" ht="25.5" x14ac:dyDescent="0.2">
      <c r="A423" s="31">
        <v>4</v>
      </c>
      <c r="B423" s="41" t="s">
        <v>911</v>
      </c>
      <c r="C423" s="31"/>
      <c r="D423" s="31"/>
      <c r="E423" s="31"/>
      <c r="F423" s="31"/>
    </row>
    <row r="424" spans="1:6" x14ac:dyDescent="0.2">
      <c r="A424" s="31">
        <v>5</v>
      </c>
      <c r="B424" s="41" t="s">
        <v>912</v>
      </c>
      <c r="C424" s="31"/>
      <c r="D424" s="31"/>
      <c r="E424" s="31"/>
      <c r="F424" s="31"/>
    </row>
    <row r="425" spans="1:6" ht="38.25" x14ac:dyDescent="0.2">
      <c r="A425" s="31">
        <v>6</v>
      </c>
      <c r="B425" s="41" t="s">
        <v>913</v>
      </c>
      <c r="C425" s="31"/>
      <c r="D425" s="31"/>
      <c r="E425" s="31"/>
      <c r="F425" s="31"/>
    </row>
    <row r="426" spans="1:6" ht="25.5" x14ac:dyDescent="0.2">
      <c r="A426" s="31">
        <v>7</v>
      </c>
      <c r="B426" s="41" t="s">
        <v>914</v>
      </c>
      <c r="C426" s="31"/>
      <c r="D426" s="31"/>
      <c r="E426" s="31"/>
      <c r="F426" s="31"/>
    </row>
    <row r="427" spans="1:6" ht="25.5" x14ac:dyDescent="0.2">
      <c r="A427" s="31">
        <v>8</v>
      </c>
      <c r="B427" s="41" t="s">
        <v>915</v>
      </c>
      <c r="C427" s="31"/>
      <c r="D427" s="31"/>
      <c r="E427" s="31"/>
      <c r="F427" s="31"/>
    </row>
    <row r="428" spans="1:6" ht="25.5" x14ac:dyDescent="0.2">
      <c r="A428" s="31">
        <v>9</v>
      </c>
      <c r="B428" s="41" t="s">
        <v>916</v>
      </c>
      <c r="C428" s="31"/>
      <c r="D428" s="31"/>
      <c r="E428" s="31"/>
      <c r="F428" s="31"/>
    </row>
    <row r="429" spans="1:6" ht="25.5" x14ac:dyDescent="0.2">
      <c r="A429" s="31">
        <v>10</v>
      </c>
      <c r="B429" s="41" t="s">
        <v>917</v>
      </c>
      <c r="C429" s="31"/>
      <c r="D429" s="31"/>
      <c r="E429" s="31"/>
      <c r="F429" s="31"/>
    </row>
    <row r="430" spans="1:6" ht="25.5" x14ac:dyDescent="0.2">
      <c r="A430" s="31">
        <v>11</v>
      </c>
      <c r="B430" s="41" t="s">
        <v>918</v>
      </c>
      <c r="C430" s="31"/>
      <c r="D430" s="31"/>
      <c r="E430" s="31"/>
      <c r="F430" s="31"/>
    </row>
    <row r="431" spans="1:6" ht="25.5" x14ac:dyDescent="0.2">
      <c r="A431" s="31">
        <v>12</v>
      </c>
      <c r="B431" s="41" t="s">
        <v>919</v>
      </c>
      <c r="C431" s="31"/>
      <c r="D431" s="31"/>
      <c r="E431" s="31"/>
      <c r="F431" s="31"/>
    </row>
    <row r="432" spans="1:6" ht="25.5" x14ac:dyDescent="0.2">
      <c r="A432" s="31">
        <v>13</v>
      </c>
      <c r="B432" s="41" t="s">
        <v>920</v>
      </c>
      <c r="C432" s="31"/>
      <c r="D432" s="31"/>
      <c r="E432" s="31"/>
      <c r="F432" s="31"/>
    </row>
    <row r="433" spans="1:6" ht="25.5" x14ac:dyDescent="0.2">
      <c r="A433" s="31">
        <v>14</v>
      </c>
      <c r="B433" s="41" t="s">
        <v>921</v>
      </c>
      <c r="C433" s="31"/>
      <c r="D433" s="31"/>
      <c r="E433" s="31"/>
      <c r="F433" s="31"/>
    </row>
    <row r="434" spans="1:6" x14ac:dyDescent="0.2">
      <c r="A434" s="31">
        <v>15</v>
      </c>
      <c r="B434" s="41" t="s">
        <v>922</v>
      </c>
      <c r="C434" s="31"/>
      <c r="D434" s="31"/>
      <c r="E434" s="31"/>
      <c r="F434" s="31"/>
    </row>
    <row r="435" spans="1:6" ht="25.5" x14ac:dyDescent="0.2">
      <c r="A435" s="31">
        <v>16</v>
      </c>
      <c r="B435" s="41" t="s">
        <v>923</v>
      </c>
      <c r="C435" s="31"/>
      <c r="D435" s="31"/>
      <c r="E435" s="31"/>
      <c r="F435" s="31"/>
    </row>
    <row r="436" spans="1:6" ht="25.5" x14ac:dyDescent="0.2">
      <c r="A436" s="31">
        <v>17</v>
      </c>
      <c r="B436" s="41" t="s">
        <v>924</v>
      </c>
      <c r="C436" s="31"/>
      <c r="D436" s="31"/>
      <c r="E436" s="31"/>
      <c r="F436" s="31"/>
    </row>
    <row r="437" spans="1:6" ht="38.25" x14ac:dyDescent="0.2">
      <c r="A437" s="31">
        <v>18</v>
      </c>
      <c r="B437" s="41" t="s">
        <v>925</v>
      </c>
      <c r="C437" s="31"/>
      <c r="D437" s="31"/>
      <c r="E437" s="31"/>
      <c r="F437" s="31"/>
    </row>
    <row r="438" spans="1:6" ht="38.25" x14ac:dyDescent="0.2">
      <c r="A438" s="31">
        <v>19</v>
      </c>
      <c r="B438" s="41" t="s">
        <v>926</v>
      </c>
      <c r="C438" s="31"/>
      <c r="D438" s="31"/>
      <c r="E438" s="31"/>
      <c r="F438" s="31"/>
    </row>
    <row r="439" spans="1:6" ht="38.25" x14ac:dyDescent="0.2">
      <c r="A439" s="31">
        <v>20</v>
      </c>
      <c r="B439" s="41" t="s">
        <v>927</v>
      </c>
      <c r="C439" s="31"/>
      <c r="D439" s="31"/>
      <c r="E439" s="31"/>
      <c r="F439" s="31"/>
    </row>
    <row r="440" spans="1:6" ht="25.5" x14ac:dyDescent="0.2">
      <c r="A440" s="31">
        <v>21</v>
      </c>
      <c r="B440" s="41" t="s">
        <v>928</v>
      </c>
      <c r="C440" s="31"/>
      <c r="D440" s="31"/>
      <c r="E440" s="31"/>
      <c r="F440" s="31"/>
    </row>
    <row r="441" spans="1:6" ht="25.5" x14ac:dyDescent="0.2">
      <c r="A441" s="31">
        <v>22</v>
      </c>
      <c r="B441" s="41" t="s">
        <v>929</v>
      </c>
      <c r="C441" s="31"/>
      <c r="D441" s="31"/>
      <c r="E441" s="31"/>
      <c r="F441" s="31"/>
    </row>
    <row r="442" spans="1:6" x14ac:dyDescent="0.2">
      <c r="A442" s="31"/>
      <c r="B442" s="31"/>
      <c r="C442" s="31"/>
      <c r="D442" s="31"/>
      <c r="E442" s="31"/>
      <c r="F442" s="31"/>
    </row>
    <row r="443" spans="1:6" x14ac:dyDescent="0.2">
      <c r="A443" s="32" t="s">
        <v>241</v>
      </c>
      <c r="B443" s="33"/>
      <c r="C443" s="31"/>
      <c r="D443" s="31"/>
      <c r="E443" s="31"/>
      <c r="F443" s="31"/>
    </row>
    <row r="444" spans="1:6" ht="25.5" x14ac:dyDescent="0.2">
      <c r="A444" s="31">
        <v>1</v>
      </c>
      <c r="B444" s="41" t="s">
        <v>930</v>
      </c>
      <c r="C444" s="31"/>
      <c r="D444" s="31"/>
      <c r="E444" s="31"/>
      <c r="F444" s="31"/>
    </row>
    <row r="445" spans="1:6" x14ac:dyDescent="0.2">
      <c r="A445" s="31">
        <v>2</v>
      </c>
      <c r="B445" s="41" t="s">
        <v>931</v>
      </c>
      <c r="C445" s="31"/>
      <c r="D445" s="31"/>
      <c r="E445" s="31"/>
      <c r="F445" s="31"/>
    </row>
    <row r="446" spans="1:6" ht="25.5" x14ac:dyDescent="0.2">
      <c r="A446" s="31">
        <v>3</v>
      </c>
      <c r="B446" s="41" t="s">
        <v>932</v>
      </c>
      <c r="C446" s="31"/>
      <c r="D446" s="31"/>
      <c r="E446" s="31"/>
      <c r="F446" s="31"/>
    </row>
    <row r="447" spans="1:6" ht="25.5" x14ac:dyDescent="0.2">
      <c r="A447" s="31">
        <v>4</v>
      </c>
      <c r="B447" s="41" t="s">
        <v>933</v>
      </c>
      <c r="C447" s="31"/>
      <c r="D447" s="31"/>
      <c r="E447" s="31"/>
      <c r="F447" s="31"/>
    </row>
    <row r="448" spans="1:6" x14ac:dyDescent="0.2">
      <c r="A448" s="31"/>
      <c r="B448" s="31"/>
      <c r="C448" s="31"/>
      <c r="D448" s="31"/>
      <c r="E448" s="31"/>
      <c r="F448" s="31"/>
    </row>
    <row r="449" spans="1:6" x14ac:dyDescent="0.2">
      <c r="A449" s="32" t="s">
        <v>422</v>
      </c>
      <c r="B449" s="33"/>
      <c r="C449" s="31"/>
      <c r="D449" s="31"/>
      <c r="E449" s="31"/>
      <c r="F449" s="31"/>
    </row>
    <row r="450" spans="1:6" ht="25.5" x14ac:dyDescent="0.2">
      <c r="A450" s="31">
        <v>1</v>
      </c>
      <c r="B450" s="41" t="s">
        <v>934</v>
      </c>
      <c r="C450" s="31"/>
      <c r="D450" s="31"/>
      <c r="E450" s="31"/>
      <c r="F450" s="31"/>
    </row>
    <row r="451" spans="1:6" ht="25.5" x14ac:dyDescent="0.2">
      <c r="A451" s="31">
        <v>2</v>
      </c>
      <c r="B451" s="41" t="s">
        <v>935</v>
      </c>
      <c r="C451" s="31"/>
      <c r="D451" s="31"/>
      <c r="E451" s="31"/>
      <c r="F451" s="31"/>
    </row>
    <row r="452" spans="1:6" ht="25.5" x14ac:dyDescent="0.2">
      <c r="A452" s="31">
        <v>3</v>
      </c>
      <c r="B452" s="41" t="s">
        <v>936</v>
      </c>
      <c r="C452" s="31"/>
      <c r="D452" s="31"/>
      <c r="E452" s="31"/>
      <c r="F452" s="31"/>
    </row>
    <row r="453" spans="1:6" ht="38.25" x14ac:dyDescent="0.2">
      <c r="A453" s="31">
        <v>4</v>
      </c>
      <c r="B453" s="41" t="s">
        <v>937</v>
      </c>
      <c r="C453" s="31"/>
      <c r="D453" s="31"/>
      <c r="E453" s="31"/>
      <c r="F453" s="31"/>
    </row>
    <row r="454" spans="1:6" ht="25.5" x14ac:dyDescent="0.2">
      <c r="A454" s="31">
        <v>5</v>
      </c>
      <c r="B454" s="41" t="s">
        <v>938</v>
      </c>
      <c r="C454" s="31"/>
      <c r="D454" s="31"/>
      <c r="E454" s="31"/>
      <c r="F454" s="31"/>
    </row>
    <row r="455" spans="1:6" x14ac:dyDescent="0.2">
      <c r="A455" s="31">
        <v>6</v>
      </c>
      <c r="B455" s="41" t="s">
        <v>939</v>
      </c>
      <c r="C455" s="31"/>
      <c r="D455" s="31"/>
      <c r="E455" s="31"/>
      <c r="F455" s="31"/>
    </row>
    <row r="456" spans="1:6" ht="25.5" x14ac:dyDescent="0.2">
      <c r="A456" s="31">
        <v>7</v>
      </c>
      <c r="B456" s="41" t="s">
        <v>940</v>
      </c>
      <c r="C456" s="31"/>
      <c r="D456" s="31"/>
      <c r="E456" s="31"/>
      <c r="F456" s="31"/>
    </row>
    <row r="457" spans="1:6" x14ac:dyDescent="0.2">
      <c r="A457" s="31">
        <v>8</v>
      </c>
      <c r="B457" s="41" t="s">
        <v>941</v>
      </c>
      <c r="C457" s="31"/>
      <c r="D457" s="31"/>
      <c r="E457" s="31"/>
      <c r="F457" s="31"/>
    </row>
    <row r="458" spans="1:6" x14ac:dyDescent="0.2">
      <c r="A458" s="31"/>
      <c r="B458" s="31"/>
      <c r="C458" s="31"/>
      <c r="D458" s="31"/>
      <c r="E458" s="31"/>
      <c r="F458" s="31"/>
    </row>
    <row r="459" spans="1:6" x14ac:dyDescent="0.2">
      <c r="A459" s="32" t="s">
        <v>458</v>
      </c>
      <c r="B459" s="33"/>
      <c r="C459" s="31"/>
      <c r="D459" s="31"/>
      <c r="E459" s="31"/>
      <c r="F459" s="31"/>
    </row>
    <row r="460" spans="1:6" x14ac:dyDescent="0.2">
      <c r="A460" s="31">
        <v>1</v>
      </c>
      <c r="B460" s="41" t="s">
        <v>942</v>
      </c>
      <c r="C460" s="31"/>
      <c r="D460" s="31"/>
      <c r="E460" s="31"/>
      <c r="F460" s="31"/>
    </row>
    <row r="461" spans="1:6" ht="25.5" x14ac:dyDescent="0.2">
      <c r="A461" s="31">
        <v>2</v>
      </c>
      <c r="B461" s="41" t="s">
        <v>943</v>
      </c>
      <c r="C461" s="31"/>
      <c r="D461" s="31"/>
      <c r="E461" s="31"/>
      <c r="F461" s="31"/>
    </row>
    <row r="462" spans="1:6" ht="25.5" x14ac:dyDescent="0.2">
      <c r="A462" s="31">
        <v>3</v>
      </c>
      <c r="B462" s="41" t="s">
        <v>944</v>
      </c>
      <c r="C462" s="31"/>
      <c r="D462" s="31"/>
      <c r="E462" s="31"/>
      <c r="F462" s="31"/>
    </row>
    <row r="463" spans="1:6" ht="25.5" x14ac:dyDescent="0.2">
      <c r="A463" s="31">
        <v>4</v>
      </c>
      <c r="B463" s="41" t="s">
        <v>945</v>
      </c>
      <c r="C463" s="31"/>
      <c r="D463" s="31"/>
      <c r="E463" s="31"/>
      <c r="F463" s="31"/>
    </row>
    <row r="464" spans="1:6" ht="25.5" x14ac:dyDescent="0.2">
      <c r="A464" s="31">
        <v>5</v>
      </c>
      <c r="B464" s="41" t="s">
        <v>946</v>
      </c>
      <c r="C464" s="31"/>
      <c r="D464" s="31"/>
      <c r="E464" s="31"/>
      <c r="F464" s="31"/>
    </row>
    <row r="465" spans="1:6" x14ac:dyDescent="0.2">
      <c r="A465" s="31"/>
      <c r="B465" s="31"/>
      <c r="C465" s="31"/>
      <c r="D465" s="31"/>
      <c r="E465" s="31"/>
      <c r="F465" s="31"/>
    </row>
    <row r="466" spans="1:6" x14ac:dyDescent="0.2">
      <c r="A466" s="32" t="s">
        <v>478</v>
      </c>
      <c r="B466" s="33"/>
      <c r="C466" s="31"/>
      <c r="D466" s="31"/>
      <c r="E466" s="31"/>
      <c r="F466" s="31"/>
    </row>
    <row r="467" spans="1:6" x14ac:dyDescent="0.2">
      <c r="A467" s="31">
        <v>1</v>
      </c>
      <c r="B467" s="41" t="s">
        <v>947</v>
      </c>
      <c r="C467" s="31"/>
      <c r="D467" s="31"/>
      <c r="E467" s="31"/>
      <c r="F467" s="31"/>
    </row>
    <row r="468" spans="1:6" ht="25.5" x14ac:dyDescent="0.2">
      <c r="A468" s="31">
        <v>2</v>
      </c>
      <c r="B468" s="41" t="s">
        <v>948</v>
      </c>
      <c r="C468" s="31"/>
      <c r="D468" s="31"/>
      <c r="E468" s="31"/>
      <c r="F468" s="31"/>
    </row>
    <row r="469" spans="1:6" ht="25.5" x14ac:dyDescent="0.2">
      <c r="A469" s="31">
        <v>3</v>
      </c>
      <c r="B469" s="41" t="s">
        <v>949</v>
      </c>
      <c r="C469" s="31"/>
      <c r="D469" s="31"/>
      <c r="E469" s="31"/>
      <c r="F469" s="31"/>
    </row>
    <row r="470" spans="1:6" ht="25.5" x14ac:dyDescent="0.2">
      <c r="A470" s="31">
        <v>4</v>
      </c>
      <c r="B470" s="41" t="s">
        <v>950</v>
      </c>
      <c r="C470" s="31"/>
      <c r="D470" s="31"/>
      <c r="E470" s="31"/>
      <c r="F470" s="31"/>
    </row>
    <row r="471" spans="1:6" x14ac:dyDescent="0.2">
      <c r="A471" s="31"/>
      <c r="B471" s="31"/>
      <c r="C471" s="31"/>
      <c r="D471" s="31"/>
      <c r="E471" s="31"/>
      <c r="F471" s="31"/>
    </row>
    <row r="472" spans="1:6" x14ac:dyDescent="0.2">
      <c r="A472" s="32" t="s">
        <v>491</v>
      </c>
      <c r="B472" s="33"/>
      <c r="C472" s="31"/>
      <c r="D472" s="31"/>
      <c r="E472" s="31"/>
      <c r="F472" s="31"/>
    </row>
    <row r="473" spans="1:6" ht="25.5" x14ac:dyDescent="0.2">
      <c r="A473" s="31">
        <v>1</v>
      </c>
      <c r="B473" s="41" t="s">
        <v>951</v>
      </c>
      <c r="C473" s="31"/>
      <c r="D473" s="31"/>
      <c r="E473" s="31"/>
      <c r="F473" s="31"/>
    </row>
    <row r="474" spans="1:6" ht="25.5" x14ac:dyDescent="0.2">
      <c r="A474" s="31">
        <v>2</v>
      </c>
      <c r="B474" s="41" t="s">
        <v>952</v>
      </c>
      <c r="C474" s="31"/>
      <c r="D474" s="31"/>
      <c r="E474" s="31"/>
      <c r="F474" s="31"/>
    </row>
    <row r="475" spans="1:6" ht="25.5" x14ac:dyDescent="0.2">
      <c r="A475" s="31">
        <v>3</v>
      </c>
      <c r="B475" s="41" t="s">
        <v>953</v>
      </c>
      <c r="C475" s="31"/>
      <c r="D475" s="31"/>
      <c r="E475" s="31"/>
      <c r="F475" s="31"/>
    </row>
    <row r="476" spans="1:6" ht="14.25" x14ac:dyDescent="0.2">
      <c r="A476" s="31">
        <v>4</v>
      </c>
      <c r="B476" s="42" t="s">
        <v>954</v>
      </c>
      <c r="C476" s="31"/>
      <c r="D476" s="31"/>
      <c r="E476" s="31"/>
      <c r="F476" s="31"/>
    </row>
    <row r="477" spans="1:6" x14ac:dyDescent="0.2">
      <c r="A477" s="31">
        <v>5</v>
      </c>
      <c r="B477" s="41" t="s">
        <v>955</v>
      </c>
      <c r="C477" s="31"/>
      <c r="D477" s="31"/>
      <c r="E477" s="31"/>
      <c r="F477" s="31"/>
    </row>
    <row r="478" spans="1:6" ht="25.5" x14ac:dyDescent="0.2">
      <c r="A478" s="31">
        <v>6</v>
      </c>
      <c r="B478" s="41" t="s">
        <v>956</v>
      </c>
      <c r="C478" s="31"/>
      <c r="D478" s="31"/>
      <c r="E478" s="31"/>
      <c r="F478" s="31"/>
    </row>
    <row r="479" spans="1:6" ht="25.5" x14ac:dyDescent="0.2">
      <c r="A479" s="31">
        <v>7</v>
      </c>
      <c r="B479" s="41" t="s">
        <v>957</v>
      </c>
      <c r="C479" s="31"/>
      <c r="D479" s="31"/>
      <c r="E479" s="31"/>
      <c r="F479" s="31"/>
    </row>
    <row r="480" spans="1:6" ht="25.5" x14ac:dyDescent="0.2">
      <c r="A480" s="31">
        <v>8</v>
      </c>
      <c r="B480" s="41" t="s">
        <v>958</v>
      </c>
      <c r="C480" s="31"/>
      <c r="D480" s="31"/>
      <c r="E480" s="31"/>
      <c r="F480" s="31"/>
    </row>
    <row r="481" spans="1:6" x14ac:dyDescent="0.2">
      <c r="A481" s="31"/>
      <c r="B481" s="31"/>
      <c r="C481" s="31"/>
      <c r="D481" s="31"/>
      <c r="E481" s="31"/>
      <c r="F481" s="31"/>
    </row>
    <row r="482" spans="1:6" x14ac:dyDescent="0.2">
      <c r="A482" s="32" t="s">
        <v>959</v>
      </c>
      <c r="B482" s="33"/>
      <c r="C482" s="31"/>
      <c r="D482" s="31"/>
      <c r="E482" s="31"/>
      <c r="F482" s="31"/>
    </row>
    <row r="483" spans="1:6" ht="25.5" x14ac:dyDescent="0.2">
      <c r="A483" s="31">
        <v>1</v>
      </c>
      <c r="B483" s="41" t="s">
        <v>960</v>
      </c>
      <c r="C483" s="31"/>
      <c r="D483" s="31"/>
      <c r="E483" s="31"/>
      <c r="F483" s="31"/>
    </row>
    <row r="484" spans="1:6" ht="38.25" x14ac:dyDescent="0.2">
      <c r="A484" s="31">
        <v>2</v>
      </c>
      <c r="B484" s="41" t="s">
        <v>961</v>
      </c>
      <c r="C484" s="31"/>
      <c r="D484" s="31"/>
      <c r="E484" s="31"/>
      <c r="F484" s="31"/>
    </row>
    <row r="485" spans="1:6" ht="25.5" x14ac:dyDescent="0.2">
      <c r="A485" s="31">
        <v>3</v>
      </c>
      <c r="B485" s="41" t="s">
        <v>962</v>
      </c>
      <c r="C485" s="31"/>
      <c r="D485" s="31"/>
      <c r="E485" s="31"/>
      <c r="F485" s="31"/>
    </row>
    <row r="486" spans="1:6" ht="25.5" x14ac:dyDescent="0.2">
      <c r="A486" s="31">
        <v>4</v>
      </c>
      <c r="B486" s="41" t="s">
        <v>963</v>
      </c>
      <c r="C486" s="31"/>
      <c r="D486" s="31"/>
      <c r="E486" s="31"/>
      <c r="F486" s="31"/>
    </row>
    <row r="487" spans="1:6" x14ac:dyDescent="0.2">
      <c r="A487" s="31">
        <v>5</v>
      </c>
      <c r="B487" s="41" t="s">
        <v>964</v>
      </c>
      <c r="C487" s="31"/>
      <c r="D487" s="31"/>
      <c r="E487" s="31"/>
      <c r="F487" s="31"/>
    </row>
    <row r="488" spans="1:6" x14ac:dyDescent="0.2">
      <c r="A488" s="31">
        <v>6</v>
      </c>
      <c r="B488" s="41" t="s">
        <v>965</v>
      </c>
      <c r="C488" s="31"/>
      <c r="D488" s="31"/>
      <c r="E488" s="31"/>
      <c r="F488" s="31"/>
    </row>
    <row r="489" spans="1:6" ht="25.5" x14ac:dyDescent="0.2">
      <c r="A489" s="31">
        <v>7</v>
      </c>
      <c r="B489" s="41" t="s">
        <v>966</v>
      </c>
      <c r="C489" s="31"/>
      <c r="D489" s="31"/>
      <c r="E489" s="31"/>
      <c r="F489" s="31"/>
    </row>
    <row r="490" spans="1:6" ht="25.5" x14ac:dyDescent="0.2">
      <c r="A490" s="31">
        <v>8</v>
      </c>
      <c r="B490" s="41" t="s">
        <v>967</v>
      </c>
      <c r="C490" s="31"/>
      <c r="D490" s="31"/>
      <c r="E490" s="31"/>
      <c r="F490" s="31"/>
    </row>
    <row r="491" spans="1:6" ht="25.5" x14ac:dyDescent="0.2">
      <c r="A491" s="31">
        <v>9</v>
      </c>
      <c r="B491" s="41" t="s">
        <v>968</v>
      </c>
      <c r="C491" s="31"/>
      <c r="D491" s="31"/>
      <c r="E491" s="31"/>
      <c r="F491" s="31"/>
    </row>
    <row r="492" spans="1:6" ht="25.5" x14ac:dyDescent="0.2">
      <c r="A492" s="31">
        <v>10</v>
      </c>
      <c r="B492" s="41" t="s">
        <v>969</v>
      </c>
      <c r="C492" s="31"/>
      <c r="D492" s="31"/>
      <c r="E492" s="31"/>
      <c r="F492" s="31"/>
    </row>
    <row r="493" spans="1:6" ht="25.5" x14ac:dyDescent="0.2">
      <c r="A493" s="31">
        <v>11</v>
      </c>
      <c r="B493" s="41" t="s">
        <v>970</v>
      </c>
      <c r="C493" s="31"/>
      <c r="D493" s="31"/>
      <c r="E493" s="31"/>
      <c r="F493" s="31"/>
    </row>
    <row r="494" spans="1:6" x14ac:dyDescent="0.2">
      <c r="A494" s="31">
        <v>12</v>
      </c>
      <c r="B494" s="41" t="s">
        <v>971</v>
      </c>
      <c r="C494" s="31"/>
      <c r="D494" s="31"/>
      <c r="E494" s="31"/>
      <c r="F494" s="31"/>
    </row>
    <row r="495" spans="1:6" x14ac:dyDescent="0.2">
      <c r="A495" s="31">
        <v>13</v>
      </c>
      <c r="B495" s="41" t="s">
        <v>972</v>
      </c>
      <c r="C495" s="31"/>
      <c r="D495" s="31"/>
      <c r="E495" s="31"/>
      <c r="F495" s="31"/>
    </row>
    <row r="496" spans="1:6" x14ac:dyDescent="0.2">
      <c r="A496" s="31">
        <v>14</v>
      </c>
      <c r="B496" s="41" t="s">
        <v>973</v>
      </c>
      <c r="C496" s="31"/>
      <c r="D496" s="31"/>
      <c r="E496" s="31"/>
      <c r="F496" s="31"/>
    </row>
    <row r="497" spans="1:6" x14ac:dyDescent="0.2">
      <c r="A497" s="31">
        <v>15</v>
      </c>
      <c r="B497" s="41" t="s">
        <v>974</v>
      </c>
      <c r="C497" s="31"/>
      <c r="D497" s="31"/>
      <c r="E497" s="31"/>
      <c r="F497" s="31"/>
    </row>
    <row r="498" spans="1:6" ht="25.5" x14ac:dyDescent="0.2">
      <c r="A498" s="31">
        <v>16</v>
      </c>
      <c r="B498" s="41" t="s">
        <v>975</v>
      </c>
      <c r="C498" s="31"/>
      <c r="D498" s="31"/>
      <c r="E498" s="31"/>
      <c r="F498" s="31"/>
    </row>
    <row r="499" spans="1:6" ht="25.5" x14ac:dyDescent="0.2">
      <c r="A499" s="31">
        <v>17</v>
      </c>
      <c r="B499" s="41" t="s">
        <v>976</v>
      </c>
      <c r="C499" s="31"/>
      <c r="D499" s="31"/>
      <c r="E499" s="31"/>
      <c r="F499" s="31"/>
    </row>
    <row r="500" spans="1:6" ht="25.5" x14ac:dyDescent="0.2">
      <c r="A500" s="31">
        <v>18</v>
      </c>
      <c r="B500" s="41" t="s">
        <v>977</v>
      </c>
      <c r="C500" s="31"/>
      <c r="D500" s="31"/>
      <c r="E500" s="31"/>
      <c r="F500" s="31"/>
    </row>
    <row r="501" spans="1:6" ht="25.5" x14ac:dyDescent="0.2">
      <c r="A501" s="31">
        <v>19</v>
      </c>
      <c r="B501" s="41" t="s">
        <v>978</v>
      </c>
      <c r="C501" s="31"/>
      <c r="D501" s="31"/>
      <c r="E501" s="31"/>
      <c r="F501" s="31"/>
    </row>
    <row r="502" spans="1:6" ht="25.5" x14ac:dyDescent="0.2">
      <c r="A502" s="31">
        <v>20</v>
      </c>
      <c r="B502" s="41" t="s">
        <v>979</v>
      </c>
      <c r="C502" s="31"/>
      <c r="D502" s="31"/>
      <c r="E502" s="31"/>
      <c r="F502" s="31"/>
    </row>
    <row r="503" spans="1:6" ht="25.5" x14ac:dyDescent="0.2">
      <c r="A503" s="31">
        <v>21</v>
      </c>
      <c r="B503" s="41" t="s">
        <v>980</v>
      </c>
      <c r="C503" s="31"/>
      <c r="D503" s="31"/>
      <c r="E503" s="31"/>
      <c r="F503" s="31"/>
    </row>
    <row r="504" spans="1:6" ht="25.5" x14ac:dyDescent="0.2">
      <c r="A504" s="31">
        <v>22</v>
      </c>
      <c r="B504" s="41" t="s">
        <v>981</v>
      </c>
      <c r="C504" s="31"/>
      <c r="D504" s="31"/>
      <c r="E504" s="31"/>
      <c r="F504" s="31"/>
    </row>
    <row r="505" spans="1:6" ht="25.5" x14ac:dyDescent="0.2">
      <c r="A505" s="31">
        <v>23</v>
      </c>
      <c r="B505" s="41" t="s">
        <v>982</v>
      </c>
      <c r="C505" s="31"/>
      <c r="D505" s="31"/>
      <c r="E505" s="31"/>
      <c r="F505" s="31"/>
    </row>
    <row r="506" spans="1:6" ht="25.5" x14ac:dyDescent="0.2">
      <c r="A506" s="31">
        <v>24</v>
      </c>
      <c r="B506" s="41" t="s">
        <v>983</v>
      </c>
      <c r="C506" s="31"/>
      <c r="D506" s="31"/>
      <c r="E506" s="31"/>
      <c r="F506" s="31"/>
    </row>
    <row r="507" spans="1:6" ht="38.25" x14ac:dyDescent="0.2">
      <c r="A507" s="31">
        <v>25</v>
      </c>
      <c r="B507" s="41" t="s">
        <v>984</v>
      </c>
      <c r="C507" s="31"/>
      <c r="D507" s="31"/>
      <c r="E507" s="31"/>
      <c r="F507" s="31"/>
    </row>
    <row r="508" spans="1:6" x14ac:dyDescent="0.2">
      <c r="A508" s="31">
        <v>26</v>
      </c>
      <c r="B508" s="41" t="s">
        <v>985</v>
      </c>
      <c r="C508" s="31"/>
      <c r="D508" s="31"/>
      <c r="E508" s="31"/>
      <c r="F508" s="31"/>
    </row>
    <row r="509" spans="1:6" ht="25.5" x14ac:dyDescent="0.2">
      <c r="A509" s="31">
        <v>27</v>
      </c>
      <c r="B509" s="41" t="s">
        <v>986</v>
      </c>
      <c r="C509" s="31"/>
      <c r="D509" s="31"/>
      <c r="E509" s="31"/>
      <c r="F509" s="31"/>
    </row>
    <row r="510" spans="1:6" ht="25.5" x14ac:dyDescent="0.2">
      <c r="A510" s="31">
        <v>28</v>
      </c>
      <c r="B510" s="41" t="s">
        <v>987</v>
      </c>
      <c r="C510" s="31"/>
      <c r="D510" s="31"/>
      <c r="E510" s="31"/>
      <c r="F510" s="31"/>
    </row>
    <row r="511" spans="1:6" ht="25.5" x14ac:dyDescent="0.2">
      <c r="A511" s="31">
        <v>29</v>
      </c>
      <c r="B511" s="41" t="s">
        <v>988</v>
      </c>
      <c r="C511" s="31"/>
      <c r="D511" s="31"/>
      <c r="E511" s="31"/>
      <c r="F511" s="31"/>
    </row>
    <row r="512" spans="1:6" ht="25.5" x14ac:dyDescent="0.2">
      <c r="A512" s="31">
        <v>30</v>
      </c>
      <c r="B512" s="41" t="s">
        <v>989</v>
      </c>
      <c r="C512" s="31"/>
      <c r="D512" s="31"/>
      <c r="E512" s="31"/>
      <c r="F512" s="31"/>
    </row>
    <row r="513" spans="1:6" ht="25.5" x14ac:dyDescent="0.2">
      <c r="A513" s="31">
        <v>31</v>
      </c>
      <c r="B513" s="41" t="s">
        <v>990</v>
      </c>
      <c r="C513" s="31"/>
      <c r="D513" s="31"/>
      <c r="E513" s="31"/>
      <c r="F513" s="31"/>
    </row>
    <row r="514" spans="1:6" ht="25.5" x14ac:dyDescent="0.2">
      <c r="A514" s="31">
        <v>32</v>
      </c>
      <c r="B514" s="41" t="s">
        <v>991</v>
      </c>
      <c r="C514" s="31"/>
      <c r="D514" s="31"/>
      <c r="E514" s="31"/>
      <c r="F514" s="31"/>
    </row>
    <row r="515" spans="1:6" ht="25.5" x14ac:dyDescent="0.2">
      <c r="A515" s="31">
        <v>33</v>
      </c>
      <c r="B515" s="41" t="s">
        <v>992</v>
      </c>
      <c r="C515" s="31"/>
      <c r="D515" s="31"/>
      <c r="E515" s="31"/>
      <c r="F515" s="31"/>
    </row>
    <row r="516" spans="1:6" ht="25.5" x14ac:dyDescent="0.2">
      <c r="A516" s="31">
        <v>34</v>
      </c>
      <c r="B516" s="41" t="s">
        <v>993</v>
      </c>
      <c r="C516" s="31"/>
      <c r="D516" s="31"/>
      <c r="E516" s="31"/>
      <c r="F516" s="31"/>
    </row>
    <row r="517" spans="1:6" ht="25.5" x14ac:dyDescent="0.2">
      <c r="A517" s="31">
        <v>35</v>
      </c>
      <c r="B517" s="41" t="s">
        <v>994</v>
      </c>
      <c r="C517" s="31"/>
      <c r="D517" s="31"/>
      <c r="E517" s="31"/>
      <c r="F517" s="31"/>
    </row>
    <row r="518" spans="1:6" x14ac:dyDescent="0.2">
      <c r="A518" s="31">
        <v>36</v>
      </c>
      <c r="B518" s="41" t="s">
        <v>995</v>
      </c>
      <c r="C518" s="31"/>
      <c r="D518" s="31"/>
      <c r="E518" s="31"/>
      <c r="F518" s="31"/>
    </row>
    <row r="519" spans="1:6" ht="38.25" x14ac:dyDescent="0.2">
      <c r="A519" s="31">
        <v>37</v>
      </c>
      <c r="B519" s="41" t="s">
        <v>996</v>
      </c>
      <c r="C519" s="31"/>
      <c r="D519" s="31"/>
      <c r="E519" s="31"/>
      <c r="F519" s="31"/>
    </row>
    <row r="520" spans="1:6" x14ac:dyDescent="0.2">
      <c r="A520" s="31">
        <v>38</v>
      </c>
      <c r="B520" s="41" t="s">
        <v>997</v>
      </c>
      <c r="C520" s="31"/>
      <c r="D520" s="31"/>
      <c r="E520" s="31"/>
      <c r="F520" s="31"/>
    </row>
    <row r="521" spans="1:6" ht="25.5" x14ac:dyDescent="0.2">
      <c r="A521" s="31">
        <v>39</v>
      </c>
      <c r="B521" s="41" t="s">
        <v>998</v>
      </c>
      <c r="C521" s="31"/>
      <c r="D521" s="31"/>
      <c r="E521" s="31"/>
      <c r="F521" s="31"/>
    </row>
    <row r="522" spans="1:6" ht="25.5" x14ac:dyDescent="0.2">
      <c r="A522" s="31">
        <v>40</v>
      </c>
      <c r="B522" s="41" t="s">
        <v>999</v>
      </c>
      <c r="C522" s="31"/>
      <c r="D522" s="31"/>
      <c r="E522" s="31"/>
      <c r="F522" s="31"/>
    </row>
    <row r="523" spans="1:6" ht="25.5" x14ac:dyDescent="0.2">
      <c r="A523" s="31">
        <v>41</v>
      </c>
      <c r="B523" s="41" t="s">
        <v>1000</v>
      </c>
      <c r="C523" s="31"/>
      <c r="D523" s="31"/>
      <c r="E523" s="31"/>
      <c r="F523" s="31"/>
    </row>
    <row r="524" spans="1:6" ht="25.5" x14ac:dyDescent="0.2">
      <c r="A524" s="31">
        <v>42</v>
      </c>
      <c r="B524" s="41" t="s">
        <v>1001</v>
      </c>
      <c r="C524" s="31"/>
      <c r="D524" s="31"/>
      <c r="E524" s="31"/>
      <c r="F524" s="31"/>
    </row>
    <row r="525" spans="1:6" ht="25.5" x14ac:dyDescent="0.2">
      <c r="A525" s="31">
        <v>43</v>
      </c>
      <c r="B525" s="41" t="s">
        <v>1002</v>
      </c>
      <c r="C525" s="31"/>
      <c r="D525" s="31"/>
      <c r="E525" s="31"/>
      <c r="F525" s="31"/>
    </row>
    <row r="526" spans="1:6" ht="38.25" x14ac:dyDescent="0.2">
      <c r="A526" s="31">
        <v>44</v>
      </c>
      <c r="B526" s="41" t="s">
        <v>1003</v>
      </c>
      <c r="C526" s="31"/>
      <c r="D526" s="31"/>
      <c r="E526" s="31"/>
      <c r="F526" s="31"/>
    </row>
    <row r="527" spans="1:6" x14ac:dyDescent="0.2">
      <c r="A527" s="31">
        <v>45</v>
      </c>
      <c r="B527" s="41" t="s">
        <v>1004</v>
      </c>
      <c r="C527" s="31"/>
      <c r="D527" s="31"/>
      <c r="E527" s="31"/>
      <c r="F527" s="31"/>
    </row>
    <row r="528" spans="1:6" ht="25.5" x14ac:dyDescent="0.2">
      <c r="A528" s="31">
        <v>46</v>
      </c>
      <c r="B528" s="41" t="s">
        <v>1005</v>
      </c>
      <c r="C528" s="31"/>
      <c r="D528" s="31"/>
      <c r="E528" s="31"/>
      <c r="F528" s="31"/>
    </row>
    <row r="529" spans="1:6" ht="25.5" x14ac:dyDescent="0.2">
      <c r="A529" s="31">
        <v>47</v>
      </c>
      <c r="B529" s="41" t="s">
        <v>1006</v>
      </c>
      <c r="C529" s="31"/>
      <c r="D529" s="31"/>
      <c r="E529" s="31"/>
      <c r="F529" s="31"/>
    </row>
    <row r="530" spans="1:6" x14ac:dyDescent="0.2">
      <c r="A530" s="31">
        <v>48</v>
      </c>
      <c r="B530" s="41" t="s">
        <v>1007</v>
      </c>
      <c r="C530" s="31"/>
      <c r="D530" s="31"/>
      <c r="E530" s="31"/>
      <c r="F530" s="31"/>
    </row>
    <row r="531" spans="1:6" x14ac:dyDescent="0.2">
      <c r="A531" s="31">
        <v>49</v>
      </c>
      <c r="B531" s="41" t="s">
        <v>1008</v>
      </c>
      <c r="C531" s="31"/>
      <c r="D531" s="31"/>
      <c r="E531" s="31"/>
      <c r="F531" s="31"/>
    </row>
    <row r="532" spans="1:6" ht="25.5" x14ac:dyDescent="0.2">
      <c r="A532" s="31">
        <v>50</v>
      </c>
      <c r="B532" s="41" t="s">
        <v>1009</v>
      </c>
      <c r="C532" s="31"/>
      <c r="D532" s="31"/>
      <c r="E532" s="31"/>
      <c r="F532" s="31"/>
    </row>
    <row r="533" spans="1:6" ht="38.25" x14ac:dyDescent="0.2">
      <c r="A533" s="31">
        <v>51</v>
      </c>
      <c r="B533" s="41" t="s">
        <v>1010</v>
      </c>
      <c r="C533" s="31"/>
      <c r="D533" s="31"/>
      <c r="E533" s="31"/>
      <c r="F533" s="31"/>
    </row>
    <row r="534" spans="1:6" ht="25.5" x14ac:dyDescent="0.2">
      <c r="A534" s="31">
        <v>52</v>
      </c>
      <c r="B534" s="41" t="s">
        <v>1011</v>
      </c>
      <c r="C534" s="31"/>
      <c r="D534" s="31"/>
      <c r="E534" s="31"/>
      <c r="F534" s="31"/>
    </row>
    <row r="535" spans="1:6" x14ac:dyDescent="0.2">
      <c r="A535" s="31">
        <v>53</v>
      </c>
      <c r="B535" s="41" t="s">
        <v>1012</v>
      </c>
      <c r="C535" s="31"/>
      <c r="D535" s="31"/>
      <c r="E535" s="31"/>
      <c r="F535" s="31"/>
    </row>
    <row r="536" spans="1:6" x14ac:dyDescent="0.2">
      <c r="A536" s="31">
        <v>54</v>
      </c>
      <c r="B536" s="41" t="s">
        <v>1013</v>
      </c>
      <c r="C536" s="31"/>
      <c r="D536" s="31"/>
      <c r="E536" s="31"/>
      <c r="F536" s="31"/>
    </row>
    <row r="537" spans="1:6" ht="14.25" x14ac:dyDescent="0.2">
      <c r="A537" s="31">
        <v>55</v>
      </c>
      <c r="B537" s="42" t="s">
        <v>1014</v>
      </c>
      <c r="C537" s="31"/>
      <c r="D537" s="31"/>
      <c r="E537" s="31"/>
      <c r="F537" s="31"/>
    </row>
    <row r="538" spans="1:6" x14ac:dyDescent="0.2">
      <c r="A538" s="31">
        <v>56</v>
      </c>
      <c r="B538" s="41" t="s">
        <v>1015</v>
      </c>
      <c r="C538" s="31"/>
      <c r="D538" s="31"/>
      <c r="E538" s="31"/>
      <c r="F538" s="31"/>
    </row>
    <row r="539" spans="1:6" ht="25.5" x14ac:dyDescent="0.2">
      <c r="A539" s="31">
        <v>57</v>
      </c>
      <c r="B539" s="41" t="s">
        <v>1016</v>
      </c>
      <c r="C539" s="31"/>
      <c r="D539" s="31"/>
      <c r="E539" s="31"/>
      <c r="F539" s="31"/>
    </row>
    <row r="540" spans="1:6" ht="38.25" x14ac:dyDescent="0.2">
      <c r="A540" s="31">
        <v>58</v>
      </c>
      <c r="B540" s="41" t="s">
        <v>1017</v>
      </c>
      <c r="C540" s="31"/>
      <c r="D540" s="31"/>
      <c r="E540" s="31"/>
      <c r="F540" s="31"/>
    </row>
    <row r="541" spans="1:6" ht="25.5" x14ac:dyDescent="0.2">
      <c r="A541" s="31">
        <v>59</v>
      </c>
      <c r="B541" s="41" t="s">
        <v>1018</v>
      </c>
      <c r="C541" s="31"/>
      <c r="D541" s="31"/>
      <c r="E541" s="31"/>
      <c r="F541" s="31"/>
    </row>
    <row r="542" spans="1:6" ht="25.5" x14ac:dyDescent="0.2">
      <c r="A542" s="31">
        <v>60</v>
      </c>
      <c r="B542" s="41" t="s">
        <v>1019</v>
      </c>
      <c r="C542" s="31"/>
      <c r="D542" s="31"/>
      <c r="E542" s="31"/>
      <c r="F542" s="31"/>
    </row>
    <row r="543" spans="1:6" ht="25.5" x14ac:dyDescent="0.2">
      <c r="A543" s="31">
        <v>61</v>
      </c>
      <c r="B543" s="41" t="s">
        <v>1020</v>
      </c>
      <c r="C543" s="31"/>
      <c r="D543" s="31"/>
      <c r="E543" s="31"/>
      <c r="F543" s="31"/>
    </row>
    <row r="544" spans="1:6" ht="25.5" x14ac:dyDescent="0.2">
      <c r="A544" s="31">
        <v>62</v>
      </c>
      <c r="B544" s="41" t="s">
        <v>1021</v>
      </c>
      <c r="C544" s="31"/>
      <c r="D544" s="31"/>
      <c r="E544" s="31"/>
      <c r="F544" s="31"/>
    </row>
    <row r="545" spans="1:6" ht="51" x14ac:dyDescent="0.2">
      <c r="A545" s="31">
        <v>63</v>
      </c>
      <c r="B545" s="41" t="s">
        <v>1022</v>
      </c>
      <c r="C545" s="31"/>
      <c r="D545" s="31"/>
      <c r="E545" s="31"/>
      <c r="F545" s="31"/>
    </row>
    <row r="546" spans="1:6" ht="25.5" x14ac:dyDescent="0.2">
      <c r="A546" s="31">
        <v>64</v>
      </c>
      <c r="B546" s="41" t="s">
        <v>1023</v>
      </c>
      <c r="C546" s="31"/>
      <c r="D546" s="31"/>
      <c r="E546" s="31"/>
      <c r="F546" s="31"/>
    </row>
    <row r="547" spans="1:6" ht="25.5" x14ac:dyDescent="0.2">
      <c r="A547" s="31">
        <v>65</v>
      </c>
      <c r="B547" s="41" t="s">
        <v>1024</v>
      </c>
      <c r="C547" s="31"/>
      <c r="D547" s="31"/>
      <c r="E547" s="31"/>
      <c r="F547" s="31"/>
    </row>
    <row r="548" spans="1:6" x14ac:dyDescent="0.2">
      <c r="A548" s="31">
        <v>66</v>
      </c>
      <c r="B548" s="41" t="s">
        <v>1025</v>
      </c>
      <c r="C548" s="31"/>
      <c r="D548" s="31"/>
      <c r="E548" s="31"/>
      <c r="F548" s="31"/>
    </row>
    <row r="549" spans="1:6" ht="25.5" x14ac:dyDescent="0.2">
      <c r="A549" s="31">
        <v>67</v>
      </c>
      <c r="B549" s="41" t="s">
        <v>1026</v>
      </c>
      <c r="C549" s="31"/>
      <c r="D549" s="31"/>
      <c r="E549" s="31"/>
      <c r="F549" s="31"/>
    </row>
    <row r="550" spans="1:6" ht="25.5" x14ac:dyDescent="0.2">
      <c r="A550" s="31">
        <v>68</v>
      </c>
      <c r="B550" s="41" t="s">
        <v>1027</v>
      </c>
      <c r="C550" s="31"/>
      <c r="D550" s="31"/>
      <c r="E550" s="31"/>
      <c r="F550" s="31"/>
    </row>
    <row r="551" spans="1:6" ht="25.5" x14ac:dyDescent="0.2">
      <c r="A551" s="31">
        <v>69</v>
      </c>
      <c r="B551" s="41" t="s">
        <v>1028</v>
      </c>
      <c r="C551" s="31"/>
      <c r="D551" s="31"/>
      <c r="E551" s="31"/>
      <c r="F551" s="31"/>
    </row>
    <row r="552" spans="1:6" x14ac:dyDescent="0.2">
      <c r="A552" s="31"/>
      <c r="B552" s="31"/>
      <c r="C552" s="31"/>
      <c r="D552" s="31"/>
      <c r="E552" s="31"/>
      <c r="F552" s="31"/>
    </row>
    <row r="553" spans="1:6" x14ac:dyDescent="0.2">
      <c r="A553" s="32" t="s">
        <v>7</v>
      </c>
      <c r="B553" s="33"/>
      <c r="C553" s="31"/>
      <c r="D553" s="31"/>
      <c r="E553" s="31"/>
      <c r="F553" s="31"/>
    </row>
    <row r="554" spans="1:6" ht="25.5" x14ac:dyDescent="0.2">
      <c r="A554" s="31">
        <v>1</v>
      </c>
      <c r="B554" s="41" t="s">
        <v>1029</v>
      </c>
      <c r="C554" s="31"/>
      <c r="D554" s="31"/>
      <c r="E554" s="31"/>
      <c r="F554" s="31"/>
    </row>
    <row r="555" spans="1:6" x14ac:dyDescent="0.2">
      <c r="A555" s="31">
        <v>2</v>
      </c>
      <c r="B555" s="41" t="s">
        <v>1030</v>
      </c>
      <c r="C555" s="31"/>
      <c r="D555" s="31"/>
      <c r="E555" s="31"/>
      <c r="F555" s="31"/>
    </row>
    <row r="556" spans="1:6" ht="25.5" x14ac:dyDescent="0.2">
      <c r="A556" s="31">
        <v>3</v>
      </c>
      <c r="B556" s="41" t="s">
        <v>1031</v>
      </c>
      <c r="C556" s="31"/>
      <c r="D556" s="31"/>
      <c r="E556" s="31"/>
      <c r="F556" s="31"/>
    </row>
    <row r="557" spans="1:6" ht="25.5" x14ac:dyDescent="0.2">
      <c r="A557" s="31">
        <v>4</v>
      </c>
      <c r="B557" s="41" t="s">
        <v>1032</v>
      </c>
      <c r="C557" s="31"/>
      <c r="D557" s="31"/>
      <c r="E557" s="31"/>
      <c r="F557" s="31"/>
    </row>
    <row r="558" spans="1:6" ht="25.5" x14ac:dyDescent="0.2">
      <c r="A558" s="31">
        <v>5</v>
      </c>
      <c r="B558" s="41" t="s">
        <v>1033</v>
      </c>
      <c r="C558" s="31"/>
      <c r="D558" s="31"/>
      <c r="E558" s="31"/>
      <c r="F558" s="31"/>
    </row>
    <row r="559" spans="1:6" x14ac:dyDescent="0.2">
      <c r="A559" s="31">
        <v>6</v>
      </c>
      <c r="B559" s="41" t="s">
        <v>1034</v>
      </c>
      <c r="C559" s="31"/>
      <c r="D559" s="31"/>
      <c r="E559" s="31"/>
      <c r="F559" s="31"/>
    </row>
    <row r="560" spans="1:6" x14ac:dyDescent="0.2">
      <c r="A560" s="31"/>
      <c r="B560" s="31"/>
      <c r="C560" s="31"/>
      <c r="D560" s="31"/>
      <c r="E560" s="31"/>
      <c r="F560" s="31"/>
    </row>
    <row r="561" spans="1:6" ht="25.5" x14ac:dyDescent="0.2">
      <c r="A561" s="32" t="s">
        <v>11</v>
      </c>
      <c r="B561" s="33"/>
      <c r="C561" s="31"/>
      <c r="D561" s="31"/>
      <c r="E561" s="31"/>
      <c r="F561" s="31"/>
    </row>
    <row r="562" spans="1:6" ht="25.5" x14ac:dyDescent="0.2">
      <c r="A562" s="31">
        <v>1</v>
      </c>
      <c r="B562" s="41" t="s">
        <v>1035</v>
      </c>
      <c r="C562" s="31"/>
      <c r="D562" s="31"/>
      <c r="E562" s="31"/>
      <c r="F562" s="31"/>
    </row>
    <row r="563" spans="1:6" ht="25.5" x14ac:dyDescent="0.2">
      <c r="A563" s="31">
        <v>2</v>
      </c>
      <c r="B563" s="41" t="s">
        <v>1036</v>
      </c>
      <c r="C563" s="31"/>
      <c r="D563" s="31"/>
      <c r="E563" s="31"/>
      <c r="F563" s="31"/>
    </row>
    <row r="564" spans="1:6" x14ac:dyDescent="0.2">
      <c r="A564" s="31">
        <v>3</v>
      </c>
      <c r="B564" s="41" t="s">
        <v>1037</v>
      </c>
      <c r="C564" s="31"/>
      <c r="D564" s="31"/>
      <c r="E564" s="31"/>
      <c r="F564" s="31"/>
    </row>
    <row r="565" spans="1:6" x14ac:dyDescent="0.2">
      <c r="A565" s="31">
        <v>4</v>
      </c>
      <c r="B565" s="41" t="s">
        <v>1038</v>
      </c>
      <c r="C565" s="31"/>
      <c r="D565" s="31"/>
      <c r="E565" s="31"/>
      <c r="F565" s="31"/>
    </row>
    <row r="566" spans="1:6" x14ac:dyDescent="0.2">
      <c r="A566" s="31"/>
      <c r="B566" s="31"/>
      <c r="C566" s="31"/>
      <c r="D566" s="31"/>
      <c r="E566" s="31"/>
      <c r="F566" s="31"/>
    </row>
    <row r="567" spans="1:6" x14ac:dyDescent="0.2">
      <c r="A567" s="32" t="s">
        <v>14</v>
      </c>
      <c r="B567" s="33"/>
      <c r="C567" s="31"/>
      <c r="D567" s="31"/>
      <c r="E567" s="31"/>
      <c r="F567" s="31"/>
    </row>
    <row r="568" spans="1:6" ht="25.5" x14ac:dyDescent="0.2">
      <c r="A568" s="31">
        <v>1</v>
      </c>
      <c r="B568" s="41" t="s">
        <v>1039</v>
      </c>
      <c r="C568" s="31"/>
      <c r="D568" s="31"/>
      <c r="E568" s="31"/>
      <c r="F568" s="31"/>
    </row>
    <row r="569" spans="1:6" ht="38.25" x14ac:dyDescent="0.2">
      <c r="A569" s="31">
        <v>2</v>
      </c>
      <c r="B569" s="41" t="s">
        <v>1040</v>
      </c>
      <c r="C569" s="31"/>
      <c r="D569" s="31"/>
      <c r="E569" s="31"/>
      <c r="F569" s="31"/>
    </row>
    <row r="570" spans="1:6" x14ac:dyDescent="0.2">
      <c r="A570" s="31">
        <v>3</v>
      </c>
      <c r="B570" s="41" t="s">
        <v>1041</v>
      </c>
      <c r="C570" s="31"/>
      <c r="D570" s="31"/>
      <c r="E570" s="31"/>
      <c r="F570" s="31"/>
    </row>
    <row r="571" spans="1:6" ht="25.5" x14ac:dyDescent="0.2">
      <c r="A571" s="31">
        <v>4</v>
      </c>
      <c r="B571" s="41" t="s">
        <v>1042</v>
      </c>
      <c r="C571" s="31"/>
      <c r="D571" s="31"/>
      <c r="E571" s="31"/>
      <c r="F571" s="31"/>
    </row>
    <row r="572" spans="1:6" ht="25.5" x14ac:dyDescent="0.2">
      <c r="A572" s="31">
        <v>5</v>
      </c>
      <c r="B572" s="41" t="s">
        <v>1043</v>
      </c>
      <c r="C572" s="31"/>
      <c r="D572" s="31"/>
      <c r="E572" s="31"/>
      <c r="F572" s="31"/>
    </row>
    <row r="573" spans="1:6" x14ac:dyDescent="0.2">
      <c r="A573" s="31">
        <v>6</v>
      </c>
      <c r="B573" s="41" t="s">
        <v>1044</v>
      </c>
      <c r="C573" s="31"/>
      <c r="D573" s="31"/>
      <c r="E573" s="31"/>
      <c r="F573" s="31"/>
    </row>
    <row r="574" spans="1:6" ht="38.25" x14ac:dyDescent="0.2">
      <c r="A574" s="31">
        <v>7</v>
      </c>
      <c r="B574" s="41" t="s">
        <v>1045</v>
      </c>
      <c r="C574" s="31"/>
      <c r="D574" s="31"/>
      <c r="E574" s="31"/>
      <c r="F574" s="31"/>
    </row>
    <row r="575" spans="1:6" x14ac:dyDescent="0.2">
      <c r="A575" s="31"/>
      <c r="B575" s="31"/>
      <c r="C575" s="31"/>
      <c r="D575" s="31"/>
      <c r="E575" s="31"/>
      <c r="F575" s="31"/>
    </row>
    <row r="576" spans="1:6" x14ac:dyDescent="0.2">
      <c r="A576" s="32" t="s">
        <v>17</v>
      </c>
      <c r="B576" s="33"/>
      <c r="C576" s="31"/>
      <c r="D576" s="31"/>
      <c r="E576" s="31"/>
      <c r="F576" s="31"/>
    </row>
    <row r="577" spans="1:6" ht="25.5" x14ac:dyDescent="0.2">
      <c r="A577" s="31">
        <v>1</v>
      </c>
      <c r="B577" s="41" t="s">
        <v>1046</v>
      </c>
      <c r="C577" s="31"/>
      <c r="D577" s="31"/>
      <c r="E577" s="31"/>
      <c r="F577" s="31"/>
    </row>
    <row r="578" spans="1:6" ht="25.5" x14ac:dyDescent="0.2">
      <c r="A578" s="31">
        <v>2</v>
      </c>
      <c r="B578" s="41" t="s">
        <v>1047</v>
      </c>
      <c r="C578" s="31"/>
      <c r="D578" s="31"/>
      <c r="E578" s="31"/>
      <c r="F578" s="31"/>
    </row>
    <row r="579" spans="1:6" ht="38.25" x14ac:dyDescent="0.2">
      <c r="A579" s="31">
        <v>3</v>
      </c>
      <c r="B579" s="41" t="s">
        <v>1048</v>
      </c>
      <c r="C579" s="31"/>
      <c r="D579" s="31"/>
      <c r="E579" s="31"/>
      <c r="F579" s="31"/>
    </row>
    <row r="580" spans="1:6" ht="38.25" x14ac:dyDescent="0.2">
      <c r="A580" s="31">
        <v>4</v>
      </c>
      <c r="B580" s="41" t="s">
        <v>1049</v>
      </c>
      <c r="C580" s="31"/>
      <c r="D580" s="31"/>
      <c r="E580" s="31"/>
      <c r="F580" s="31"/>
    </row>
    <row r="581" spans="1:6" ht="25.5" x14ac:dyDescent="0.2">
      <c r="A581" s="31">
        <v>5</v>
      </c>
      <c r="B581" s="41" t="s">
        <v>1050</v>
      </c>
      <c r="C581" s="31"/>
      <c r="D581" s="31"/>
      <c r="E581" s="31"/>
      <c r="F581" s="31"/>
    </row>
    <row r="582" spans="1:6" ht="25.5" x14ac:dyDescent="0.2">
      <c r="A582" s="31">
        <v>6</v>
      </c>
      <c r="B582" s="41" t="s">
        <v>1051</v>
      </c>
      <c r="C582" s="31"/>
      <c r="D582" s="31"/>
      <c r="E582" s="31"/>
      <c r="F582" s="31"/>
    </row>
    <row r="583" spans="1:6" x14ac:dyDescent="0.2">
      <c r="A583" s="31"/>
      <c r="B583" s="31"/>
      <c r="C583" s="31"/>
      <c r="D583" s="31"/>
      <c r="E583" s="31"/>
      <c r="F583" s="31"/>
    </row>
    <row r="584" spans="1:6" x14ac:dyDescent="0.2">
      <c r="A584" s="32" t="s">
        <v>20</v>
      </c>
      <c r="B584" s="33"/>
      <c r="C584" s="31"/>
      <c r="D584" s="31"/>
      <c r="E584" s="31"/>
      <c r="F584" s="31"/>
    </row>
    <row r="585" spans="1:6" x14ac:dyDescent="0.2">
      <c r="A585" s="31">
        <v>1</v>
      </c>
      <c r="B585" s="41" t="s">
        <v>1052</v>
      </c>
      <c r="C585" s="31"/>
      <c r="D585" s="31"/>
      <c r="E585" s="31"/>
      <c r="F585" s="31"/>
    </row>
    <row r="586" spans="1:6" ht="25.5" x14ac:dyDescent="0.2">
      <c r="A586" s="31">
        <v>2</v>
      </c>
      <c r="B586" s="41" t="s">
        <v>1053</v>
      </c>
      <c r="C586" s="31"/>
      <c r="D586" s="31"/>
      <c r="E586" s="31"/>
      <c r="F586" s="31"/>
    </row>
    <row r="587" spans="1:6" x14ac:dyDescent="0.2">
      <c r="A587" s="31">
        <v>3</v>
      </c>
      <c r="B587" s="41" t="s">
        <v>1054</v>
      </c>
      <c r="C587" s="31"/>
      <c r="D587" s="31"/>
      <c r="E587" s="31"/>
      <c r="F587" s="31"/>
    </row>
    <row r="588" spans="1:6" ht="25.5" x14ac:dyDescent="0.2">
      <c r="A588" s="31">
        <v>4</v>
      </c>
      <c r="B588" s="41" t="s">
        <v>1055</v>
      </c>
      <c r="C588" s="31"/>
      <c r="D588" s="31"/>
      <c r="E588" s="31"/>
      <c r="F588" s="31"/>
    </row>
    <row r="589" spans="1:6" x14ac:dyDescent="0.2">
      <c r="A589" s="31"/>
      <c r="B589" s="31"/>
      <c r="C589" s="31"/>
      <c r="D589" s="31"/>
      <c r="E589" s="31"/>
      <c r="F589" s="31"/>
    </row>
    <row r="590" spans="1:6" x14ac:dyDescent="0.2">
      <c r="A590" s="32" t="s">
        <v>23</v>
      </c>
      <c r="B590" s="33"/>
      <c r="C590" s="31"/>
      <c r="D590" s="31"/>
      <c r="E590" s="31"/>
      <c r="F590" s="31"/>
    </row>
    <row r="591" spans="1:6" x14ac:dyDescent="0.2">
      <c r="A591" s="31">
        <v>1</v>
      </c>
      <c r="B591" s="41" t="s">
        <v>1056</v>
      </c>
      <c r="C591" s="31"/>
      <c r="D591" s="31"/>
      <c r="E591" s="31"/>
      <c r="F591" s="31"/>
    </row>
    <row r="592" spans="1:6" ht="25.5" x14ac:dyDescent="0.2">
      <c r="A592" s="31">
        <v>2</v>
      </c>
      <c r="B592" s="41" t="s">
        <v>1057</v>
      </c>
      <c r="C592" s="31"/>
      <c r="D592" s="31"/>
      <c r="E592" s="31"/>
      <c r="F592" s="31"/>
    </row>
    <row r="593" spans="1:6" ht="25.5" x14ac:dyDescent="0.2">
      <c r="A593" s="31">
        <v>3</v>
      </c>
      <c r="B593" s="41" t="s">
        <v>1058</v>
      </c>
      <c r="C593" s="31"/>
      <c r="D593" s="31"/>
      <c r="E593" s="31"/>
      <c r="F593" s="31"/>
    </row>
    <row r="594" spans="1:6" ht="14.25" x14ac:dyDescent="0.2">
      <c r="A594" s="31">
        <v>4</v>
      </c>
      <c r="B594" s="42" t="s">
        <v>1059</v>
      </c>
      <c r="C594" s="31"/>
      <c r="D594" s="31"/>
      <c r="E594" s="31"/>
      <c r="F594" s="31"/>
    </row>
    <row r="595" spans="1:6" ht="14.25" x14ac:dyDescent="0.2">
      <c r="A595" s="31">
        <v>5</v>
      </c>
      <c r="B595" s="42" t="s">
        <v>1060</v>
      </c>
      <c r="C595" s="31"/>
      <c r="D595" s="31"/>
      <c r="E595" s="31"/>
      <c r="F595" s="31"/>
    </row>
    <row r="596" spans="1:6" ht="25.5" x14ac:dyDescent="0.2">
      <c r="A596" s="31">
        <v>6</v>
      </c>
      <c r="B596" s="41" t="s">
        <v>1061</v>
      </c>
      <c r="C596" s="31"/>
      <c r="D596" s="31"/>
      <c r="E596" s="31"/>
      <c r="F596" s="31"/>
    </row>
    <row r="597" spans="1:6" ht="25.5" x14ac:dyDescent="0.2">
      <c r="A597" s="31">
        <v>7</v>
      </c>
      <c r="B597" s="41" t="s">
        <v>1062</v>
      </c>
      <c r="C597" s="31"/>
      <c r="D597" s="31"/>
      <c r="E597" s="31"/>
      <c r="F597" s="31"/>
    </row>
    <row r="598" spans="1:6" x14ac:dyDescent="0.2">
      <c r="A598" s="31"/>
      <c r="B598" s="31"/>
      <c r="C598" s="31"/>
      <c r="D598" s="31"/>
      <c r="E598" s="31"/>
      <c r="F598" s="31"/>
    </row>
    <row r="599" spans="1:6" x14ac:dyDescent="0.2">
      <c r="A599" s="32" t="s">
        <v>26</v>
      </c>
      <c r="B599" s="33"/>
      <c r="C599" s="31"/>
      <c r="D599" s="31"/>
      <c r="E599" s="31"/>
      <c r="F599" s="31"/>
    </row>
    <row r="600" spans="1:6" ht="25.5" x14ac:dyDescent="0.2">
      <c r="A600" s="31">
        <v>1</v>
      </c>
      <c r="B600" s="41" t="s">
        <v>1063</v>
      </c>
      <c r="C600" s="31"/>
      <c r="D600" s="31"/>
      <c r="E600" s="31"/>
      <c r="F600" s="31"/>
    </row>
    <row r="601" spans="1:6" ht="25.5" x14ac:dyDescent="0.2">
      <c r="A601" s="31">
        <v>2</v>
      </c>
      <c r="B601" s="41" t="s">
        <v>1057</v>
      </c>
      <c r="C601" s="31"/>
      <c r="D601" s="31"/>
      <c r="E601" s="31"/>
      <c r="F601" s="31"/>
    </row>
    <row r="602" spans="1:6" ht="25.5" x14ac:dyDescent="0.2">
      <c r="A602" s="31">
        <v>3</v>
      </c>
      <c r="B602" s="41" t="s">
        <v>1058</v>
      </c>
      <c r="C602" s="31"/>
      <c r="D602" s="31"/>
      <c r="E602" s="31"/>
      <c r="F602" s="31"/>
    </row>
    <row r="603" spans="1:6" ht="14.25" x14ac:dyDescent="0.2">
      <c r="A603" s="31">
        <v>4</v>
      </c>
      <c r="B603" s="42" t="s">
        <v>1059</v>
      </c>
      <c r="C603" s="31"/>
      <c r="D603" s="31"/>
      <c r="E603" s="31"/>
      <c r="F603" s="31"/>
    </row>
    <row r="604" spans="1:6" ht="14.25" x14ac:dyDescent="0.2">
      <c r="A604" s="31">
        <v>5</v>
      </c>
      <c r="B604" s="42" t="s">
        <v>1060</v>
      </c>
      <c r="C604" s="31"/>
      <c r="D604" s="31"/>
      <c r="E604" s="31"/>
      <c r="F604" s="31"/>
    </row>
    <row r="605" spans="1:6" ht="25.5" x14ac:dyDescent="0.2">
      <c r="A605" s="31">
        <v>6</v>
      </c>
      <c r="B605" s="41" t="s">
        <v>1061</v>
      </c>
      <c r="C605" s="31"/>
      <c r="D605" s="31"/>
      <c r="E605" s="31"/>
      <c r="F605" s="31"/>
    </row>
    <row r="606" spans="1:6" ht="25.5" x14ac:dyDescent="0.2">
      <c r="A606" s="31">
        <v>7</v>
      </c>
      <c r="B606" s="41" t="s">
        <v>1062</v>
      </c>
      <c r="C606" s="31"/>
      <c r="D606" s="31"/>
      <c r="E606" s="31"/>
      <c r="F606" s="31"/>
    </row>
    <row r="607" spans="1:6" x14ac:dyDescent="0.2">
      <c r="A607" s="31"/>
      <c r="B607" s="31"/>
      <c r="C607" s="31"/>
      <c r="D607" s="31"/>
      <c r="E607" s="31"/>
      <c r="F607" s="31"/>
    </row>
    <row r="608" spans="1:6" x14ac:dyDescent="0.2">
      <c r="A608" s="32" t="s">
        <v>28</v>
      </c>
      <c r="B608" s="33"/>
      <c r="C608" s="31"/>
      <c r="D608" s="31"/>
      <c r="E608" s="31"/>
      <c r="F608" s="31"/>
    </row>
    <row r="609" spans="1:6" ht="25.5" x14ac:dyDescent="0.2">
      <c r="A609" s="31">
        <v>1</v>
      </c>
      <c r="B609" s="41" t="s">
        <v>1064</v>
      </c>
      <c r="C609" s="31"/>
      <c r="D609" s="31"/>
      <c r="E609" s="31"/>
      <c r="F609" s="31"/>
    </row>
    <row r="610" spans="1:6" ht="25.5" x14ac:dyDescent="0.2">
      <c r="A610" s="31">
        <v>2</v>
      </c>
      <c r="B610" s="41" t="s">
        <v>1065</v>
      </c>
      <c r="C610" s="31"/>
      <c r="D610" s="31"/>
      <c r="E610" s="31"/>
      <c r="F610" s="31"/>
    </row>
    <row r="611" spans="1:6" ht="25.5" x14ac:dyDescent="0.2">
      <c r="A611" s="31">
        <v>3</v>
      </c>
      <c r="B611" s="41" t="s">
        <v>1066</v>
      </c>
      <c r="C611" s="31"/>
      <c r="D611" s="31"/>
      <c r="E611" s="31"/>
      <c r="F611" s="31"/>
    </row>
    <row r="612" spans="1:6" ht="25.5" x14ac:dyDescent="0.2">
      <c r="A612" s="31">
        <v>4</v>
      </c>
      <c r="B612" s="41" t="s">
        <v>1067</v>
      </c>
      <c r="C612" s="31"/>
      <c r="D612" s="31"/>
      <c r="E612" s="31"/>
      <c r="F612" s="31"/>
    </row>
    <row r="613" spans="1:6" x14ac:dyDescent="0.2">
      <c r="A613" s="31">
        <v>5</v>
      </c>
      <c r="B613" s="41" t="s">
        <v>1068</v>
      </c>
      <c r="C613" s="31"/>
      <c r="D613" s="31"/>
      <c r="E613" s="31"/>
      <c r="F613" s="31"/>
    </row>
    <row r="614" spans="1:6" x14ac:dyDescent="0.2">
      <c r="A614" s="31"/>
      <c r="B614" s="31"/>
      <c r="C614" s="31"/>
      <c r="D614" s="31"/>
      <c r="E614" s="31"/>
      <c r="F614" s="31"/>
    </row>
    <row r="615" spans="1:6" x14ac:dyDescent="0.2">
      <c r="A615" s="32" t="s">
        <v>31</v>
      </c>
      <c r="B615" s="33"/>
      <c r="C615" s="31"/>
      <c r="D615" s="31"/>
      <c r="E615" s="31"/>
      <c r="F615" s="31"/>
    </row>
    <row r="616" spans="1:6" ht="25.5" x14ac:dyDescent="0.2">
      <c r="A616" s="31">
        <v>1</v>
      </c>
      <c r="B616" s="41" t="s">
        <v>1069</v>
      </c>
      <c r="C616" s="31"/>
      <c r="D616" s="31"/>
      <c r="E616" s="31"/>
      <c r="F616" s="31"/>
    </row>
    <row r="617" spans="1:6" ht="38.25" x14ac:dyDescent="0.2">
      <c r="A617" s="31">
        <v>2</v>
      </c>
      <c r="B617" s="41" t="s">
        <v>1070</v>
      </c>
      <c r="C617" s="31"/>
      <c r="D617" s="31"/>
      <c r="E617" s="31"/>
      <c r="F617" s="31"/>
    </row>
    <row r="618" spans="1:6" ht="25.5" x14ac:dyDescent="0.2">
      <c r="A618" s="31">
        <v>3</v>
      </c>
      <c r="B618" s="41" t="s">
        <v>1071</v>
      </c>
      <c r="C618" s="31"/>
      <c r="D618" s="31"/>
      <c r="E618" s="31"/>
      <c r="F618" s="31"/>
    </row>
    <row r="619" spans="1:6" ht="25.5" x14ac:dyDescent="0.2">
      <c r="A619" s="31">
        <v>4</v>
      </c>
      <c r="B619" s="41" t="s">
        <v>1072</v>
      </c>
      <c r="C619" s="31"/>
      <c r="D619" s="31"/>
      <c r="E619" s="31"/>
      <c r="F619" s="31"/>
    </row>
    <row r="620" spans="1:6" ht="25.5" x14ac:dyDescent="0.2">
      <c r="A620" s="31">
        <v>5</v>
      </c>
      <c r="B620" s="41" t="s">
        <v>1073</v>
      </c>
      <c r="C620" s="31"/>
      <c r="D620" s="31"/>
      <c r="E620" s="31"/>
      <c r="F620" s="31"/>
    </row>
    <row r="621" spans="1:6" ht="25.5" x14ac:dyDescent="0.2">
      <c r="A621" s="31">
        <v>6</v>
      </c>
      <c r="B621" s="41" t="s">
        <v>1074</v>
      </c>
      <c r="C621" s="31"/>
      <c r="D621" s="31"/>
      <c r="E621" s="31"/>
      <c r="F621" s="31"/>
    </row>
    <row r="622" spans="1:6" ht="38.25" x14ac:dyDescent="0.2">
      <c r="A622" s="31">
        <v>7</v>
      </c>
      <c r="B622" s="41" t="s">
        <v>1075</v>
      </c>
      <c r="C622" s="31"/>
      <c r="D622" s="31"/>
      <c r="E622" s="31"/>
      <c r="F622" s="31"/>
    </row>
    <row r="623" spans="1:6" x14ac:dyDescent="0.2">
      <c r="A623" s="31"/>
      <c r="B623" s="31"/>
      <c r="C623" s="31"/>
      <c r="D623" s="31"/>
      <c r="E623" s="31"/>
      <c r="F623" s="31"/>
    </row>
    <row r="624" spans="1:6" x14ac:dyDescent="0.2">
      <c r="A624" s="32" t="s">
        <v>33</v>
      </c>
      <c r="B624" s="33"/>
      <c r="C624" s="31"/>
      <c r="D624" s="31"/>
      <c r="E624" s="31"/>
      <c r="F624" s="31"/>
    </row>
    <row r="625" spans="1:6" ht="25.5" x14ac:dyDescent="0.2">
      <c r="A625" s="31">
        <v>1</v>
      </c>
      <c r="B625" s="41" t="s">
        <v>1076</v>
      </c>
      <c r="C625" s="31"/>
      <c r="D625" s="31"/>
      <c r="E625" s="31"/>
      <c r="F625" s="31"/>
    </row>
    <row r="626" spans="1:6" ht="38.25" x14ac:dyDescent="0.2">
      <c r="A626" s="31">
        <v>2</v>
      </c>
      <c r="B626" s="41" t="s">
        <v>1070</v>
      </c>
      <c r="C626" s="31"/>
      <c r="D626" s="31"/>
      <c r="E626" s="31"/>
      <c r="F626" s="31"/>
    </row>
    <row r="627" spans="1:6" ht="25.5" x14ac:dyDescent="0.2">
      <c r="A627" s="31">
        <v>3</v>
      </c>
      <c r="B627" s="41" t="s">
        <v>1071</v>
      </c>
      <c r="C627" s="31"/>
      <c r="D627" s="31"/>
      <c r="E627" s="31"/>
      <c r="F627" s="31"/>
    </row>
    <row r="628" spans="1:6" ht="25.5" x14ac:dyDescent="0.2">
      <c r="A628" s="31">
        <v>4</v>
      </c>
      <c r="B628" s="41" t="s">
        <v>1072</v>
      </c>
      <c r="C628" s="31"/>
      <c r="D628" s="31"/>
      <c r="E628" s="31"/>
      <c r="F628" s="31"/>
    </row>
    <row r="629" spans="1:6" ht="25.5" x14ac:dyDescent="0.2">
      <c r="A629" s="31">
        <v>5</v>
      </c>
      <c r="B629" s="41" t="s">
        <v>1073</v>
      </c>
      <c r="C629" s="31"/>
      <c r="D629" s="31"/>
      <c r="E629" s="31"/>
      <c r="F629" s="31"/>
    </row>
    <row r="630" spans="1:6" ht="25.5" x14ac:dyDescent="0.2">
      <c r="A630" s="31">
        <v>6</v>
      </c>
      <c r="B630" s="41" t="s">
        <v>1074</v>
      </c>
      <c r="C630" s="31"/>
      <c r="D630" s="31"/>
      <c r="E630" s="31"/>
      <c r="F630" s="31"/>
    </row>
    <row r="631" spans="1:6" ht="38.25" x14ac:dyDescent="0.2">
      <c r="A631" s="31">
        <v>7</v>
      </c>
      <c r="B631" s="41" t="s">
        <v>1075</v>
      </c>
      <c r="C631" s="31"/>
      <c r="D631" s="31"/>
      <c r="E631" s="31"/>
      <c r="F631" s="31"/>
    </row>
    <row r="632" spans="1:6" x14ac:dyDescent="0.2">
      <c r="A632" s="31"/>
      <c r="B632" s="31"/>
      <c r="C632" s="31"/>
      <c r="D632" s="31"/>
      <c r="E632" s="31"/>
      <c r="F632" s="31"/>
    </row>
    <row r="633" spans="1:6" x14ac:dyDescent="0.2">
      <c r="A633" s="32" t="s">
        <v>36</v>
      </c>
      <c r="B633" s="33"/>
      <c r="C633" s="31"/>
      <c r="D633" s="31"/>
      <c r="E633" s="31"/>
      <c r="F633" s="31"/>
    </row>
    <row r="634" spans="1:6" ht="25.5" x14ac:dyDescent="0.2">
      <c r="A634" s="31">
        <v>1</v>
      </c>
      <c r="B634" s="41" t="s">
        <v>1077</v>
      </c>
      <c r="C634" s="31"/>
      <c r="D634" s="31"/>
      <c r="E634" s="31"/>
      <c r="F634" s="31"/>
    </row>
    <row r="635" spans="1:6" x14ac:dyDescent="0.2">
      <c r="A635" s="31">
        <v>2</v>
      </c>
      <c r="B635" s="41" t="s">
        <v>1078</v>
      </c>
      <c r="C635" s="31"/>
      <c r="D635" s="31"/>
      <c r="E635" s="31"/>
      <c r="F635" s="31"/>
    </row>
    <row r="636" spans="1:6" ht="25.5" x14ac:dyDescent="0.2">
      <c r="A636" s="31">
        <v>3</v>
      </c>
      <c r="B636" s="41" t="s">
        <v>1079</v>
      </c>
      <c r="C636" s="31"/>
      <c r="D636" s="31"/>
      <c r="E636" s="31"/>
      <c r="F636" s="31"/>
    </row>
    <row r="637" spans="1:6" ht="25.5" x14ac:dyDescent="0.2">
      <c r="A637" s="31">
        <v>4</v>
      </c>
      <c r="B637" s="41" t="s">
        <v>1080</v>
      </c>
      <c r="C637" s="31"/>
      <c r="D637" s="31"/>
      <c r="E637" s="31"/>
      <c r="F637" s="31"/>
    </row>
    <row r="638" spans="1:6" ht="38.25" x14ac:dyDescent="0.2">
      <c r="A638" s="31">
        <v>5</v>
      </c>
      <c r="B638" s="41" t="s">
        <v>1081</v>
      </c>
      <c r="C638" s="31"/>
      <c r="D638" s="31"/>
      <c r="E638" s="31"/>
      <c r="F638" s="31"/>
    </row>
    <row r="639" spans="1:6" ht="25.5" x14ac:dyDescent="0.2">
      <c r="A639" s="31">
        <v>6</v>
      </c>
      <c r="B639" s="41" t="s">
        <v>1082</v>
      </c>
      <c r="C639" s="31"/>
      <c r="D639" s="31"/>
      <c r="E639" s="31"/>
      <c r="F639" s="31"/>
    </row>
    <row r="640" spans="1:6" x14ac:dyDescent="0.2">
      <c r="A640" s="31">
        <v>7</v>
      </c>
      <c r="B640" s="41" t="s">
        <v>1083</v>
      </c>
      <c r="C640" s="31"/>
      <c r="D640" s="31"/>
      <c r="E640" s="31"/>
      <c r="F640" s="31"/>
    </row>
    <row r="641" spans="1:6" x14ac:dyDescent="0.2">
      <c r="A641" s="31"/>
      <c r="B641" s="31"/>
      <c r="C641" s="31"/>
      <c r="D641" s="31"/>
      <c r="E641" s="31"/>
      <c r="F641" s="31"/>
    </row>
    <row r="642" spans="1:6" x14ac:dyDescent="0.2">
      <c r="A642" s="32" t="s">
        <v>39</v>
      </c>
      <c r="B642" s="33"/>
      <c r="C642" s="31"/>
      <c r="D642" s="31"/>
      <c r="E642" s="31"/>
      <c r="F642" s="31"/>
    </row>
    <row r="643" spans="1:6" ht="25.5" x14ac:dyDescent="0.2">
      <c r="A643" s="31">
        <v>1</v>
      </c>
      <c r="B643" s="41" t="s">
        <v>1084</v>
      </c>
      <c r="C643" s="31"/>
      <c r="D643" s="31"/>
      <c r="E643" s="31"/>
      <c r="F643" s="31"/>
    </row>
    <row r="644" spans="1:6" x14ac:dyDescent="0.2">
      <c r="A644" s="31">
        <v>2</v>
      </c>
      <c r="B644" s="41" t="s">
        <v>1085</v>
      </c>
      <c r="C644" s="31"/>
      <c r="D644" s="31"/>
      <c r="E644" s="31"/>
      <c r="F644" s="31"/>
    </row>
    <row r="645" spans="1:6" ht="25.5" x14ac:dyDescent="0.2">
      <c r="A645" s="31">
        <v>3</v>
      </c>
      <c r="B645" s="41" t="s">
        <v>1086</v>
      </c>
      <c r="C645" s="31"/>
      <c r="D645" s="31"/>
      <c r="E645" s="31"/>
      <c r="F645" s="31"/>
    </row>
    <row r="646" spans="1:6" ht="38.25" x14ac:dyDescent="0.2">
      <c r="A646" s="31">
        <v>4</v>
      </c>
      <c r="B646" s="41" t="s">
        <v>1087</v>
      </c>
      <c r="C646" s="31"/>
      <c r="D646" s="31"/>
      <c r="E646" s="31"/>
      <c r="F646" s="31"/>
    </row>
    <row r="647" spans="1:6" x14ac:dyDescent="0.2">
      <c r="A647" s="31">
        <v>5</v>
      </c>
      <c r="B647" s="41" t="s">
        <v>1088</v>
      </c>
      <c r="C647" s="31"/>
      <c r="D647" s="31"/>
      <c r="E647" s="31"/>
      <c r="F647" s="31"/>
    </row>
    <row r="648" spans="1:6" x14ac:dyDescent="0.2">
      <c r="A648" s="31"/>
      <c r="B648" s="31"/>
      <c r="C648" s="31"/>
      <c r="D648" s="31"/>
      <c r="E648" s="31"/>
      <c r="F648" s="31"/>
    </row>
    <row r="649" spans="1:6" x14ac:dyDescent="0.2">
      <c r="A649" s="32" t="s">
        <v>41</v>
      </c>
      <c r="B649" s="33"/>
      <c r="C649" s="31"/>
      <c r="D649" s="31"/>
      <c r="E649" s="31"/>
      <c r="F649" s="31"/>
    </row>
    <row r="650" spans="1:6" ht="25.5" x14ac:dyDescent="0.2">
      <c r="A650" s="31">
        <v>1</v>
      </c>
      <c r="B650" s="41" t="s">
        <v>1089</v>
      </c>
      <c r="C650" s="31"/>
      <c r="D650" s="31"/>
      <c r="E650" s="31"/>
      <c r="F650" s="31"/>
    </row>
    <row r="651" spans="1:6" x14ac:dyDescent="0.2">
      <c r="A651" s="31">
        <v>2</v>
      </c>
      <c r="B651" s="41" t="s">
        <v>1090</v>
      </c>
      <c r="C651" s="31"/>
      <c r="D651" s="31"/>
      <c r="E651" s="31"/>
      <c r="F651" s="31"/>
    </row>
    <row r="652" spans="1:6" ht="25.5" x14ac:dyDescent="0.2">
      <c r="A652" s="31">
        <v>3</v>
      </c>
      <c r="B652" s="41" t="s">
        <v>1091</v>
      </c>
      <c r="C652" s="31"/>
      <c r="D652" s="31"/>
      <c r="E652" s="31"/>
      <c r="F652" s="31"/>
    </row>
    <row r="653" spans="1:6" x14ac:dyDescent="0.2">
      <c r="A653" s="31">
        <v>4</v>
      </c>
      <c r="B653" s="41" t="s">
        <v>1092</v>
      </c>
      <c r="C653" s="31"/>
      <c r="D653" s="31"/>
      <c r="E653" s="31"/>
      <c r="F653" s="31"/>
    </row>
    <row r="654" spans="1:6" x14ac:dyDescent="0.2">
      <c r="A654" s="31"/>
      <c r="B654" s="31"/>
      <c r="C654" s="31"/>
      <c r="D654" s="31"/>
      <c r="E654" s="31"/>
      <c r="F654" s="31"/>
    </row>
    <row r="655" spans="1:6" ht="25.5" x14ac:dyDescent="0.2">
      <c r="A655" s="32" t="s">
        <v>43</v>
      </c>
      <c r="B655" s="33"/>
      <c r="C655" s="31"/>
      <c r="D655" s="31"/>
      <c r="E655" s="31"/>
      <c r="F655" s="31"/>
    </row>
    <row r="656" spans="1:6" ht="25.5" x14ac:dyDescent="0.2">
      <c r="A656" s="31">
        <v>1</v>
      </c>
      <c r="B656" s="41" t="s">
        <v>1093</v>
      </c>
      <c r="C656" s="31"/>
      <c r="D656" s="31"/>
      <c r="E656" s="31"/>
      <c r="F656" s="31"/>
    </row>
    <row r="657" spans="1:6" x14ac:dyDescent="0.2">
      <c r="A657" s="31">
        <v>2</v>
      </c>
      <c r="B657" s="41" t="s">
        <v>1094</v>
      </c>
      <c r="C657" s="31"/>
      <c r="D657" s="31"/>
      <c r="E657" s="31"/>
      <c r="F657" s="31"/>
    </row>
    <row r="658" spans="1:6" ht="38.25" x14ac:dyDescent="0.2">
      <c r="A658" s="31">
        <v>3</v>
      </c>
      <c r="B658" s="41" t="s">
        <v>1095</v>
      </c>
      <c r="C658" s="31"/>
      <c r="D658" s="31"/>
      <c r="E658" s="31"/>
      <c r="F658" s="31"/>
    </row>
    <row r="659" spans="1:6" ht="25.5" x14ac:dyDescent="0.2">
      <c r="A659" s="31">
        <v>4</v>
      </c>
      <c r="B659" s="41" t="s">
        <v>1096</v>
      </c>
      <c r="C659" s="31"/>
      <c r="D659" s="31"/>
      <c r="E659" s="31"/>
      <c r="F659" s="31"/>
    </row>
    <row r="660" spans="1:6" ht="25.5" x14ac:dyDescent="0.2">
      <c r="A660" s="31">
        <v>5</v>
      </c>
      <c r="B660" s="41" t="s">
        <v>1097</v>
      </c>
      <c r="C660" s="31"/>
      <c r="D660" s="31"/>
      <c r="E660" s="31"/>
      <c r="F660" s="31"/>
    </row>
    <row r="661" spans="1:6" ht="25.5" x14ac:dyDescent="0.2">
      <c r="A661" s="31">
        <v>6</v>
      </c>
      <c r="B661" s="41" t="s">
        <v>1098</v>
      </c>
      <c r="C661" s="31"/>
      <c r="D661" s="31"/>
      <c r="E661" s="31"/>
      <c r="F661" s="31"/>
    </row>
    <row r="662" spans="1:6" x14ac:dyDescent="0.2">
      <c r="A662" s="31"/>
      <c r="B662" s="31"/>
      <c r="C662" s="31"/>
      <c r="D662" s="31"/>
      <c r="E662" s="31"/>
      <c r="F662" s="31"/>
    </row>
    <row r="663" spans="1:6" x14ac:dyDescent="0.2">
      <c r="A663" s="32" t="s">
        <v>45</v>
      </c>
      <c r="B663" s="33"/>
      <c r="C663" s="31"/>
      <c r="D663" s="31"/>
      <c r="E663" s="31"/>
      <c r="F663" s="31"/>
    </row>
    <row r="664" spans="1:6" ht="25.5" x14ac:dyDescent="0.2">
      <c r="A664" s="31">
        <v>1</v>
      </c>
      <c r="B664" s="41" t="s">
        <v>1099</v>
      </c>
      <c r="C664" s="31"/>
      <c r="D664" s="31"/>
      <c r="E664" s="31"/>
      <c r="F664" s="31"/>
    </row>
    <row r="665" spans="1:6" ht="25.5" x14ac:dyDescent="0.2">
      <c r="A665" s="31">
        <v>2</v>
      </c>
      <c r="B665" s="41" t="s">
        <v>1100</v>
      </c>
      <c r="C665" s="31"/>
      <c r="D665" s="31"/>
      <c r="E665" s="31"/>
      <c r="F665" s="31"/>
    </row>
    <row r="666" spans="1:6" x14ac:dyDescent="0.2">
      <c r="A666" s="31">
        <v>3</v>
      </c>
      <c r="B666" s="41" t="s">
        <v>1101</v>
      </c>
      <c r="C666" s="31"/>
      <c r="D666" s="31"/>
      <c r="E666" s="31"/>
      <c r="F666" s="31"/>
    </row>
    <row r="667" spans="1:6" x14ac:dyDescent="0.2">
      <c r="A667" s="31">
        <v>4</v>
      </c>
      <c r="B667" s="41" t="s">
        <v>1102</v>
      </c>
      <c r="C667" s="31"/>
      <c r="D667" s="31"/>
      <c r="E667" s="31"/>
      <c r="F667" s="31"/>
    </row>
    <row r="668" spans="1:6" ht="25.5" x14ac:dyDescent="0.2">
      <c r="A668" s="31">
        <v>5</v>
      </c>
      <c r="B668" s="41" t="s">
        <v>1103</v>
      </c>
      <c r="C668" s="31"/>
      <c r="D668" s="31"/>
      <c r="E668" s="31"/>
      <c r="F668" s="31"/>
    </row>
    <row r="669" spans="1:6" ht="25.5" x14ac:dyDescent="0.2">
      <c r="A669" s="31">
        <v>6</v>
      </c>
      <c r="B669" s="41" t="s">
        <v>1104</v>
      </c>
      <c r="C669" s="31"/>
      <c r="D669" s="31"/>
      <c r="E669" s="31"/>
      <c r="F669" s="31"/>
    </row>
    <row r="670" spans="1:6" x14ac:dyDescent="0.2">
      <c r="A670" s="31">
        <v>7</v>
      </c>
      <c r="B670" s="41" t="s">
        <v>1105</v>
      </c>
      <c r="C670" s="31"/>
      <c r="D670" s="31"/>
      <c r="E670" s="31"/>
      <c r="F670" s="31"/>
    </row>
    <row r="671" spans="1:6" x14ac:dyDescent="0.2">
      <c r="A671" s="31"/>
      <c r="B671" s="31"/>
      <c r="C671" s="31"/>
      <c r="D671" s="31"/>
      <c r="E671" s="31"/>
      <c r="F671" s="31"/>
    </row>
    <row r="672" spans="1:6" x14ac:dyDescent="0.2">
      <c r="A672" s="32" t="s">
        <v>47</v>
      </c>
      <c r="B672" s="33"/>
      <c r="C672" s="31"/>
      <c r="D672" s="31"/>
      <c r="E672" s="31"/>
      <c r="F672" s="31"/>
    </row>
    <row r="673" spans="1:6" ht="25.5" x14ac:dyDescent="0.2">
      <c r="A673" s="31">
        <v>1</v>
      </c>
      <c r="B673" s="41" t="s">
        <v>1106</v>
      </c>
      <c r="C673" s="31"/>
      <c r="D673" s="31"/>
      <c r="E673" s="31"/>
      <c r="F673" s="31"/>
    </row>
    <row r="674" spans="1:6" ht="25.5" x14ac:dyDescent="0.2">
      <c r="A674" s="31">
        <v>2</v>
      </c>
      <c r="B674" s="41" t="s">
        <v>1107</v>
      </c>
      <c r="C674" s="31"/>
      <c r="D674" s="31"/>
      <c r="E674" s="31"/>
      <c r="F674" s="31"/>
    </row>
    <row r="675" spans="1:6" x14ac:dyDescent="0.2">
      <c r="A675" s="31">
        <v>3</v>
      </c>
      <c r="B675" s="41" t="s">
        <v>1108</v>
      </c>
      <c r="C675" s="31"/>
      <c r="D675" s="31"/>
      <c r="E675" s="31"/>
      <c r="F675" s="31"/>
    </row>
    <row r="676" spans="1:6" x14ac:dyDescent="0.2">
      <c r="A676" s="31">
        <v>4</v>
      </c>
      <c r="B676" s="41" t="s">
        <v>1109</v>
      </c>
      <c r="C676" s="31"/>
      <c r="D676" s="31"/>
      <c r="E676" s="31"/>
      <c r="F676" s="31"/>
    </row>
    <row r="677" spans="1:6" ht="25.5" x14ac:dyDescent="0.2">
      <c r="A677" s="31">
        <v>5</v>
      </c>
      <c r="B677" s="41" t="s">
        <v>1110</v>
      </c>
      <c r="C677" s="31"/>
      <c r="D677" s="31"/>
      <c r="E677" s="31"/>
      <c r="F677" s="31"/>
    </row>
    <row r="678" spans="1:6" ht="25.5" x14ac:dyDescent="0.2">
      <c r="A678" s="31">
        <v>6</v>
      </c>
      <c r="B678" s="41" t="s">
        <v>1111</v>
      </c>
      <c r="C678" s="31"/>
      <c r="D678" s="31"/>
      <c r="E678" s="31"/>
      <c r="F678" s="31"/>
    </row>
    <row r="679" spans="1:6" x14ac:dyDescent="0.2">
      <c r="A679" s="31">
        <v>7</v>
      </c>
      <c r="B679" s="41" t="s">
        <v>1112</v>
      </c>
      <c r="C679" s="31"/>
      <c r="D679" s="31"/>
      <c r="E679" s="31"/>
      <c r="F679" s="31"/>
    </row>
    <row r="680" spans="1:6" x14ac:dyDescent="0.2">
      <c r="A680" s="31"/>
      <c r="B680" s="31"/>
      <c r="C680" s="31"/>
      <c r="D680" s="31"/>
      <c r="E680" s="31"/>
      <c r="F680" s="31"/>
    </row>
    <row r="681" spans="1:6" x14ac:dyDescent="0.2">
      <c r="A681" s="32" t="s">
        <v>49</v>
      </c>
      <c r="B681" s="33"/>
      <c r="C681" s="31"/>
      <c r="D681" s="31"/>
      <c r="E681" s="31"/>
      <c r="F681" s="31"/>
    </row>
    <row r="682" spans="1:6" ht="25.5" x14ac:dyDescent="0.2">
      <c r="A682" s="31">
        <v>1</v>
      </c>
      <c r="B682" s="41" t="s">
        <v>1113</v>
      </c>
      <c r="C682" s="31"/>
      <c r="D682" s="31"/>
      <c r="E682" s="31"/>
      <c r="F682" s="31"/>
    </row>
    <row r="683" spans="1:6" ht="25.5" x14ac:dyDescent="0.2">
      <c r="A683" s="31">
        <v>2</v>
      </c>
      <c r="B683" s="41" t="s">
        <v>1114</v>
      </c>
      <c r="C683" s="31"/>
      <c r="D683" s="31"/>
      <c r="E683" s="31"/>
      <c r="F683" s="31"/>
    </row>
    <row r="684" spans="1:6" x14ac:dyDescent="0.2">
      <c r="A684" s="31">
        <v>3</v>
      </c>
      <c r="B684" s="41" t="s">
        <v>1108</v>
      </c>
      <c r="C684" s="31"/>
      <c r="D684" s="31"/>
      <c r="E684" s="31"/>
      <c r="F684" s="31"/>
    </row>
    <row r="685" spans="1:6" x14ac:dyDescent="0.2">
      <c r="A685" s="31">
        <v>4</v>
      </c>
      <c r="B685" s="41" t="s">
        <v>1115</v>
      </c>
      <c r="C685" s="31"/>
      <c r="D685" s="31"/>
      <c r="E685" s="31"/>
      <c r="F685" s="31"/>
    </row>
    <row r="686" spans="1:6" ht="25.5" x14ac:dyDescent="0.2">
      <c r="A686" s="31">
        <v>5</v>
      </c>
      <c r="B686" s="41" t="s">
        <v>1116</v>
      </c>
      <c r="C686" s="31"/>
      <c r="D686" s="31"/>
      <c r="E686" s="31"/>
      <c r="F686" s="31"/>
    </row>
    <row r="687" spans="1:6" x14ac:dyDescent="0.2">
      <c r="A687" s="31">
        <v>6</v>
      </c>
      <c r="B687" s="41" t="s">
        <v>1117</v>
      </c>
      <c r="C687" s="31"/>
      <c r="D687" s="31"/>
      <c r="E687" s="31"/>
      <c r="F687" s="31"/>
    </row>
    <row r="688" spans="1:6" x14ac:dyDescent="0.2">
      <c r="A688" s="31">
        <v>7</v>
      </c>
      <c r="B688" s="41" t="s">
        <v>1118</v>
      </c>
      <c r="C688" s="31"/>
      <c r="D688" s="31"/>
      <c r="E688" s="31"/>
      <c r="F688" s="31"/>
    </row>
    <row r="689" spans="1:6" x14ac:dyDescent="0.2">
      <c r="A689" s="31"/>
      <c r="B689" s="31"/>
      <c r="C689" s="31"/>
      <c r="D689" s="31"/>
      <c r="E689" s="31"/>
      <c r="F689" s="31"/>
    </row>
    <row r="690" spans="1:6" x14ac:dyDescent="0.2">
      <c r="A690" s="32" t="s">
        <v>51</v>
      </c>
      <c r="B690" s="33"/>
      <c r="C690" s="31"/>
      <c r="D690" s="31"/>
      <c r="E690" s="31"/>
      <c r="F690" s="31"/>
    </row>
    <row r="691" spans="1:6" ht="25.5" x14ac:dyDescent="0.2">
      <c r="A691" s="31">
        <v>1</v>
      </c>
      <c r="B691" s="41" t="s">
        <v>1119</v>
      </c>
      <c r="C691" s="31"/>
      <c r="D691" s="31"/>
      <c r="E691" s="31"/>
      <c r="F691" s="31"/>
    </row>
    <row r="692" spans="1:6" x14ac:dyDescent="0.2">
      <c r="A692" s="31">
        <v>2</v>
      </c>
      <c r="B692" s="41" t="s">
        <v>1120</v>
      </c>
      <c r="C692" s="31"/>
      <c r="D692" s="31"/>
      <c r="E692" s="31"/>
      <c r="F692" s="31"/>
    </row>
    <row r="693" spans="1:6" x14ac:dyDescent="0.2">
      <c r="A693" s="31">
        <v>3</v>
      </c>
      <c r="B693" s="41" t="s">
        <v>1121</v>
      </c>
      <c r="C693" s="31"/>
      <c r="D693" s="31"/>
      <c r="E693" s="31"/>
      <c r="F693" s="31"/>
    </row>
    <row r="694" spans="1:6" x14ac:dyDescent="0.2">
      <c r="A694" s="31">
        <v>4</v>
      </c>
      <c r="B694" s="41" t="s">
        <v>1122</v>
      </c>
      <c r="C694" s="31"/>
      <c r="D694" s="31"/>
      <c r="E694" s="31"/>
      <c r="F694" s="31"/>
    </row>
    <row r="695" spans="1:6" x14ac:dyDescent="0.2">
      <c r="A695" s="31"/>
      <c r="B695" s="31"/>
      <c r="C695" s="31"/>
      <c r="D695" s="31"/>
      <c r="E695" s="31"/>
      <c r="F695" s="31"/>
    </row>
    <row r="696" spans="1:6" x14ac:dyDescent="0.2">
      <c r="A696" s="32" t="s">
        <v>53</v>
      </c>
      <c r="B696" s="33"/>
      <c r="C696" s="31"/>
      <c r="D696" s="31"/>
      <c r="E696" s="31"/>
      <c r="F696" s="31"/>
    </row>
    <row r="697" spans="1:6" ht="25.5" x14ac:dyDescent="0.2">
      <c r="A697" s="31">
        <v>1</v>
      </c>
      <c r="B697" s="41" t="s">
        <v>1123</v>
      </c>
      <c r="C697" s="31"/>
      <c r="D697" s="31"/>
      <c r="E697" s="31"/>
      <c r="F697" s="31"/>
    </row>
    <row r="698" spans="1:6" x14ac:dyDescent="0.2">
      <c r="A698" s="31">
        <v>2</v>
      </c>
      <c r="B698" s="41" t="s">
        <v>1124</v>
      </c>
      <c r="C698" s="31"/>
      <c r="D698" s="31"/>
      <c r="E698" s="31"/>
      <c r="F698" s="31"/>
    </row>
    <row r="699" spans="1:6" ht="14.25" x14ac:dyDescent="0.2">
      <c r="A699" s="31">
        <v>3</v>
      </c>
      <c r="B699" s="42" t="s">
        <v>1125</v>
      </c>
      <c r="C699" s="31"/>
      <c r="D699" s="31"/>
      <c r="E699" s="31"/>
      <c r="F699" s="31"/>
    </row>
    <row r="700" spans="1:6" x14ac:dyDescent="0.2">
      <c r="A700" s="31">
        <v>4</v>
      </c>
      <c r="B700" s="41" t="s">
        <v>1126</v>
      </c>
      <c r="C700" s="31"/>
      <c r="D700" s="31"/>
      <c r="E700" s="31"/>
      <c r="F700" s="31"/>
    </row>
    <row r="701" spans="1:6" ht="25.5" x14ac:dyDescent="0.2">
      <c r="A701" s="31">
        <v>5</v>
      </c>
      <c r="B701" s="41" t="s">
        <v>1127</v>
      </c>
      <c r="C701" s="31"/>
      <c r="D701" s="31"/>
      <c r="E701" s="31"/>
      <c r="F701" s="31"/>
    </row>
    <row r="702" spans="1:6" x14ac:dyDescent="0.2">
      <c r="A702" s="31"/>
      <c r="B702" s="31"/>
      <c r="C702" s="31"/>
      <c r="D702" s="31"/>
      <c r="E702" s="31"/>
      <c r="F702" s="31"/>
    </row>
    <row r="703" spans="1:6" x14ac:dyDescent="0.2">
      <c r="A703" s="32" t="s">
        <v>55</v>
      </c>
      <c r="B703" s="33"/>
      <c r="C703" s="31"/>
      <c r="D703" s="31"/>
      <c r="E703" s="31"/>
      <c r="F703" s="31"/>
    </row>
    <row r="704" spans="1:6" ht="25.5" x14ac:dyDescent="0.2">
      <c r="A704" s="31">
        <v>1</v>
      </c>
      <c r="B704" s="41" t="s">
        <v>1128</v>
      </c>
      <c r="C704" s="31"/>
      <c r="D704" s="31"/>
      <c r="E704" s="31"/>
      <c r="F704" s="31"/>
    </row>
    <row r="705" spans="1:6" x14ac:dyDescent="0.2">
      <c r="A705" s="31">
        <v>2</v>
      </c>
      <c r="B705" s="41" t="s">
        <v>1129</v>
      </c>
      <c r="C705" s="31"/>
      <c r="D705" s="31"/>
      <c r="E705" s="31"/>
      <c r="F705" s="31"/>
    </row>
    <row r="706" spans="1:6" x14ac:dyDescent="0.2">
      <c r="A706" s="31">
        <v>3</v>
      </c>
      <c r="B706" s="41" t="s">
        <v>1130</v>
      </c>
      <c r="C706" s="31"/>
      <c r="D706" s="31"/>
      <c r="E706" s="31"/>
      <c r="F706" s="31"/>
    </row>
    <row r="707" spans="1:6" ht="25.5" x14ac:dyDescent="0.2">
      <c r="A707" s="31">
        <v>4</v>
      </c>
      <c r="B707" s="41" t="s">
        <v>1131</v>
      </c>
      <c r="C707" s="31"/>
      <c r="D707" s="31"/>
      <c r="E707" s="31"/>
      <c r="F707" s="31"/>
    </row>
    <row r="708" spans="1:6" ht="25.5" x14ac:dyDescent="0.2">
      <c r="A708" s="31">
        <v>5</v>
      </c>
      <c r="B708" s="41" t="s">
        <v>1132</v>
      </c>
      <c r="C708" s="31"/>
      <c r="D708" s="31"/>
      <c r="E708" s="31"/>
      <c r="F708" s="31"/>
    </row>
    <row r="709" spans="1:6" x14ac:dyDescent="0.2">
      <c r="A709" s="31"/>
      <c r="B709" s="31"/>
      <c r="C709" s="31"/>
      <c r="D709" s="31"/>
      <c r="E709" s="31"/>
      <c r="F709" s="31"/>
    </row>
    <row r="710" spans="1:6" x14ac:dyDescent="0.2">
      <c r="A710" s="32" t="s">
        <v>57</v>
      </c>
      <c r="B710" s="33"/>
      <c r="C710" s="31"/>
      <c r="D710" s="31"/>
      <c r="E710" s="31"/>
      <c r="F710" s="31"/>
    </row>
    <row r="711" spans="1:6" ht="25.5" x14ac:dyDescent="0.2">
      <c r="A711" s="31">
        <v>1</v>
      </c>
      <c r="B711" s="41" t="s">
        <v>1133</v>
      </c>
      <c r="C711" s="31"/>
      <c r="D711" s="31"/>
      <c r="E711" s="31"/>
      <c r="F711" s="31"/>
    </row>
    <row r="712" spans="1:6" x14ac:dyDescent="0.2">
      <c r="A712" s="31">
        <v>2</v>
      </c>
      <c r="B712" s="41" t="s">
        <v>1134</v>
      </c>
      <c r="C712" s="31"/>
      <c r="D712" s="31"/>
      <c r="E712" s="31"/>
      <c r="F712" s="31"/>
    </row>
    <row r="713" spans="1:6" x14ac:dyDescent="0.2">
      <c r="A713" s="31">
        <v>3</v>
      </c>
      <c r="B713" s="41" t="s">
        <v>1135</v>
      </c>
      <c r="C713" s="31"/>
      <c r="D713" s="31"/>
      <c r="E713" s="31"/>
      <c r="F713" s="31"/>
    </row>
    <row r="714" spans="1:6" ht="25.5" x14ac:dyDescent="0.2">
      <c r="A714" s="31">
        <v>4</v>
      </c>
      <c r="B714" s="41" t="s">
        <v>1136</v>
      </c>
      <c r="C714" s="31"/>
      <c r="D714" s="31"/>
      <c r="E714" s="31"/>
      <c r="F714" s="31"/>
    </row>
    <row r="715" spans="1:6" ht="25.5" x14ac:dyDescent="0.2">
      <c r="A715" s="31">
        <v>5</v>
      </c>
      <c r="B715" s="41" t="s">
        <v>1137</v>
      </c>
      <c r="C715" s="31"/>
      <c r="D715" s="31"/>
      <c r="E715" s="31"/>
      <c r="F715" s="31"/>
    </row>
    <row r="716" spans="1:6" x14ac:dyDescent="0.2">
      <c r="A716" s="31"/>
      <c r="B716" s="31"/>
      <c r="C716" s="31"/>
      <c r="D716" s="31"/>
      <c r="E716" s="31"/>
      <c r="F716" s="31"/>
    </row>
    <row r="717" spans="1:6" x14ac:dyDescent="0.2">
      <c r="A717" s="32" t="s">
        <v>59</v>
      </c>
      <c r="B717" s="33"/>
      <c r="C717" s="31"/>
      <c r="D717" s="31"/>
      <c r="E717" s="31"/>
      <c r="F717" s="31"/>
    </row>
    <row r="718" spans="1:6" ht="25.5" x14ac:dyDescent="0.2">
      <c r="A718" s="31">
        <v>1</v>
      </c>
      <c r="B718" s="41" t="s">
        <v>1138</v>
      </c>
      <c r="C718" s="31"/>
      <c r="D718" s="31"/>
      <c r="E718" s="31"/>
      <c r="F718" s="31"/>
    </row>
    <row r="719" spans="1:6" x14ac:dyDescent="0.2">
      <c r="A719" s="31">
        <v>2</v>
      </c>
      <c r="B719" s="41" t="s">
        <v>1139</v>
      </c>
      <c r="C719" s="31"/>
      <c r="D719" s="31"/>
      <c r="E719" s="31"/>
      <c r="F719" s="31"/>
    </row>
    <row r="720" spans="1:6" ht="25.5" x14ac:dyDescent="0.2">
      <c r="A720" s="31">
        <v>3</v>
      </c>
      <c r="B720" s="41" t="s">
        <v>1140</v>
      </c>
      <c r="C720" s="31"/>
      <c r="D720" s="31"/>
      <c r="E720" s="31"/>
      <c r="F720" s="31"/>
    </row>
    <row r="721" spans="1:6" ht="25.5" x14ac:dyDescent="0.2">
      <c r="A721" s="31">
        <v>4</v>
      </c>
      <c r="B721" s="41" t="s">
        <v>1141</v>
      </c>
      <c r="C721" s="31"/>
      <c r="D721" s="31"/>
      <c r="E721" s="31"/>
      <c r="F721" s="31"/>
    </row>
    <row r="722" spans="1:6" ht="25.5" x14ac:dyDescent="0.2">
      <c r="A722" s="31">
        <v>5</v>
      </c>
      <c r="B722" s="41" t="s">
        <v>1142</v>
      </c>
      <c r="C722" s="31"/>
      <c r="D722" s="31"/>
      <c r="E722" s="31"/>
      <c r="F722" s="31"/>
    </row>
    <row r="723" spans="1:6" ht="25.5" x14ac:dyDescent="0.2">
      <c r="A723" s="31">
        <v>6</v>
      </c>
      <c r="B723" s="41" t="s">
        <v>1143</v>
      </c>
      <c r="C723" s="31"/>
      <c r="D723" s="31"/>
      <c r="E723" s="31"/>
      <c r="F723" s="31"/>
    </row>
    <row r="724" spans="1:6" x14ac:dyDescent="0.2">
      <c r="A724" s="31"/>
      <c r="B724" s="31"/>
      <c r="C724" s="31"/>
      <c r="D724" s="31"/>
      <c r="E724" s="31"/>
      <c r="F724" s="31"/>
    </row>
    <row r="725" spans="1:6" x14ac:dyDescent="0.2">
      <c r="A725" s="32" t="s">
        <v>61</v>
      </c>
      <c r="B725" s="33"/>
      <c r="C725" s="31"/>
      <c r="D725" s="31"/>
      <c r="E725" s="31"/>
      <c r="F725" s="31"/>
    </row>
    <row r="726" spans="1:6" ht="25.5" x14ac:dyDescent="0.2">
      <c r="A726" s="31">
        <v>1</v>
      </c>
      <c r="B726" s="41" t="s">
        <v>1144</v>
      </c>
      <c r="C726" s="31"/>
      <c r="D726" s="31"/>
      <c r="E726" s="31"/>
      <c r="F726" s="31"/>
    </row>
    <row r="727" spans="1:6" x14ac:dyDescent="0.2">
      <c r="A727" s="31">
        <v>2</v>
      </c>
      <c r="B727" s="41" t="s">
        <v>1145</v>
      </c>
      <c r="C727" s="31"/>
      <c r="D727" s="31"/>
      <c r="E727" s="31"/>
      <c r="F727" s="31"/>
    </row>
    <row r="728" spans="1:6" x14ac:dyDescent="0.2">
      <c r="A728" s="31">
        <v>3</v>
      </c>
      <c r="B728" s="41" t="s">
        <v>1146</v>
      </c>
      <c r="C728" s="31"/>
      <c r="D728" s="31"/>
      <c r="E728" s="31"/>
      <c r="F728" s="31"/>
    </row>
    <row r="729" spans="1:6" x14ac:dyDescent="0.2">
      <c r="A729" s="31">
        <v>4</v>
      </c>
      <c r="B729" s="41" t="s">
        <v>1147</v>
      </c>
      <c r="C729" s="31"/>
      <c r="D729" s="31"/>
      <c r="E729" s="31"/>
      <c r="F729" s="31"/>
    </row>
    <row r="730" spans="1:6" x14ac:dyDescent="0.2">
      <c r="A730" s="31"/>
      <c r="B730" s="31"/>
      <c r="C730" s="31"/>
      <c r="D730" s="31"/>
      <c r="E730" s="31"/>
      <c r="F730" s="31"/>
    </row>
    <row r="731" spans="1:6" x14ac:dyDescent="0.2">
      <c r="A731" s="32" t="s">
        <v>63</v>
      </c>
      <c r="B731" s="33"/>
      <c r="C731" s="31"/>
      <c r="D731" s="31"/>
      <c r="E731" s="31"/>
      <c r="F731" s="31"/>
    </row>
    <row r="732" spans="1:6" ht="25.5" x14ac:dyDescent="0.2">
      <c r="A732" s="31">
        <v>1</v>
      </c>
      <c r="B732" s="41" t="s">
        <v>1148</v>
      </c>
      <c r="C732" s="31"/>
      <c r="D732" s="31"/>
      <c r="E732" s="31"/>
      <c r="F732" s="31"/>
    </row>
    <row r="733" spans="1:6" x14ac:dyDescent="0.2">
      <c r="A733" s="31">
        <v>2</v>
      </c>
      <c r="B733" s="41" t="s">
        <v>1149</v>
      </c>
      <c r="C733" s="31"/>
      <c r="D733" s="31"/>
      <c r="E733" s="31"/>
      <c r="F733" s="31"/>
    </row>
    <row r="734" spans="1:6" ht="25.5" x14ac:dyDescent="0.2">
      <c r="A734" s="31">
        <v>3</v>
      </c>
      <c r="B734" s="41" t="s">
        <v>1150</v>
      </c>
      <c r="C734" s="31"/>
      <c r="D734" s="31"/>
      <c r="E734" s="31"/>
      <c r="F734" s="31"/>
    </row>
    <row r="735" spans="1:6" x14ac:dyDescent="0.2">
      <c r="A735" s="31">
        <v>4</v>
      </c>
      <c r="B735" s="41" t="s">
        <v>1151</v>
      </c>
      <c r="C735" s="31"/>
      <c r="D735" s="31"/>
      <c r="E735" s="31"/>
      <c r="F735" s="31"/>
    </row>
    <row r="736" spans="1:6" ht="25.5" x14ac:dyDescent="0.2">
      <c r="A736" s="31">
        <v>5</v>
      </c>
      <c r="B736" s="41" t="s">
        <v>1152</v>
      </c>
      <c r="C736" s="31"/>
      <c r="D736" s="31"/>
      <c r="E736" s="31"/>
      <c r="F736" s="31"/>
    </row>
    <row r="737" spans="1:6" x14ac:dyDescent="0.2">
      <c r="A737" s="31"/>
      <c r="B737" s="31"/>
      <c r="C737" s="31"/>
      <c r="D737" s="31"/>
      <c r="E737" s="31"/>
      <c r="F737" s="31"/>
    </row>
    <row r="738" spans="1:6" x14ac:dyDescent="0.2">
      <c r="A738" s="32" t="s">
        <v>67</v>
      </c>
      <c r="B738" s="33"/>
      <c r="C738" s="31"/>
      <c r="D738" s="31"/>
      <c r="E738" s="31"/>
      <c r="F738" s="31"/>
    </row>
    <row r="739" spans="1:6" ht="25.5" x14ac:dyDescent="0.2">
      <c r="A739" s="31">
        <v>1</v>
      </c>
      <c r="B739" s="41" t="s">
        <v>1153</v>
      </c>
      <c r="C739" s="31"/>
      <c r="D739" s="31"/>
      <c r="E739" s="31"/>
      <c r="F739" s="31"/>
    </row>
    <row r="740" spans="1:6" ht="38.25" x14ac:dyDescent="0.2">
      <c r="A740" s="31">
        <v>2</v>
      </c>
      <c r="B740" s="41" t="s">
        <v>1154</v>
      </c>
      <c r="C740" s="31"/>
      <c r="D740" s="31"/>
      <c r="E740" s="31"/>
      <c r="F740" s="31"/>
    </row>
    <row r="741" spans="1:6" ht="25.5" x14ac:dyDescent="0.2">
      <c r="A741" s="31">
        <v>3</v>
      </c>
      <c r="B741" s="41" t="s">
        <v>1155</v>
      </c>
      <c r="C741" s="31"/>
      <c r="D741" s="31"/>
      <c r="E741" s="31"/>
      <c r="F741" s="31"/>
    </row>
    <row r="742" spans="1:6" ht="25.5" x14ac:dyDescent="0.2">
      <c r="A742" s="31">
        <v>4</v>
      </c>
      <c r="B742" s="41" t="s">
        <v>1156</v>
      </c>
      <c r="C742" s="31"/>
      <c r="D742" s="31"/>
      <c r="E742" s="31"/>
      <c r="F742" s="31"/>
    </row>
    <row r="743" spans="1:6" ht="25.5" x14ac:dyDescent="0.2">
      <c r="A743" s="31">
        <v>5</v>
      </c>
      <c r="B743" s="41" t="s">
        <v>1157</v>
      </c>
      <c r="C743" s="31"/>
      <c r="D743" s="31"/>
      <c r="E743" s="31"/>
      <c r="F743" s="31"/>
    </row>
    <row r="744" spans="1:6" ht="25.5" x14ac:dyDescent="0.2">
      <c r="A744" s="31">
        <v>6</v>
      </c>
      <c r="B744" s="41" t="s">
        <v>1158</v>
      </c>
      <c r="C744" s="31"/>
      <c r="D744" s="31"/>
      <c r="E744" s="31"/>
      <c r="F744" s="31"/>
    </row>
    <row r="745" spans="1:6" ht="25.5" x14ac:dyDescent="0.2">
      <c r="A745" s="31">
        <v>7</v>
      </c>
      <c r="B745" s="41" t="s">
        <v>1159</v>
      </c>
      <c r="C745" s="31"/>
      <c r="D745" s="31"/>
      <c r="E745" s="31"/>
      <c r="F745" s="31"/>
    </row>
    <row r="746" spans="1:6" ht="38.25" x14ac:dyDescent="0.2">
      <c r="A746" s="31">
        <v>8</v>
      </c>
      <c r="B746" s="41" t="s">
        <v>1160</v>
      </c>
      <c r="C746" s="31"/>
      <c r="D746" s="31"/>
      <c r="E746" s="31"/>
      <c r="F746" s="31"/>
    </row>
    <row r="747" spans="1:6" ht="25.5" x14ac:dyDescent="0.2">
      <c r="A747" s="31">
        <v>9</v>
      </c>
      <c r="B747" s="41" t="s">
        <v>1161</v>
      </c>
      <c r="C747" s="31"/>
      <c r="D747" s="31"/>
      <c r="E747" s="31"/>
      <c r="F747" s="31"/>
    </row>
    <row r="748" spans="1:6" ht="25.5" x14ac:dyDescent="0.2">
      <c r="A748" s="31">
        <v>10</v>
      </c>
      <c r="B748" s="41" t="s">
        <v>1162</v>
      </c>
      <c r="C748" s="31"/>
      <c r="D748" s="31"/>
      <c r="E748" s="31"/>
      <c r="F748" s="31"/>
    </row>
    <row r="749" spans="1:6" ht="25.5" x14ac:dyDescent="0.2">
      <c r="A749" s="31">
        <v>11</v>
      </c>
      <c r="B749" s="41" t="s">
        <v>1163</v>
      </c>
      <c r="C749" s="31"/>
      <c r="D749" s="31"/>
      <c r="E749" s="31"/>
      <c r="F749" s="31"/>
    </row>
    <row r="750" spans="1:6" ht="38.25" x14ac:dyDescent="0.2">
      <c r="A750" s="31">
        <v>12</v>
      </c>
      <c r="B750" s="41" t="s">
        <v>1164</v>
      </c>
      <c r="C750" s="31"/>
      <c r="D750" s="31"/>
      <c r="E750" s="31"/>
      <c r="F750" s="31"/>
    </row>
    <row r="751" spans="1:6" ht="51" x14ac:dyDescent="0.2">
      <c r="A751" s="31">
        <v>13</v>
      </c>
      <c r="B751" s="41" t="s">
        <v>1165</v>
      </c>
      <c r="C751" s="31"/>
      <c r="D751" s="31"/>
      <c r="E751" s="31"/>
      <c r="F751" s="31"/>
    </row>
    <row r="752" spans="1:6" ht="38.25" x14ac:dyDescent="0.2">
      <c r="A752" s="31">
        <v>14</v>
      </c>
      <c r="B752" s="41" t="s">
        <v>1166</v>
      </c>
      <c r="C752" s="31"/>
      <c r="D752" s="31"/>
      <c r="E752" s="31"/>
      <c r="F752" s="31"/>
    </row>
    <row r="753" spans="1:6" ht="38.25" x14ac:dyDescent="0.2">
      <c r="A753" s="31">
        <v>15</v>
      </c>
      <c r="B753" s="41" t="s">
        <v>1167</v>
      </c>
      <c r="C753" s="31"/>
      <c r="D753" s="31"/>
      <c r="E753" s="31"/>
      <c r="F753" s="31"/>
    </row>
    <row r="754" spans="1:6" ht="25.5" x14ac:dyDescent="0.2">
      <c r="A754" s="31">
        <v>16</v>
      </c>
      <c r="B754" s="41" t="s">
        <v>1168</v>
      </c>
      <c r="C754" s="31"/>
      <c r="D754" s="31"/>
      <c r="E754" s="31"/>
      <c r="F754" s="31"/>
    </row>
    <row r="755" spans="1:6" x14ac:dyDescent="0.2">
      <c r="A755" s="31"/>
      <c r="B755" s="31"/>
      <c r="C755" s="31"/>
      <c r="D755" s="31"/>
      <c r="E755" s="31"/>
      <c r="F755" s="31"/>
    </row>
    <row r="756" spans="1:6" x14ac:dyDescent="0.2">
      <c r="A756" s="32" t="s">
        <v>70</v>
      </c>
      <c r="B756" s="33"/>
      <c r="C756" s="31"/>
      <c r="D756" s="31"/>
      <c r="E756" s="31"/>
      <c r="F756" s="31"/>
    </row>
    <row r="757" spans="1:6" ht="25.5" x14ac:dyDescent="0.2">
      <c r="A757" s="31">
        <v>1</v>
      </c>
      <c r="B757" s="41" t="s">
        <v>1169</v>
      </c>
      <c r="C757" s="31"/>
      <c r="D757" s="31"/>
      <c r="E757" s="31"/>
      <c r="F757" s="31"/>
    </row>
    <row r="758" spans="1:6" x14ac:dyDescent="0.2">
      <c r="A758" s="31">
        <v>2</v>
      </c>
      <c r="B758" s="41" t="s">
        <v>1170</v>
      </c>
      <c r="C758" s="31"/>
      <c r="D758" s="31"/>
      <c r="E758" s="31"/>
      <c r="F758" s="31"/>
    </row>
    <row r="759" spans="1:6" ht="25.5" x14ac:dyDescent="0.2">
      <c r="A759" s="31">
        <v>3</v>
      </c>
      <c r="B759" s="41" t="s">
        <v>1171</v>
      </c>
      <c r="C759" s="31"/>
      <c r="D759" s="31"/>
      <c r="E759" s="31"/>
      <c r="F759" s="31"/>
    </row>
    <row r="760" spans="1:6" ht="25.5" x14ac:dyDescent="0.2">
      <c r="A760" s="31">
        <v>4</v>
      </c>
      <c r="B760" s="41" t="s">
        <v>1172</v>
      </c>
      <c r="C760" s="31"/>
      <c r="D760" s="31"/>
      <c r="E760" s="31"/>
      <c r="F760" s="31"/>
    </row>
    <row r="761" spans="1:6" ht="25.5" x14ac:dyDescent="0.2">
      <c r="A761" s="31">
        <v>5</v>
      </c>
      <c r="B761" s="41" t="s">
        <v>1173</v>
      </c>
      <c r="C761" s="31"/>
      <c r="D761" s="31"/>
      <c r="E761" s="31"/>
      <c r="F761" s="31"/>
    </row>
    <row r="762" spans="1:6" x14ac:dyDescent="0.2">
      <c r="A762" s="31"/>
      <c r="B762" s="31"/>
      <c r="C762" s="31"/>
      <c r="D762" s="31"/>
      <c r="E762" s="31"/>
      <c r="F762" s="31"/>
    </row>
    <row r="763" spans="1:6" x14ac:dyDescent="0.2">
      <c r="A763" s="32" t="s">
        <v>72</v>
      </c>
      <c r="B763" s="33"/>
      <c r="C763" s="31"/>
      <c r="D763" s="31"/>
      <c r="E763" s="31"/>
      <c r="F763" s="31"/>
    </row>
    <row r="764" spans="1:6" ht="25.5" x14ac:dyDescent="0.2">
      <c r="A764" s="31">
        <v>1</v>
      </c>
      <c r="B764" s="41" t="s">
        <v>1174</v>
      </c>
      <c r="C764" s="31"/>
      <c r="D764" s="31"/>
      <c r="E764" s="31"/>
      <c r="F764" s="31"/>
    </row>
    <row r="765" spans="1:6" ht="25.5" x14ac:dyDescent="0.2">
      <c r="A765" s="31">
        <v>2</v>
      </c>
      <c r="B765" s="41" t="s">
        <v>1175</v>
      </c>
      <c r="C765" s="31"/>
      <c r="D765" s="31"/>
      <c r="E765" s="31"/>
      <c r="F765" s="31"/>
    </row>
    <row r="766" spans="1:6" x14ac:dyDescent="0.2">
      <c r="A766" s="31">
        <v>3</v>
      </c>
      <c r="B766" s="41" t="s">
        <v>1176</v>
      </c>
      <c r="C766" s="31"/>
      <c r="D766" s="31"/>
      <c r="E766" s="31"/>
      <c r="F766" s="31"/>
    </row>
    <row r="767" spans="1:6" ht="25.5" x14ac:dyDescent="0.2">
      <c r="A767" s="31">
        <v>4</v>
      </c>
      <c r="B767" s="41" t="s">
        <v>1177</v>
      </c>
      <c r="C767" s="31"/>
      <c r="D767" s="31"/>
      <c r="E767" s="31"/>
      <c r="F767" s="31"/>
    </row>
    <row r="768" spans="1:6" ht="38.25" x14ac:dyDescent="0.2">
      <c r="A768" s="31">
        <v>5</v>
      </c>
      <c r="B768" s="41" t="s">
        <v>1178</v>
      </c>
      <c r="C768" s="31"/>
      <c r="D768" s="31"/>
      <c r="E768" s="31"/>
      <c r="F768" s="31"/>
    </row>
    <row r="769" spans="1:6" x14ac:dyDescent="0.2">
      <c r="A769" s="31">
        <v>6</v>
      </c>
      <c r="B769" s="41" t="s">
        <v>1179</v>
      </c>
      <c r="C769" s="31"/>
      <c r="D769" s="31"/>
      <c r="E769" s="31"/>
      <c r="F769" s="31"/>
    </row>
    <row r="770" spans="1:6" x14ac:dyDescent="0.2">
      <c r="A770" s="31"/>
      <c r="B770" s="31"/>
      <c r="C770" s="31"/>
      <c r="D770" s="31"/>
      <c r="E770" s="31"/>
      <c r="F770" s="31"/>
    </row>
    <row r="771" spans="1:6" x14ac:dyDescent="0.2">
      <c r="A771" s="32" t="s">
        <v>75</v>
      </c>
      <c r="B771" s="33"/>
      <c r="C771" s="31"/>
      <c r="D771" s="31"/>
      <c r="E771" s="31"/>
      <c r="F771" s="31"/>
    </row>
    <row r="772" spans="1:6" ht="25.5" x14ac:dyDescent="0.2">
      <c r="A772" s="31">
        <v>1</v>
      </c>
      <c r="B772" s="41" t="s">
        <v>1180</v>
      </c>
      <c r="C772" s="31"/>
      <c r="D772" s="31"/>
      <c r="E772" s="31"/>
      <c r="F772" s="31"/>
    </row>
    <row r="773" spans="1:6" ht="25.5" x14ac:dyDescent="0.2">
      <c r="A773" s="31">
        <v>2</v>
      </c>
      <c r="B773" s="41" t="s">
        <v>1181</v>
      </c>
      <c r="C773" s="31"/>
      <c r="D773" s="31"/>
      <c r="E773" s="31"/>
      <c r="F773" s="31"/>
    </row>
    <row r="774" spans="1:6" ht="25.5" x14ac:dyDescent="0.2">
      <c r="A774" s="31">
        <v>3</v>
      </c>
      <c r="B774" s="41" t="s">
        <v>1182</v>
      </c>
      <c r="C774" s="31"/>
      <c r="D774" s="31"/>
      <c r="E774" s="31"/>
      <c r="F774" s="31"/>
    </row>
    <row r="775" spans="1:6" ht="25.5" x14ac:dyDescent="0.2">
      <c r="A775" s="31">
        <v>4</v>
      </c>
      <c r="B775" s="41" t="s">
        <v>1183</v>
      </c>
      <c r="C775" s="31"/>
      <c r="D775" s="31"/>
      <c r="E775" s="31"/>
      <c r="F775" s="31"/>
    </row>
    <row r="776" spans="1:6" ht="25.5" x14ac:dyDescent="0.2">
      <c r="A776" s="31">
        <v>5</v>
      </c>
      <c r="B776" s="41" t="s">
        <v>1184</v>
      </c>
      <c r="C776" s="31"/>
      <c r="D776" s="31"/>
      <c r="E776" s="31"/>
      <c r="F776" s="31"/>
    </row>
    <row r="777" spans="1:6" ht="25.5" x14ac:dyDescent="0.2">
      <c r="A777" s="31">
        <v>6</v>
      </c>
      <c r="B777" s="41" t="s">
        <v>1185</v>
      </c>
      <c r="C777" s="31"/>
      <c r="D777" s="31"/>
      <c r="E777" s="31"/>
      <c r="F777" s="31"/>
    </row>
    <row r="778" spans="1:6" ht="38.25" x14ac:dyDescent="0.2">
      <c r="A778" s="31">
        <v>7</v>
      </c>
      <c r="B778" s="41" t="s">
        <v>1186</v>
      </c>
      <c r="C778" s="31"/>
      <c r="D778" s="31"/>
      <c r="E778" s="31"/>
      <c r="F778" s="31"/>
    </row>
    <row r="779" spans="1:6" ht="25.5" x14ac:dyDescent="0.2">
      <c r="A779" s="31">
        <v>8</v>
      </c>
      <c r="B779" s="41" t="s">
        <v>1187</v>
      </c>
      <c r="C779" s="31"/>
      <c r="D779" s="31"/>
      <c r="E779" s="31"/>
      <c r="F779" s="31"/>
    </row>
    <row r="780" spans="1:6" x14ac:dyDescent="0.2">
      <c r="A780" s="31"/>
      <c r="B780" s="31"/>
      <c r="C780" s="31"/>
      <c r="D780" s="31"/>
      <c r="E780" s="31"/>
      <c r="F780" s="31"/>
    </row>
    <row r="781" spans="1:6" x14ac:dyDescent="0.2">
      <c r="A781" s="32" t="s">
        <v>78</v>
      </c>
      <c r="B781" s="33"/>
      <c r="C781" s="31"/>
      <c r="D781" s="31"/>
      <c r="E781" s="31"/>
      <c r="F781" s="31"/>
    </row>
    <row r="782" spans="1:6" ht="25.5" x14ac:dyDescent="0.2">
      <c r="A782" s="31">
        <v>1</v>
      </c>
      <c r="B782" s="41" t="s">
        <v>1188</v>
      </c>
      <c r="C782" s="31"/>
      <c r="D782" s="31"/>
      <c r="E782" s="31"/>
      <c r="F782" s="31"/>
    </row>
    <row r="783" spans="1:6" ht="38.25" x14ac:dyDescent="0.2">
      <c r="A783" s="31">
        <v>2</v>
      </c>
      <c r="B783" s="41" t="s">
        <v>1189</v>
      </c>
      <c r="C783" s="31"/>
      <c r="D783" s="31"/>
      <c r="E783" s="31"/>
      <c r="F783" s="31"/>
    </row>
    <row r="784" spans="1:6" ht="25.5" x14ac:dyDescent="0.2">
      <c r="A784" s="31">
        <v>3</v>
      </c>
      <c r="B784" s="41" t="s">
        <v>1190</v>
      </c>
      <c r="C784" s="31"/>
      <c r="D784" s="31"/>
      <c r="E784" s="31"/>
      <c r="F784" s="31"/>
    </row>
    <row r="785" spans="1:6" ht="38.25" x14ac:dyDescent="0.2">
      <c r="A785" s="31">
        <v>4</v>
      </c>
      <c r="B785" s="41" t="s">
        <v>1191</v>
      </c>
      <c r="C785" s="31"/>
      <c r="D785" s="31"/>
      <c r="E785" s="31"/>
      <c r="F785" s="31"/>
    </row>
    <row r="786" spans="1:6" ht="38.25" x14ac:dyDescent="0.2">
      <c r="A786" s="31">
        <v>5</v>
      </c>
      <c r="B786" s="41" t="s">
        <v>1192</v>
      </c>
      <c r="C786" s="31"/>
      <c r="D786" s="31"/>
      <c r="E786" s="31"/>
      <c r="F786" s="31"/>
    </row>
    <row r="787" spans="1:6" ht="38.25" x14ac:dyDescent="0.2">
      <c r="A787" s="31">
        <v>6</v>
      </c>
      <c r="B787" s="41" t="s">
        <v>1193</v>
      </c>
      <c r="C787" s="31"/>
      <c r="D787" s="31"/>
      <c r="E787" s="31"/>
      <c r="F787" s="31"/>
    </row>
    <row r="788" spans="1:6" ht="25.5" x14ac:dyDescent="0.2">
      <c r="A788" s="31">
        <v>7</v>
      </c>
      <c r="B788" s="41" t="s">
        <v>1194</v>
      </c>
      <c r="C788" s="31"/>
      <c r="D788" s="31"/>
      <c r="E788" s="31"/>
      <c r="F788" s="31"/>
    </row>
    <row r="789" spans="1:6" ht="25.5" x14ac:dyDescent="0.2">
      <c r="A789" s="31">
        <v>8</v>
      </c>
      <c r="B789" s="41" t="s">
        <v>1195</v>
      </c>
      <c r="C789" s="31"/>
      <c r="D789" s="31"/>
      <c r="E789" s="31"/>
      <c r="F789" s="31"/>
    </row>
    <row r="790" spans="1:6" ht="25.5" x14ac:dyDescent="0.2">
      <c r="A790" s="31">
        <v>9</v>
      </c>
      <c r="B790" s="41" t="s">
        <v>1196</v>
      </c>
      <c r="C790" s="31"/>
      <c r="D790" s="31"/>
      <c r="E790" s="31"/>
      <c r="F790" s="31"/>
    </row>
    <row r="791" spans="1:6" x14ac:dyDescent="0.2">
      <c r="A791" s="31"/>
      <c r="B791" s="31"/>
      <c r="C791" s="31"/>
      <c r="D791" s="31"/>
      <c r="E791" s="31"/>
      <c r="F791" s="31"/>
    </row>
    <row r="792" spans="1:6" x14ac:dyDescent="0.2">
      <c r="A792" s="32" t="s">
        <v>81</v>
      </c>
      <c r="B792" s="33"/>
      <c r="C792" s="31"/>
      <c r="D792" s="31"/>
      <c r="E792" s="31"/>
      <c r="F792" s="31"/>
    </row>
    <row r="793" spans="1:6" x14ac:dyDescent="0.2">
      <c r="A793" s="31">
        <v>1</v>
      </c>
      <c r="B793" s="41" t="s">
        <v>1197</v>
      </c>
      <c r="C793" s="31"/>
      <c r="D793" s="31"/>
      <c r="E793" s="31"/>
      <c r="F793" s="31"/>
    </row>
    <row r="794" spans="1:6" x14ac:dyDescent="0.2">
      <c r="A794" s="31">
        <v>2</v>
      </c>
      <c r="B794" s="41" t="s">
        <v>1198</v>
      </c>
      <c r="C794" s="31"/>
      <c r="D794" s="31"/>
      <c r="E794" s="31"/>
      <c r="F794" s="31"/>
    </row>
    <row r="795" spans="1:6" x14ac:dyDescent="0.2">
      <c r="A795" s="31">
        <v>3</v>
      </c>
      <c r="B795" s="41" t="s">
        <v>1199</v>
      </c>
      <c r="C795" s="31"/>
      <c r="D795" s="31"/>
      <c r="E795" s="31"/>
      <c r="F795" s="31"/>
    </row>
    <row r="796" spans="1:6" ht="25.5" x14ac:dyDescent="0.2">
      <c r="A796" s="31">
        <v>4</v>
      </c>
      <c r="B796" s="41" t="s">
        <v>1200</v>
      </c>
      <c r="C796" s="31"/>
      <c r="D796" s="31"/>
      <c r="E796" s="31"/>
      <c r="F796" s="31"/>
    </row>
    <row r="797" spans="1:6" ht="38.25" x14ac:dyDescent="0.2">
      <c r="A797" s="31">
        <v>5</v>
      </c>
      <c r="B797" s="41" t="s">
        <v>1201</v>
      </c>
      <c r="C797" s="31"/>
      <c r="D797" s="31"/>
      <c r="E797" s="31"/>
      <c r="F797" s="31"/>
    </row>
    <row r="798" spans="1:6" x14ac:dyDescent="0.2">
      <c r="A798" s="31"/>
      <c r="B798" s="31"/>
      <c r="C798" s="31"/>
      <c r="D798" s="31"/>
      <c r="E798" s="31"/>
      <c r="F798" s="31"/>
    </row>
    <row r="799" spans="1:6" x14ac:dyDescent="0.2">
      <c r="A799" s="32" t="s">
        <v>83</v>
      </c>
      <c r="B799" s="33"/>
      <c r="C799" s="31"/>
      <c r="D799" s="31"/>
      <c r="E799" s="31"/>
      <c r="F799" s="31"/>
    </row>
    <row r="800" spans="1:6" x14ac:dyDescent="0.2">
      <c r="A800" s="31">
        <v>1</v>
      </c>
      <c r="B800" s="41" t="s">
        <v>1202</v>
      </c>
      <c r="C800" s="31"/>
      <c r="D800" s="31"/>
      <c r="E800" s="31"/>
      <c r="F800" s="31"/>
    </row>
    <row r="801" spans="1:6" x14ac:dyDescent="0.2">
      <c r="A801" s="31">
        <v>2</v>
      </c>
      <c r="B801" s="41" t="s">
        <v>1203</v>
      </c>
      <c r="C801" s="31"/>
      <c r="D801" s="31"/>
      <c r="E801" s="31"/>
      <c r="F801" s="31"/>
    </row>
    <row r="802" spans="1:6" x14ac:dyDescent="0.2">
      <c r="A802" s="31">
        <v>3</v>
      </c>
      <c r="B802" s="41" t="s">
        <v>1204</v>
      </c>
      <c r="C802" s="31"/>
      <c r="D802" s="31"/>
      <c r="E802" s="31"/>
      <c r="F802" s="31"/>
    </row>
    <row r="803" spans="1:6" x14ac:dyDescent="0.2">
      <c r="A803" s="31">
        <v>4</v>
      </c>
      <c r="B803" s="41" t="s">
        <v>1205</v>
      </c>
      <c r="C803" s="31"/>
      <c r="D803" s="31"/>
      <c r="E803" s="31"/>
      <c r="F803" s="31"/>
    </row>
    <row r="804" spans="1:6" ht="25.5" x14ac:dyDescent="0.2">
      <c r="A804" s="31">
        <v>5</v>
      </c>
      <c r="B804" s="41" t="s">
        <v>1206</v>
      </c>
      <c r="C804" s="31"/>
      <c r="D804" s="31"/>
      <c r="E804" s="31"/>
      <c r="F804" s="31"/>
    </row>
    <row r="805" spans="1:6" x14ac:dyDescent="0.2">
      <c r="A805" s="31"/>
      <c r="B805" s="31"/>
      <c r="C805" s="31"/>
      <c r="D805" s="31"/>
      <c r="E805" s="31"/>
      <c r="F805" s="31"/>
    </row>
    <row r="806" spans="1:6" x14ac:dyDescent="0.2">
      <c r="A806" s="32" t="s">
        <v>85</v>
      </c>
      <c r="B806" s="33"/>
      <c r="C806" s="31"/>
      <c r="D806" s="31"/>
      <c r="E806" s="31"/>
      <c r="F806" s="31"/>
    </row>
    <row r="807" spans="1:6" x14ac:dyDescent="0.2">
      <c r="A807" s="31">
        <v>1</v>
      </c>
      <c r="B807" s="41" t="s">
        <v>1207</v>
      </c>
      <c r="C807" s="31"/>
      <c r="D807" s="31"/>
      <c r="E807" s="31"/>
      <c r="F807" s="31"/>
    </row>
    <row r="808" spans="1:6" x14ac:dyDescent="0.2">
      <c r="A808" s="31">
        <v>2</v>
      </c>
      <c r="B808" s="41" t="s">
        <v>1208</v>
      </c>
      <c r="C808" s="31"/>
      <c r="D808" s="31"/>
      <c r="E808" s="31"/>
      <c r="F808" s="31"/>
    </row>
    <row r="809" spans="1:6" ht="25.5" x14ac:dyDescent="0.2">
      <c r="A809" s="31">
        <v>3</v>
      </c>
      <c r="B809" s="41" t="s">
        <v>1209</v>
      </c>
      <c r="C809" s="31"/>
      <c r="D809" s="31"/>
      <c r="E809" s="31"/>
      <c r="F809" s="31"/>
    </row>
    <row r="810" spans="1:6" x14ac:dyDescent="0.2">
      <c r="A810" s="31">
        <v>4</v>
      </c>
      <c r="B810" s="41" t="s">
        <v>1210</v>
      </c>
      <c r="C810" s="31"/>
      <c r="D810" s="31"/>
      <c r="E810" s="31"/>
      <c r="F810" s="31"/>
    </row>
    <row r="811" spans="1:6" ht="25.5" x14ac:dyDescent="0.2">
      <c r="A811" s="31">
        <v>5</v>
      </c>
      <c r="B811" s="41" t="s">
        <v>1211</v>
      </c>
      <c r="C811" s="31"/>
      <c r="D811" s="31"/>
      <c r="E811" s="31"/>
      <c r="F811" s="31"/>
    </row>
    <row r="812" spans="1:6" x14ac:dyDescent="0.2">
      <c r="A812" s="31"/>
      <c r="B812" s="31"/>
      <c r="C812" s="31"/>
      <c r="D812" s="31"/>
      <c r="E812" s="31"/>
      <c r="F812" s="31"/>
    </row>
    <row r="813" spans="1:6" x14ac:dyDescent="0.2">
      <c r="A813" s="32" t="s">
        <v>87</v>
      </c>
      <c r="B813" s="33"/>
      <c r="C813" s="31"/>
      <c r="D813" s="31"/>
      <c r="E813" s="31"/>
      <c r="F813" s="31"/>
    </row>
    <row r="814" spans="1:6" x14ac:dyDescent="0.2">
      <c r="A814" s="31">
        <v>1</v>
      </c>
      <c r="B814" s="41" t="s">
        <v>1212</v>
      </c>
      <c r="C814" s="31"/>
      <c r="D814" s="31"/>
      <c r="E814" s="31"/>
      <c r="F814" s="31"/>
    </row>
    <row r="815" spans="1:6" x14ac:dyDescent="0.2">
      <c r="A815" s="31">
        <v>2</v>
      </c>
      <c r="B815" s="41" t="s">
        <v>1213</v>
      </c>
      <c r="C815" s="31"/>
      <c r="D815" s="31"/>
      <c r="E815" s="31"/>
      <c r="F815" s="31"/>
    </row>
    <row r="816" spans="1:6" x14ac:dyDescent="0.2">
      <c r="A816" s="31">
        <v>3</v>
      </c>
      <c r="B816" s="41" t="s">
        <v>1214</v>
      </c>
      <c r="C816" s="31"/>
      <c r="D816" s="31"/>
      <c r="E816" s="31"/>
      <c r="F816" s="31"/>
    </row>
    <row r="817" spans="1:6" ht="25.5" x14ac:dyDescent="0.2">
      <c r="A817" s="31">
        <v>4</v>
      </c>
      <c r="B817" s="41" t="s">
        <v>1215</v>
      </c>
      <c r="C817" s="31"/>
      <c r="D817" s="31"/>
      <c r="E817" s="31"/>
      <c r="F817" s="31"/>
    </row>
    <row r="818" spans="1:6" ht="25.5" x14ac:dyDescent="0.2">
      <c r="A818" s="31">
        <v>5</v>
      </c>
      <c r="B818" s="41" t="s">
        <v>1216</v>
      </c>
      <c r="C818" s="31"/>
      <c r="D818" s="31"/>
      <c r="E818" s="31"/>
      <c r="F818" s="31"/>
    </row>
    <row r="819" spans="1:6" ht="25.5" x14ac:dyDescent="0.2">
      <c r="A819" s="31">
        <v>6</v>
      </c>
      <c r="B819" s="41" t="s">
        <v>1217</v>
      </c>
      <c r="C819" s="31"/>
      <c r="D819" s="31"/>
      <c r="E819" s="31"/>
      <c r="F819" s="31"/>
    </row>
    <row r="820" spans="1:6" x14ac:dyDescent="0.2">
      <c r="A820" s="31"/>
      <c r="B820" s="31"/>
      <c r="C820" s="31"/>
      <c r="D820" s="31"/>
      <c r="E820" s="31"/>
      <c r="F820" s="31"/>
    </row>
    <row r="821" spans="1:6" x14ac:dyDescent="0.2">
      <c r="A821" s="32" t="s">
        <v>90</v>
      </c>
      <c r="B821" s="33"/>
      <c r="C821" s="31"/>
      <c r="D821" s="31"/>
      <c r="E821" s="31"/>
      <c r="F821" s="31"/>
    </row>
    <row r="822" spans="1:6" x14ac:dyDescent="0.2">
      <c r="A822" s="31">
        <v>1</v>
      </c>
      <c r="B822" s="41" t="s">
        <v>1218</v>
      </c>
      <c r="C822" s="31"/>
      <c r="D822" s="31"/>
      <c r="E822" s="31"/>
      <c r="F822" s="31"/>
    </row>
    <row r="823" spans="1:6" ht="25.5" x14ac:dyDescent="0.2">
      <c r="A823" s="31">
        <v>2</v>
      </c>
      <c r="B823" s="41" t="s">
        <v>1219</v>
      </c>
      <c r="C823" s="31"/>
      <c r="D823" s="31"/>
      <c r="E823" s="31"/>
      <c r="F823" s="31"/>
    </row>
    <row r="824" spans="1:6" ht="25.5" x14ac:dyDescent="0.2">
      <c r="A824" s="31">
        <v>3</v>
      </c>
      <c r="B824" s="41" t="s">
        <v>1220</v>
      </c>
      <c r="C824" s="31"/>
      <c r="D824" s="31"/>
      <c r="E824" s="31"/>
      <c r="F824" s="31"/>
    </row>
    <row r="825" spans="1:6" ht="38.25" x14ac:dyDescent="0.2">
      <c r="A825" s="31">
        <v>4</v>
      </c>
      <c r="B825" s="41" t="s">
        <v>1221</v>
      </c>
      <c r="C825" s="31"/>
      <c r="D825" s="31"/>
      <c r="E825" s="31"/>
      <c r="F825" s="31"/>
    </row>
    <row r="826" spans="1:6" x14ac:dyDescent="0.2">
      <c r="A826" s="31">
        <v>5</v>
      </c>
      <c r="B826" s="41" t="s">
        <v>1222</v>
      </c>
      <c r="C826" s="31"/>
      <c r="D826" s="31"/>
      <c r="E826" s="31"/>
      <c r="F826" s="31"/>
    </row>
    <row r="827" spans="1:6" x14ac:dyDescent="0.2">
      <c r="A827" s="31"/>
      <c r="B827" s="31"/>
      <c r="C827" s="31"/>
      <c r="D827" s="31"/>
      <c r="E827" s="31"/>
      <c r="F827" s="31"/>
    </row>
    <row r="828" spans="1:6" x14ac:dyDescent="0.2">
      <c r="A828" s="32" t="s">
        <v>93</v>
      </c>
      <c r="B828" s="33"/>
      <c r="C828" s="31"/>
      <c r="D828" s="31"/>
      <c r="E828" s="31"/>
      <c r="F828" s="31"/>
    </row>
    <row r="829" spans="1:6" x14ac:dyDescent="0.2">
      <c r="A829" s="31">
        <v>1</v>
      </c>
      <c r="B829" s="41" t="s">
        <v>1223</v>
      </c>
      <c r="C829" s="31"/>
      <c r="D829" s="31"/>
      <c r="E829" s="31"/>
      <c r="F829" s="31"/>
    </row>
    <row r="830" spans="1:6" x14ac:dyDescent="0.2">
      <c r="A830" s="31">
        <v>2</v>
      </c>
      <c r="B830" s="41" t="s">
        <v>1224</v>
      </c>
      <c r="C830" s="31"/>
      <c r="D830" s="31"/>
      <c r="E830" s="31"/>
      <c r="F830" s="31"/>
    </row>
    <row r="831" spans="1:6" x14ac:dyDescent="0.2">
      <c r="A831" s="31">
        <v>3</v>
      </c>
      <c r="B831" s="41" t="s">
        <v>1225</v>
      </c>
      <c r="C831" s="31"/>
      <c r="D831" s="31"/>
      <c r="E831" s="31"/>
      <c r="F831" s="31"/>
    </row>
    <row r="832" spans="1:6" x14ac:dyDescent="0.2">
      <c r="A832" s="31">
        <v>4</v>
      </c>
      <c r="B832" s="41" t="s">
        <v>1226</v>
      </c>
      <c r="C832" s="31"/>
      <c r="D832" s="31"/>
      <c r="E832" s="31"/>
      <c r="F832" s="31"/>
    </row>
    <row r="833" spans="1:6" ht="25.5" x14ac:dyDescent="0.2">
      <c r="A833" s="31">
        <v>5</v>
      </c>
      <c r="B833" s="41" t="s">
        <v>1227</v>
      </c>
      <c r="C833" s="31"/>
      <c r="D833" s="31"/>
      <c r="E833" s="31"/>
      <c r="F833" s="31"/>
    </row>
    <row r="834" spans="1:6" x14ac:dyDescent="0.2">
      <c r="A834" s="31"/>
      <c r="B834" s="31"/>
      <c r="C834" s="31"/>
      <c r="D834" s="31"/>
      <c r="E834" s="31"/>
      <c r="F834" s="31"/>
    </row>
    <row r="835" spans="1:6" x14ac:dyDescent="0.2">
      <c r="A835" s="32" t="s">
        <v>95</v>
      </c>
      <c r="B835" s="33"/>
      <c r="C835" s="31"/>
      <c r="D835" s="31"/>
      <c r="E835" s="31"/>
      <c r="F835" s="31"/>
    </row>
    <row r="836" spans="1:6" x14ac:dyDescent="0.2">
      <c r="A836" s="31">
        <v>1</v>
      </c>
      <c r="B836" s="41" t="s">
        <v>1228</v>
      </c>
      <c r="C836" s="31"/>
      <c r="D836" s="31"/>
      <c r="E836" s="31"/>
      <c r="F836" s="31"/>
    </row>
    <row r="837" spans="1:6" x14ac:dyDescent="0.2">
      <c r="A837" s="31">
        <v>2</v>
      </c>
      <c r="B837" s="41" t="s">
        <v>1229</v>
      </c>
      <c r="C837" s="31"/>
      <c r="D837" s="31"/>
      <c r="E837" s="31"/>
      <c r="F837" s="31"/>
    </row>
    <row r="838" spans="1:6" ht="25.5" x14ac:dyDescent="0.2">
      <c r="A838" s="31">
        <v>3</v>
      </c>
      <c r="B838" s="41" t="s">
        <v>1230</v>
      </c>
      <c r="C838" s="31"/>
      <c r="D838" s="31"/>
      <c r="E838" s="31"/>
      <c r="F838" s="31"/>
    </row>
    <row r="839" spans="1:6" ht="25.5" x14ac:dyDescent="0.2">
      <c r="A839" s="31">
        <v>4</v>
      </c>
      <c r="B839" s="41" t="s">
        <v>1231</v>
      </c>
      <c r="C839" s="31"/>
      <c r="D839" s="31"/>
      <c r="E839" s="31"/>
      <c r="F839" s="31"/>
    </row>
    <row r="840" spans="1:6" x14ac:dyDescent="0.2">
      <c r="A840" s="31">
        <v>5</v>
      </c>
      <c r="B840" s="41" t="s">
        <v>1232</v>
      </c>
      <c r="C840" s="31"/>
      <c r="D840" s="31"/>
      <c r="E840" s="31"/>
      <c r="F840" s="31"/>
    </row>
    <row r="841" spans="1:6" ht="25.5" x14ac:dyDescent="0.2">
      <c r="A841" s="31">
        <v>6</v>
      </c>
      <c r="B841" s="41" t="s">
        <v>1233</v>
      </c>
      <c r="C841" s="31"/>
      <c r="D841" s="31"/>
      <c r="E841" s="31"/>
      <c r="F841" s="31"/>
    </row>
    <row r="842" spans="1:6" x14ac:dyDescent="0.2">
      <c r="A842" s="31"/>
      <c r="B842" s="31"/>
      <c r="C842" s="31"/>
      <c r="D842" s="31"/>
      <c r="E842" s="31"/>
      <c r="F842" s="31"/>
    </row>
    <row r="843" spans="1:6" x14ac:dyDescent="0.2">
      <c r="A843" s="32" t="s">
        <v>97</v>
      </c>
      <c r="B843" s="33"/>
      <c r="C843" s="31"/>
      <c r="D843" s="31"/>
      <c r="E843" s="31"/>
      <c r="F843" s="31"/>
    </row>
    <row r="844" spans="1:6" x14ac:dyDescent="0.2">
      <c r="A844" s="31">
        <v>1</v>
      </c>
      <c r="B844" s="41" t="s">
        <v>1234</v>
      </c>
      <c r="C844" s="31"/>
      <c r="D844" s="31"/>
      <c r="E844" s="31"/>
      <c r="F844" s="31"/>
    </row>
    <row r="845" spans="1:6" x14ac:dyDescent="0.2">
      <c r="A845" s="31">
        <v>2</v>
      </c>
      <c r="B845" s="41" t="s">
        <v>1229</v>
      </c>
      <c r="C845" s="31"/>
      <c r="D845" s="31"/>
      <c r="E845" s="31"/>
      <c r="F845" s="31"/>
    </row>
    <row r="846" spans="1:6" ht="25.5" x14ac:dyDescent="0.2">
      <c r="A846" s="31">
        <v>3</v>
      </c>
      <c r="B846" s="41" t="s">
        <v>1230</v>
      </c>
      <c r="C846" s="31"/>
      <c r="D846" s="31"/>
      <c r="E846" s="31"/>
      <c r="F846" s="31"/>
    </row>
    <row r="847" spans="1:6" ht="25.5" x14ac:dyDescent="0.2">
      <c r="A847" s="31">
        <v>4</v>
      </c>
      <c r="B847" s="41" t="s">
        <v>1231</v>
      </c>
      <c r="C847" s="31"/>
      <c r="D847" s="31"/>
      <c r="E847" s="31"/>
      <c r="F847" s="31"/>
    </row>
    <row r="848" spans="1:6" x14ac:dyDescent="0.2">
      <c r="A848" s="31">
        <v>5</v>
      </c>
      <c r="B848" s="41" t="s">
        <v>1232</v>
      </c>
      <c r="C848" s="31"/>
      <c r="D848" s="31"/>
      <c r="E848" s="31"/>
      <c r="F848" s="31"/>
    </row>
    <row r="849" spans="1:6" ht="25.5" x14ac:dyDescent="0.2">
      <c r="A849" s="31">
        <v>6</v>
      </c>
      <c r="B849" s="41" t="s">
        <v>1233</v>
      </c>
      <c r="C849" s="31"/>
      <c r="D849" s="31"/>
      <c r="E849" s="31"/>
      <c r="F849" s="31"/>
    </row>
    <row r="850" spans="1:6" x14ac:dyDescent="0.2">
      <c r="A850" s="31"/>
      <c r="B850" s="31"/>
      <c r="C850" s="31"/>
      <c r="D850" s="31"/>
      <c r="E850" s="31"/>
      <c r="F850" s="31"/>
    </row>
    <row r="851" spans="1:6" x14ac:dyDescent="0.2">
      <c r="A851" s="32" t="s">
        <v>99</v>
      </c>
      <c r="B851" s="33"/>
      <c r="C851" s="31"/>
      <c r="D851" s="31"/>
      <c r="E851" s="31"/>
      <c r="F851" s="31"/>
    </row>
    <row r="852" spans="1:6" ht="25.5" x14ac:dyDescent="0.2">
      <c r="A852" s="31">
        <v>1</v>
      </c>
      <c r="B852" s="41" t="s">
        <v>1235</v>
      </c>
      <c r="C852" s="31"/>
      <c r="D852" s="31"/>
      <c r="E852" s="31"/>
      <c r="F852" s="31"/>
    </row>
    <row r="853" spans="1:6" ht="25.5" x14ac:dyDescent="0.2">
      <c r="A853" s="31">
        <v>2</v>
      </c>
      <c r="B853" s="41" t="s">
        <v>1236</v>
      </c>
      <c r="C853" s="31"/>
      <c r="D853" s="31"/>
      <c r="E853" s="31"/>
      <c r="F853" s="31"/>
    </row>
    <row r="854" spans="1:6" ht="25.5" x14ac:dyDescent="0.2">
      <c r="A854" s="31">
        <v>3</v>
      </c>
      <c r="B854" s="41" t="s">
        <v>1237</v>
      </c>
      <c r="C854" s="31"/>
      <c r="D854" s="31"/>
      <c r="E854" s="31"/>
      <c r="F854" s="31"/>
    </row>
    <row r="855" spans="1:6" x14ac:dyDescent="0.2">
      <c r="A855" s="31">
        <v>4</v>
      </c>
      <c r="B855" s="41" t="s">
        <v>1238</v>
      </c>
      <c r="C855" s="31"/>
      <c r="D855" s="31"/>
      <c r="E855" s="31"/>
      <c r="F855" s="31"/>
    </row>
    <row r="856" spans="1:6" ht="25.5" x14ac:dyDescent="0.2">
      <c r="A856" s="31">
        <v>5</v>
      </c>
      <c r="B856" s="41" t="s">
        <v>1239</v>
      </c>
      <c r="C856" s="31"/>
      <c r="D856" s="31"/>
      <c r="E856" s="31"/>
      <c r="F856" s="31"/>
    </row>
    <row r="857" spans="1:6" x14ac:dyDescent="0.2">
      <c r="A857" s="31"/>
      <c r="B857" s="31"/>
      <c r="C857" s="31"/>
      <c r="D857" s="31"/>
      <c r="E857" s="31"/>
      <c r="F857" s="31"/>
    </row>
    <row r="858" spans="1:6" ht="25.5" x14ac:dyDescent="0.2">
      <c r="A858" s="32" t="s">
        <v>102</v>
      </c>
      <c r="B858" s="33"/>
      <c r="C858" s="31"/>
      <c r="D858" s="31"/>
      <c r="E858" s="31"/>
      <c r="F858" s="31"/>
    </row>
    <row r="859" spans="1:6" ht="25.5" x14ac:dyDescent="0.2">
      <c r="A859" s="31">
        <v>1</v>
      </c>
      <c r="B859" s="41" t="s">
        <v>1240</v>
      </c>
      <c r="C859" s="31"/>
      <c r="D859" s="31"/>
      <c r="E859" s="31"/>
      <c r="F859" s="31"/>
    </row>
    <row r="860" spans="1:6" x14ac:dyDescent="0.2">
      <c r="A860" s="31">
        <v>2</v>
      </c>
      <c r="B860" s="41" t="s">
        <v>1241</v>
      </c>
      <c r="C860" s="31"/>
      <c r="D860" s="31"/>
      <c r="E860" s="31"/>
      <c r="F860" s="31"/>
    </row>
    <row r="861" spans="1:6" ht="25.5" x14ac:dyDescent="0.2">
      <c r="A861" s="31">
        <v>3</v>
      </c>
      <c r="B861" s="41" t="s">
        <v>1242</v>
      </c>
      <c r="C861" s="31"/>
      <c r="D861" s="31"/>
      <c r="E861" s="31"/>
      <c r="F861" s="31"/>
    </row>
    <row r="862" spans="1:6" x14ac:dyDescent="0.2">
      <c r="A862" s="31">
        <v>4</v>
      </c>
      <c r="B862" s="41" t="s">
        <v>1243</v>
      </c>
      <c r="C862" s="31"/>
      <c r="D862" s="31"/>
      <c r="E862" s="31"/>
      <c r="F862" s="31"/>
    </row>
    <row r="863" spans="1:6" x14ac:dyDescent="0.2">
      <c r="A863" s="31">
        <v>5</v>
      </c>
      <c r="B863" s="41" t="s">
        <v>1244</v>
      </c>
      <c r="C863" s="31"/>
      <c r="D863" s="31"/>
      <c r="E863" s="31"/>
      <c r="F863" s="31"/>
    </row>
    <row r="864" spans="1:6" x14ac:dyDescent="0.2">
      <c r="A864" s="31">
        <v>6</v>
      </c>
      <c r="B864" s="41" t="s">
        <v>1245</v>
      </c>
      <c r="C864" s="31"/>
      <c r="D864" s="31"/>
      <c r="E864" s="31"/>
      <c r="F864" s="31"/>
    </row>
    <row r="865" spans="1:6" x14ac:dyDescent="0.2">
      <c r="A865" s="31"/>
      <c r="B865" s="31"/>
      <c r="C865" s="31"/>
      <c r="D865" s="31"/>
      <c r="E865" s="31"/>
      <c r="F865" s="31"/>
    </row>
    <row r="866" spans="1:6" ht="25.5" x14ac:dyDescent="0.2">
      <c r="A866" s="32" t="s">
        <v>104</v>
      </c>
      <c r="B866" s="33"/>
      <c r="C866" s="31"/>
      <c r="D866" s="31"/>
      <c r="E866" s="31"/>
      <c r="F866" s="31"/>
    </row>
    <row r="867" spans="1:6" ht="25.5" x14ac:dyDescent="0.2">
      <c r="A867" s="31">
        <v>1</v>
      </c>
      <c r="B867" s="41" t="s">
        <v>1246</v>
      </c>
      <c r="C867" s="31"/>
      <c r="D867" s="31"/>
      <c r="E867" s="31"/>
      <c r="F867" s="31"/>
    </row>
    <row r="868" spans="1:6" x14ac:dyDescent="0.2">
      <c r="A868" s="31">
        <v>2</v>
      </c>
      <c r="B868" s="41" t="s">
        <v>1241</v>
      </c>
      <c r="C868" s="31"/>
      <c r="D868" s="31"/>
      <c r="E868" s="31"/>
      <c r="F868" s="31"/>
    </row>
    <row r="869" spans="1:6" ht="25.5" x14ac:dyDescent="0.2">
      <c r="A869" s="31">
        <v>3</v>
      </c>
      <c r="B869" s="41" t="s">
        <v>1242</v>
      </c>
      <c r="C869" s="31"/>
      <c r="D869" s="31"/>
      <c r="E869" s="31"/>
      <c r="F869" s="31"/>
    </row>
    <row r="870" spans="1:6" x14ac:dyDescent="0.2">
      <c r="A870" s="31">
        <v>4</v>
      </c>
      <c r="B870" s="41" t="s">
        <v>1243</v>
      </c>
      <c r="C870" s="31"/>
      <c r="D870" s="31"/>
      <c r="E870" s="31"/>
      <c r="F870" s="31"/>
    </row>
    <row r="871" spans="1:6" x14ac:dyDescent="0.2">
      <c r="A871" s="31">
        <v>5</v>
      </c>
      <c r="B871" s="41" t="s">
        <v>1244</v>
      </c>
      <c r="C871" s="31"/>
      <c r="D871" s="31"/>
      <c r="E871" s="31"/>
      <c r="F871" s="31"/>
    </row>
    <row r="872" spans="1:6" x14ac:dyDescent="0.2">
      <c r="A872" s="31">
        <v>6</v>
      </c>
      <c r="B872" s="41" t="s">
        <v>1245</v>
      </c>
      <c r="C872" s="31"/>
      <c r="D872" s="31"/>
      <c r="E872" s="31"/>
      <c r="F872" s="31"/>
    </row>
    <row r="873" spans="1:6" x14ac:dyDescent="0.2">
      <c r="A873" s="31"/>
      <c r="B873" s="31"/>
      <c r="C873" s="31"/>
      <c r="D873" s="31"/>
      <c r="E873" s="31"/>
      <c r="F873" s="31"/>
    </row>
    <row r="874" spans="1:6" ht="25.5" x14ac:dyDescent="0.2">
      <c r="A874" s="32" t="s">
        <v>106</v>
      </c>
      <c r="B874" s="33"/>
      <c r="C874" s="31"/>
      <c r="D874" s="31"/>
      <c r="E874" s="31"/>
      <c r="F874" s="31"/>
    </row>
    <row r="875" spans="1:6" ht="25.5" x14ac:dyDescent="0.2">
      <c r="A875" s="31">
        <v>1</v>
      </c>
      <c r="B875" s="41" t="s">
        <v>1247</v>
      </c>
      <c r="C875" s="31"/>
      <c r="D875" s="31"/>
      <c r="E875" s="31"/>
      <c r="F875" s="31"/>
    </row>
    <row r="876" spans="1:6" x14ac:dyDescent="0.2">
      <c r="A876" s="31">
        <v>2</v>
      </c>
      <c r="B876" s="41" t="s">
        <v>1248</v>
      </c>
      <c r="C876" s="31"/>
      <c r="D876" s="31"/>
      <c r="E876" s="31"/>
      <c r="F876" s="31"/>
    </row>
    <row r="877" spans="1:6" ht="25.5" x14ac:dyDescent="0.2">
      <c r="A877" s="31">
        <v>3</v>
      </c>
      <c r="B877" s="41" t="s">
        <v>1249</v>
      </c>
      <c r="C877" s="31"/>
      <c r="D877" s="31"/>
      <c r="E877" s="31"/>
      <c r="F877" s="31"/>
    </row>
    <row r="878" spans="1:6" ht="25.5" x14ac:dyDescent="0.2">
      <c r="A878" s="31">
        <v>4</v>
      </c>
      <c r="B878" s="41" t="s">
        <v>1250</v>
      </c>
      <c r="C878" s="31"/>
      <c r="D878" s="31"/>
      <c r="E878" s="31"/>
      <c r="F878" s="31"/>
    </row>
    <row r="879" spans="1:6" ht="25.5" x14ac:dyDescent="0.2">
      <c r="A879" s="31">
        <v>5</v>
      </c>
      <c r="B879" s="41" t="s">
        <v>1251</v>
      </c>
      <c r="C879" s="31"/>
      <c r="D879" s="31"/>
      <c r="E879" s="31"/>
      <c r="F879" s="31"/>
    </row>
    <row r="880" spans="1:6" x14ac:dyDescent="0.2">
      <c r="A880" s="31"/>
      <c r="B880" s="31"/>
      <c r="C880" s="31"/>
      <c r="D880" s="31"/>
      <c r="E880" s="31"/>
      <c r="F880" s="31"/>
    </row>
    <row r="881" spans="1:6" ht="25.5" x14ac:dyDescent="0.2">
      <c r="A881" s="32" t="s">
        <v>109</v>
      </c>
      <c r="B881" s="33"/>
      <c r="C881" s="31"/>
      <c r="D881" s="31"/>
      <c r="E881" s="31"/>
      <c r="F881" s="31"/>
    </row>
    <row r="882" spans="1:6" ht="25.5" x14ac:dyDescent="0.2">
      <c r="A882" s="31">
        <v>1</v>
      </c>
      <c r="B882" s="41" t="s">
        <v>1252</v>
      </c>
      <c r="C882" s="31"/>
      <c r="D882" s="31"/>
      <c r="E882" s="31"/>
      <c r="F882" s="31"/>
    </row>
    <row r="883" spans="1:6" x14ac:dyDescent="0.2">
      <c r="A883" s="31">
        <v>2</v>
      </c>
      <c r="B883" s="41" t="s">
        <v>1253</v>
      </c>
      <c r="C883" s="31"/>
      <c r="D883" s="31"/>
      <c r="E883" s="31"/>
      <c r="F883" s="31"/>
    </row>
    <row r="884" spans="1:6" x14ac:dyDescent="0.2">
      <c r="A884" s="31">
        <v>3</v>
      </c>
      <c r="B884" s="41" t="s">
        <v>1254</v>
      </c>
      <c r="C884" s="31"/>
      <c r="D884" s="31"/>
      <c r="E884" s="31"/>
      <c r="F884" s="31"/>
    </row>
    <row r="885" spans="1:6" x14ac:dyDescent="0.2">
      <c r="A885" s="31">
        <v>4</v>
      </c>
      <c r="B885" s="41" t="s">
        <v>1255</v>
      </c>
      <c r="C885" s="31"/>
      <c r="D885" s="31"/>
      <c r="E885" s="31"/>
      <c r="F885" s="31"/>
    </row>
    <row r="886" spans="1:6" x14ac:dyDescent="0.2">
      <c r="A886" s="31">
        <v>5</v>
      </c>
      <c r="B886" s="41" t="s">
        <v>1256</v>
      </c>
      <c r="C886" s="31"/>
      <c r="D886" s="31"/>
      <c r="E886" s="31"/>
      <c r="F886" s="31"/>
    </row>
    <row r="887" spans="1:6" x14ac:dyDescent="0.2">
      <c r="A887" s="31">
        <v>6</v>
      </c>
      <c r="B887" s="41" t="s">
        <v>1257</v>
      </c>
      <c r="C887" s="31"/>
      <c r="D887" s="31"/>
      <c r="E887" s="31"/>
      <c r="F887" s="31"/>
    </row>
    <row r="888" spans="1:6" x14ac:dyDescent="0.2">
      <c r="A888" s="31">
        <v>7</v>
      </c>
      <c r="B888" s="41" t="s">
        <v>1258</v>
      </c>
      <c r="C888" s="31"/>
      <c r="D888" s="31"/>
      <c r="E888" s="31"/>
      <c r="F888" s="31"/>
    </row>
    <row r="889" spans="1:6" x14ac:dyDescent="0.2">
      <c r="A889" s="31"/>
      <c r="B889" s="31"/>
      <c r="C889" s="31"/>
      <c r="D889" s="31"/>
      <c r="E889" s="31"/>
      <c r="F889" s="31"/>
    </row>
    <row r="890" spans="1:6" ht="25.5" x14ac:dyDescent="0.2">
      <c r="A890" s="32" t="s">
        <v>111</v>
      </c>
      <c r="B890" s="33"/>
      <c r="C890" s="31"/>
      <c r="D890" s="31"/>
      <c r="E890" s="31"/>
      <c r="F890" s="31"/>
    </row>
    <row r="891" spans="1:6" ht="25.5" x14ac:dyDescent="0.2">
      <c r="A891" s="31">
        <v>1</v>
      </c>
      <c r="B891" s="41" t="s">
        <v>1259</v>
      </c>
      <c r="C891" s="31"/>
      <c r="D891" s="31"/>
      <c r="E891" s="31"/>
      <c r="F891" s="31"/>
    </row>
    <row r="892" spans="1:6" x14ac:dyDescent="0.2">
      <c r="A892" s="31">
        <v>2</v>
      </c>
      <c r="B892" s="41" t="s">
        <v>1253</v>
      </c>
      <c r="C892" s="31"/>
      <c r="D892" s="31"/>
      <c r="E892" s="31"/>
      <c r="F892" s="31"/>
    </row>
    <row r="893" spans="1:6" x14ac:dyDescent="0.2">
      <c r="A893" s="31">
        <v>3</v>
      </c>
      <c r="B893" s="41" t="s">
        <v>1254</v>
      </c>
      <c r="C893" s="31"/>
      <c r="D893" s="31"/>
      <c r="E893" s="31"/>
      <c r="F893" s="31"/>
    </row>
    <row r="894" spans="1:6" x14ac:dyDescent="0.2">
      <c r="A894" s="31">
        <v>4</v>
      </c>
      <c r="B894" s="41" t="s">
        <v>1255</v>
      </c>
      <c r="C894" s="31"/>
      <c r="D894" s="31"/>
      <c r="E894" s="31"/>
      <c r="F894" s="31"/>
    </row>
    <row r="895" spans="1:6" x14ac:dyDescent="0.2">
      <c r="A895" s="31">
        <v>5</v>
      </c>
      <c r="B895" s="41" t="s">
        <v>1256</v>
      </c>
      <c r="C895" s="31"/>
      <c r="D895" s="31"/>
      <c r="E895" s="31"/>
      <c r="F895" s="31"/>
    </row>
    <row r="896" spans="1:6" x14ac:dyDescent="0.2">
      <c r="A896" s="31">
        <v>6</v>
      </c>
      <c r="B896" s="41" t="s">
        <v>1257</v>
      </c>
      <c r="C896" s="31"/>
      <c r="D896" s="31"/>
      <c r="E896" s="31"/>
      <c r="F896" s="31"/>
    </row>
    <row r="897" spans="1:6" x14ac:dyDescent="0.2">
      <c r="A897" s="31">
        <v>7</v>
      </c>
      <c r="B897" s="41" t="s">
        <v>1258</v>
      </c>
      <c r="C897" s="31"/>
      <c r="D897" s="31"/>
      <c r="E897" s="31"/>
      <c r="F897" s="31"/>
    </row>
    <row r="898" spans="1:6" x14ac:dyDescent="0.2">
      <c r="A898" s="31"/>
      <c r="B898" s="31"/>
      <c r="C898" s="31"/>
      <c r="D898" s="31"/>
      <c r="E898" s="31"/>
      <c r="F898" s="31"/>
    </row>
    <row r="899" spans="1:6" ht="25.5" x14ac:dyDescent="0.2">
      <c r="A899" s="32" t="s">
        <v>113</v>
      </c>
      <c r="B899" s="33"/>
      <c r="C899" s="31"/>
      <c r="D899" s="31"/>
      <c r="E899" s="31"/>
      <c r="F899" s="31"/>
    </row>
    <row r="900" spans="1:6" ht="25.5" x14ac:dyDescent="0.2">
      <c r="A900" s="31">
        <v>1</v>
      </c>
      <c r="B900" s="41" t="s">
        <v>1260</v>
      </c>
      <c r="C900" s="31"/>
      <c r="D900" s="31"/>
      <c r="E900" s="31"/>
      <c r="F900" s="31"/>
    </row>
    <row r="901" spans="1:6" ht="25.5" x14ac:dyDescent="0.2">
      <c r="A901" s="31">
        <v>2</v>
      </c>
      <c r="B901" s="41" t="s">
        <v>1261</v>
      </c>
      <c r="C901" s="31"/>
      <c r="D901" s="31"/>
      <c r="E901" s="31"/>
      <c r="F901" s="31"/>
    </row>
    <row r="902" spans="1:6" ht="25.5" x14ac:dyDescent="0.2">
      <c r="A902" s="31">
        <v>3</v>
      </c>
      <c r="B902" s="41" t="s">
        <v>1262</v>
      </c>
      <c r="C902" s="31"/>
      <c r="D902" s="31"/>
      <c r="E902" s="31"/>
      <c r="F902" s="31"/>
    </row>
    <row r="903" spans="1:6" x14ac:dyDescent="0.2">
      <c r="A903" s="31">
        <v>4</v>
      </c>
      <c r="B903" s="41" t="s">
        <v>1263</v>
      </c>
      <c r="C903" s="31"/>
      <c r="D903" s="31"/>
      <c r="E903" s="31"/>
      <c r="F903" s="31"/>
    </row>
    <row r="904" spans="1:6" x14ac:dyDescent="0.2">
      <c r="A904" s="31"/>
      <c r="B904" s="31"/>
      <c r="C904" s="31"/>
      <c r="D904" s="31"/>
      <c r="E904" s="31"/>
      <c r="F904" s="31"/>
    </row>
    <row r="905" spans="1:6" x14ac:dyDescent="0.2">
      <c r="A905" s="32" t="s">
        <v>116</v>
      </c>
      <c r="B905" s="33"/>
      <c r="C905" s="31"/>
      <c r="D905" s="31"/>
      <c r="E905" s="31"/>
      <c r="F905" s="31"/>
    </row>
    <row r="906" spans="1:6" ht="25.5" x14ac:dyDescent="0.2">
      <c r="A906" s="31">
        <v>1</v>
      </c>
      <c r="B906" s="41" t="s">
        <v>1264</v>
      </c>
      <c r="C906" s="31"/>
      <c r="D906" s="31"/>
      <c r="E906" s="31"/>
      <c r="F906" s="31"/>
    </row>
    <row r="907" spans="1:6" x14ac:dyDescent="0.2">
      <c r="A907" s="31">
        <v>2</v>
      </c>
      <c r="B907" s="41" t="s">
        <v>1265</v>
      </c>
      <c r="C907" s="31"/>
      <c r="D907" s="31"/>
      <c r="E907" s="31"/>
      <c r="F907" s="31"/>
    </row>
    <row r="908" spans="1:6" x14ac:dyDescent="0.2">
      <c r="A908" s="31">
        <v>3</v>
      </c>
      <c r="B908" s="41" t="s">
        <v>1266</v>
      </c>
      <c r="C908" s="31"/>
      <c r="D908" s="31"/>
      <c r="E908" s="31"/>
      <c r="F908" s="31"/>
    </row>
    <row r="909" spans="1:6" ht="25.5" x14ac:dyDescent="0.2">
      <c r="A909" s="31">
        <v>4</v>
      </c>
      <c r="B909" s="41" t="s">
        <v>1267</v>
      </c>
      <c r="C909" s="31"/>
      <c r="D909" s="31"/>
      <c r="E909" s="31"/>
      <c r="F909" s="31"/>
    </row>
    <row r="910" spans="1:6" x14ac:dyDescent="0.2">
      <c r="A910" s="31">
        <v>5</v>
      </c>
      <c r="B910" s="41" t="s">
        <v>1268</v>
      </c>
      <c r="C910" s="31"/>
      <c r="D910" s="31"/>
      <c r="E910" s="31"/>
      <c r="F910" s="31"/>
    </row>
    <row r="911" spans="1:6" ht="25.5" x14ac:dyDescent="0.2">
      <c r="A911" s="31">
        <v>6</v>
      </c>
      <c r="B911" s="41" t="s">
        <v>1269</v>
      </c>
      <c r="C911" s="31"/>
      <c r="D911" s="31"/>
      <c r="E911" s="31"/>
      <c r="F911" s="31"/>
    </row>
    <row r="912" spans="1:6" ht="25.5" x14ac:dyDescent="0.2">
      <c r="A912" s="31">
        <v>7</v>
      </c>
      <c r="B912" s="41" t="s">
        <v>1270</v>
      </c>
      <c r="C912" s="31"/>
      <c r="D912" s="31"/>
      <c r="E912" s="31"/>
      <c r="F912" s="31"/>
    </row>
    <row r="913" spans="1:6" x14ac:dyDescent="0.2">
      <c r="A913" s="31">
        <v>8</v>
      </c>
      <c r="B913" s="41" t="s">
        <v>1271</v>
      </c>
      <c r="C913" s="31"/>
      <c r="D913" s="31"/>
      <c r="E913" s="31"/>
      <c r="F913" s="31"/>
    </row>
    <row r="914" spans="1:6" x14ac:dyDescent="0.2">
      <c r="A914" s="31"/>
      <c r="B914" s="31"/>
      <c r="C914" s="31"/>
      <c r="D914" s="31"/>
      <c r="E914" s="31"/>
      <c r="F914" s="31"/>
    </row>
    <row r="915" spans="1:6" x14ac:dyDescent="0.2">
      <c r="A915" s="32" t="s">
        <v>119</v>
      </c>
      <c r="B915" s="33"/>
      <c r="C915" s="31"/>
      <c r="D915" s="31"/>
      <c r="E915" s="31"/>
      <c r="F915" s="31"/>
    </row>
    <row r="916" spans="1:6" x14ac:dyDescent="0.2">
      <c r="A916" s="31">
        <v>1</v>
      </c>
      <c r="B916" s="41" t="s">
        <v>1272</v>
      </c>
      <c r="C916" s="31"/>
      <c r="D916" s="31"/>
      <c r="E916" s="31"/>
      <c r="F916" s="31"/>
    </row>
    <row r="917" spans="1:6" x14ac:dyDescent="0.2">
      <c r="A917" s="31">
        <v>2</v>
      </c>
      <c r="B917" s="41" t="s">
        <v>1273</v>
      </c>
      <c r="C917" s="31"/>
      <c r="D917" s="31"/>
      <c r="E917" s="31"/>
      <c r="F917" s="31"/>
    </row>
    <row r="918" spans="1:6" x14ac:dyDescent="0.2">
      <c r="A918" s="31">
        <v>3</v>
      </c>
      <c r="B918" s="41" t="s">
        <v>1274</v>
      </c>
      <c r="C918" s="31"/>
      <c r="D918" s="31"/>
      <c r="E918" s="31"/>
      <c r="F918" s="31"/>
    </row>
    <row r="919" spans="1:6" ht="25.5" x14ac:dyDescent="0.2">
      <c r="A919" s="31">
        <v>4</v>
      </c>
      <c r="B919" s="41" t="s">
        <v>1275</v>
      </c>
      <c r="C919" s="31"/>
      <c r="D919" s="31"/>
      <c r="E919" s="31"/>
      <c r="F919" s="31"/>
    </row>
    <row r="920" spans="1:6" x14ac:dyDescent="0.2">
      <c r="A920" s="31">
        <v>5</v>
      </c>
      <c r="B920" s="41" t="s">
        <v>1276</v>
      </c>
      <c r="C920" s="31"/>
      <c r="D920" s="31"/>
      <c r="E920" s="31"/>
      <c r="F920" s="31"/>
    </row>
    <row r="921" spans="1:6" x14ac:dyDescent="0.2">
      <c r="A921" s="31">
        <v>6</v>
      </c>
      <c r="B921" s="41" t="s">
        <v>1277</v>
      </c>
      <c r="C921" s="31"/>
      <c r="D921" s="31"/>
      <c r="E921" s="31"/>
      <c r="F921" s="31"/>
    </row>
    <row r="922" spans="1:6" x14ac:dyDescent="0.2">
      <c r="A922" s="31"/>
      <c r="B922" s="31"/>
      <c r="C922" s="31"/>
      <c r="D922" s="31"/>
      <c r="E922" s="31"/>
      <c r="F922" s="31"/>
    </row>
    <row r="923" spans="1:6" x14ac:dyDescent="0.2">
      <c r="A923" s="32" t="s">
        <v>121</v>
      </c>
      <c r="B923" s="33"/>
      <c r="C923" s="31"/>
      <c r="D923" s="31"/>
      <c r="E923" s="31"/>
      <c r="F923" s="31"/>
    </row>
    <row r="924" spans="1:6" x14ac:dyDescent="0.2">
      <c r="A924" s="31">
        <v>1</v>
      </c>
      <c r="B924" s="41" t="s">
        <v>1278</v>
      </c>
      <c r="C924" s="31"/>
      <c r="D924" s="31"/>
      <c r="E924" s="31"/>
      <c r="F924" s="31"/>
    </row>
    <row r="925" spans="1:6" x14ac:dyDescent="0.2">
      <c r="A925" s="31">
        <v>2</v>
      </c>
      <c r="B925" s="41" t="s">
        <v>1273</v>
      </c>
      <c r="C925" s="31"/>
      <c r="D925" s="31"/>
      <c r="E925" s="31"/>
      <c r="F925" s="31"/>
    </row>
    <row r="926" spans="1:6" x14ac:dyDescent="0.2">
      <c r="A926" s="31">
        <v>3</v>
      </c>
      <c r="B926" s="41" t="s">
        <v>1274</v>
      </c>
      <c r="C926" s="31"/>
      <c r="D926" s="31"/>
      <c r="E926" s="31"/>
      <c r="F926" s="31"/>
    </row>
    <row r="927" spans="1:6" ht="25.5" x14ac:dyDescent="0.2">
      <c r="A927" s="31">
        <v>4</v>
      </c>
      <c r="B927" s="41" t="s">
        <v>1275</v>
      </c>
      <c r="C927" s="31"/>
      <c r="D927" s="31"/>
      <c r="E927" s="31"/>
      <c r="F927" s="31"/>
    </row>
    <row r="928" spans="1:6" x14ac:dyDescent="0.2">
      <c r="A928" s="31">
        <v>5</v>
      </c>
      <c r="B928" s="41" t="s">
        <v>1276</v>
      </c>
      <c r="C928" s="31"/>
      <c r="D928" s="31"/>
      <c r="E928" s="31"/>
      <c r="F928" s="31"/>
    </row>
    <row r="929" spans="1:6" x14ac:dyDescent="0.2">
      <c r="A929" s="31">
        <v>6</v>
      </c>
      <c r="B929" s="41" t="s">
        <v>1277</v>
      </c>
      <c r="C929" s="31"/>
      <c r="D929" s="31"/>
      <c r="E929" s="31"/>
      <c r="F929" s="31"/>
    </row>
    <row r="930" spans="1:6" x14ac:dyDescent="0.2">
      <c r="A930" s="31"/>
      <c r="B930" s="31"/>
      <c r="C930" s="31"/>
      <c r="D930" s="31"/>
      <c r="E930" s="31"/>
      <c r="F930" s="31"/>
    </row>
    <row r="931" spans="1:6" x14ac:dyDescent="0.2">
      <c r="A931" s="32" t="s">
        <v>123</v>
      </c>
      <c r="B931" s="33"/>
      <c r="C931" s="31"/>
      <c r="D931" s="31"/>
      <c r="E931" s="31"/>
      <c r="F931" s="31"/>
    </row>
    <row r="932" spans="1:6" x14ac:dyDescent="0.2">
      <c r="A932" s="31">
        <v>1</v>
      </c>
      <c r="B932" s="41" t="s">
        <v>1279</v>
      </c>
      <c r="C932" s="31"/>
      <c r="D932" s="31"/>
      <c r="E932" s="31"/>
      <c r="F932" s="31"/>
    </row>
    <row r="933" spans="1:6" x14ac:dyDescent="0.2">
      <c r="A933" s="31">
        <v>2</v>
      </c>
      <c r="B933" s="41" t="s">
        <v>1273</v>
      </c>
      <c r="C933" s="31"/>
      <c r="D933" s="31"/>
      <c r="E933" s="31"/>
      <c r="F933" s="31"/>
    </row>
    <row r="934" spans="1:6" x14ac:dyDescent="0.2">
      <c r="A934" s="31">
        <v>3</v>
      </c>
      <c r="B934" s="41" t="s">
        <v>1274</v>
      </c>
      <c r="C934" s="31"/>
      <c r="D934" s="31"/>
      <c r="E934" s="31"/>
      <c r="F934" s="31"/>
    </row>
    <row r="935" spans="1:6" ht="25.5" x14ac:dyDescent="0.2">
      <c r="A935" s="31">
        <v>4</v>
      </c>
      <c r="B935" s="41" t="s">
        <v>1275</v>
      </c>
      <c r="C935" s="31"/>
      <c r="D935" s="31"/>
      <c r="E935" s="31"/>
      <c r="F935" s="31"/>
    </row>
    <row r="936" spans="1:6" x14ac:dyDescent="0.2">
      <c r="A936" s="31">
        <v>5</v>
      </c>
      <c r="B936" s="41" t="s">
        <v>1276</v>
      </c>
      <c r="C936" s="31"/>
      <c r="D936" s="31"/>
      <c r="E936" s="31"/>
      <c r="F936" s="31"/>
    </row>
    <row r="937" spans="1:6" x14ac:dyDescent="0.2">
      <c r="A937" s="31">
        <v>6</v>
      </c>
      <c r="B937" s="41" t="s">
        <v>1277</v>
      </c>
      <c r="C937" s="31"/>
      <c r="D937" s="31"/>
      <c r="E937" s="31"/>
      <c r="F937" s="31"/>
    </row>
    <row r="938" spans="1:6" x14ac:dyDescent="0.2">
      <c r="A938" s="31"/>
      <c r="B938" s="31"/>
      <c r="C938" s="31"/>
      <c r="D938" s="31"/>
      <c r="E938" s="31"/>
      <c r="F938" s="31"/>
    </row>
    <row r="939" spans="1:6" x14ac:dyDescent="0.2">
      <c r="A939" s="32" t="s">
        <v>126</v>
      </c>
      <c r="B939" s="33"/>
      <c r="C939" s="31"/>
      <c r="D939" s="31"/>
      <c r="E939" s="31"/>
      <c r="F939" s="31"/>
    </row>
    <row r="940" spans="1:6" x14ac:dyDescent="0.2">
      <c r="A940" s="31">
        <v>1</v>
      </c>
      <c r="B940" s="41" t="s">
        <v>1280</v>
      </c>
      <c r="C940" s="31"/>
      <c r="D940" s="31"/>
      <c r="E940" s="31"/>
      <c r="F940" s="31"/>
    </row>
    <row r="941" spans="1:6" x14ac:dyDescent="0.2">
      <c r="A941" s="31">
        <v>2</v>
      </c>
      <c r="B941" s="41" t="s">
        <v>1281</v>
      </c>
      <c r="C941" s="31"/>
      <c r="D941" s="31"/>
      <c r="E941" s="31"/>
      <c r="F941" s="31"/>
    </row>
    <row r="942" spans="1:6" ht="25.5" x14ac:dyDescent="0.2">
      <c r="A942" s="31">
        <v>3</v>
      </c>
      <c r="B942" s="41" t="s">
        <v>1282</v>
      </c>
      <c r="C942" s="31"/>
      <c r="D942" s="31"/>
      <c r="E942" s="31"/>
      <c r="F942" s="31"/>
    </row>
    <row r="943" spans="1:6" x14ac:dyDescent="0.2">
      <c r="A943" s="31">
        <v>4</v>
      </c>
      <c r="B943" s="41" t="s">
        <v>1283</v>
      </c>
      <c r="C943" s="31"/>
      <c r="D943" s="31"/>
      <c r="E943" s="31"/>
      <c r="F943" s="31"/>
    </row>
    <row r="944" spans="1:6" x14ac:dyDescent="0.2">
      <c r="A944" s="31">
        <v>5</v>
      </c>
      <c r="B944" s="41" t="s">
        <v>1284</v>
      </c>
      <c r="C944" s="31"/>
      <c r="D944" s="31"/>
      <c r="E944" s="31"/>
      <c r="F944" s="31"/>
    </row>
    <row r="945" spans="1:6" x14ac:dyDescent="0.2">
      <c r="A945" s="31"/>
      <c r="B945" s="31"/>
      <c r="C945" s="31"/>
      <c r="D945" s="31"/>
      <c r="E945" s="31"/>
      <c r="F945" s="31"/>
    </row>
    <row r="946" spans="1:6" x14ac:dyDescent="0.2">
      <c r="A946" s="32" t="s">
        <v>128</v>
      </c>
      <c r="B946" s="33"/>
      <c r="C946" s="31"/>
      <c r="D946" s="31"/>
      <c r="E946" s="31"/>
      <c r="F946" s="31"/>
    </row>
    <row r="947" spans="1:6" x14ac:dyDescent="0.2">
      <c r="A947" s="31">
        <v>1</v>
      </c>
      <c r="B947" s="41" t="s">
        <v>1285</v>
      </c>
      <c r="C947" s="31"/>
      <c r="D947" s="31"/>
      <c r="E947" s="31"/>
      <c r="F947" s="31"/>
    </row>
    <row r="948" spans="1:6" x14ac:dyDescent="0.2">
      <c r="A948" s="31">
        <v>2</v>
      </c>
      <c r="B948" s="41" t="s">
        <v>1281</v>
      </c>
      <c r="C948" s="31"/>
      <c r="D948" s="31"/>
      <c r="E948" s="31"/>
      <c r="F948" s="31"/>
    </row>
    <row r="949" spans="1:6" ht="25.5" x14ac:dyDescent="0.2">
      <c r="A949" s="31">
        <v>3</v>
      </c>
      <c r="B949" s="41" t="s">
        <v>1282</v>
      </c>
      <c r="C949" s="31"/>
      <c r="D949" s="31"/>
      <c r="E949" s="31"/>
      <c r="F949" s="31"/>
    </row>
    <row r="950" spans="1:6" x14ac:dyDescent="0.2">
      <c r="A950" s="31">
        <v>4</v>
      </c>
      <c r="B950" s="41" t="s">
        <v>1283</v>
      </c>
      <c r="C950" s="31"/>
      <c r="D950" s="31"/>
      <c r="E950" s="31"/>
      <c r="F950" s="31"/>
    </row>
    <row r="951" spans="1:6" x14ac:dyDescent="0.2">
      <c r="A951" s="31">
        <v>5</v>
      </c>
      <c r="B951" s="41" t="s">
        <v>1284</v>
      </c>
      <c r="C951" s="31"/>
      <c r="D951" s="31"/>
      <c r="E951" s="31"/>
      <c r="F951" s="31"/>
    </row>
    <row r="952" spans="1:6" x14ac:dyDescent="0.2">
      <c r="A952" s="31"/>
      <c r="B952" s="31"/>
      <c r="C952" s="31"/>
      <c r="D952" s="31"/>
      <c r="E952" s="31"/>
      <c r="F952" s="31"/>
    </row>
    <row r="953" spans="1:6" x14ac:dyDescent="0.2">
      <c r="A953" s="32" t="s">
        <v>131</v>
      </c>
      <c r="B953" s="33"/>
      <c r="C953" s="31"/>
      <c r="D953" s="31"/>
      <c r="E953" s="31"/>
      <c r="F953" s="31"/>
    </row>
    <row r="954" spans="1:6" x14ac:dyDescent="0.2">
      <c r="A954" s="31">
        <v>1</v>
      </c>
      <c r="B954" s="41" t="s">
        <v>1286</v>
      </c>
      <c r="C954" s="31"/>
      <c r="D954" s="31"/>
      <c r="E954" s="31"/>
      <c r="F954" s="31"/>
    </row>
    <row r="955" spans="1:6" x14ac:dyDescent="0.2">
      <c r="A955" s="31">
        <v>2</v>
      </c>
      <c r="B955" s="41" t="s">
        <v>1287</v>
      </c>
      <c r="C955" s="31"/>
      <c r="D955" s="31"/>
      <c r="E955" s="31"/>
      <c r="F955" s="31"/>
    </row>
    <row r="956" spans="1:6" ht="25.5" x14ac:dyDescent="0.2">
      <c r="A956" s="31">
        <v>3</v>
      </c>
      <c r="B956" s="41" t="s">
        <v>1288</v>
      </c>
      <c r="C956" s="31"/>
      <c r="D956" s="31"/>
      <c r="E956" s="31"/>
      <c r="F956" s="31"/>
    </row>
    <row r="957" spans="1:6" x14ac:dyDescent="0.2">
      <c r="A957" s="31">
        <v>4</v>
      </c>
      <c r="B957" s="41" t="s">
        <v>1289</v>
      </c>
      <c r="C957" s="31"/>
      <c r="D957" s="31"/>
      <c r="E957" s="31"/>
      <c r="F957" s="31"/>
    </row>
    <row r="958" spans="1:6" ht="25.5" x14ac:dyDescent="0.2">
      <c r="A958" s="31">
        <v>5</v>
      </c>
      <c r="B958" s="41" t="s">
        <v>1290</v>
      </c>
      <c r="C958" s="31"/>
      <c r="D958" s="31"/>
      <c r="E958" s="31"/>
      <c r="F958" s="31"/>
    </row>
    <row r="959" spans="1:6" ht="25.5" x14ac:dyDescent="0.2">
      <c r="A959" s="31">
        <v>6</v>
      </c>
      <c r="B959" s="41" t="s">
        <v>1291</v>
      </c>
      <c r="C959" s="31"/>
      <c r="D959" s="31"/>
      <c r="E959" s="31"/>
      <c r="F959" s="31"/>
    </row>
    <row r="960" spans="1:6" ht="25.5" x14ac:dyDescent="0.2">
      <c r="A960" s="31">
        <v>7</v>
      </c>
      <c r="B960" s="41" t="s">
        <v>1292</v>
      </c>
      <c r="C960" s="31"/>
      <c r="D960" s="31"/>
      <c r="E960" s="31"/>
      <c r="F960" s="31"/>
    </row>
    <row r="961" spans="1:6" x14ac:dyDescent="0.2">
      <c r="A961" s="31"/>
      <c r="B961" s="31"/>
      <c r="C961" s="31"/>
      <c r="D961" s="31"/>
      <c r="E961" s="31"/>
      <c r="F961" s="31"/>
    </row>
    <row r="962" spans="1:6" x14ac:dyDescent="0.2">
      <c r="A962" s="32" t="s">
        <v>133</v>
      </c>
      <c r="B962" s="33"/>
      <c r="C962" s="31"/>
      <c r="D962" s="31"/>
      <c r="E962" s="31"/>
      <c r="F962" s="31"/>
    </row>
    <row r="963" spans="1:6" ht="25.5" x14ac:dyDescent="0.2">
      <c r="A963" s="31">
        <v>1</v>
      </c>
      <c r="B963" s="41" t="s">
        <v>1293</v>
      </c>
      <c r="C963" s="31"/>
      <c r="D963" s="31"/>
      <c r="E963" s="31"/>
      <c r="F963" s="31"/>
    </row>
    <row r="964" spans="1:6" x14ac:dyDescent="0.2">
      <c r="A964" s="31">
        <v>2</v>
      </c>
      <c r="B964" s="41" t="s">
        <v>1294</v>
      </c>
      <c r="C964" s="31"/>
      <c r="D964" s="31"/>
      <c r="E964" s="31"/>
      <c r="F964" s="31"/>
    </row>
    <row r="965" spans="1:6" ht="25.5" x14ac:dyDescent="0.2">
      <c r="A965" s="31">
        <v>3</v>
      </c>
      <c r="B965" s="41" t="s">
        <v>1295</v>
      </c>
      <c r="C965" s="31"/>
      <c r="D965" s="31"/>
      <c r="E965" s="31"/>
      <c r="F965" s="31"/>
    </row>
    <row r="966" spans="1:6" ht="51" x14ac:dyDescent="0.2">
      <c r="A966" s="31">
        <v>4</v>
      </c>
      <c r="B966" s="41" t="s">
        <v>1296</v>
      </c>
      <c r="C966" s="31"/>
      <c r="D966" s="31"/>
      <c r="E966" s="31"/>
      <c r="F966" s="31"/>
    </row>
    <row r="967" spans="1:6" ht="38.25" x14ac:dyDescent="0.2">
      <c r="A967" s="31">
        <v>5</v>
      </c>
      <c r="B967" s="41" t="s">
        <v>1297</v>
      </c>
      <c r="C967" s="31"/>
      <c r="D967" s="31"/>
      <c r="E967" s="31"/>
      <c r="F967" s="31"/>
    </row>
    <row r="968" spans="1:6" ht="63.75" x14ac:dyDescent="0.2">
      <c r="A968" s="31">
        <v>6</v>
      </c>
      <c r="B968" s="41" t="s">
        <v>1298</v>
      </c>
      <c r="C968" s="31"/>
      <c r="D968" s="31"/>
      <c r="E968" s="31"/>
      <c r="F968" s="31"/>
    </row>
    <row r="969" spans="1:6" ht="25.5" x14ac:dyDescent="0.2">
      <c r="A969" s="31">
        <v>7</v>
      </c>
      <c r="B969" s="41" t="s">
        <v>1299</v>
      </c>
      <c r="C969" s="31"/>
      <c r="D969" s="31"/>
      <c r="E969" s="31"/>
      <c r="F969" s="31"/>
    </row>
    <row r="970" spans="1:6" x14ac:dyDescent="0.2">
      <c r="A970" s="31">
        <v>8</v>
      </c>
      <c r="B970" s="41" t="s">
        <v>1300</v>
      </c>
      <c r="C970" s="31"/>
      <c r="D970" s="31"/>
      <c r="E970" s="31"/>
      <c r="F970" s="31"/>
    </row>
    <row r="971" spans="1:6" ht="25.5" x14ac:dyDescent="0.2">
      <c r="A971" s="31">
        <v>9</v>
      </c>
      <c r="B971" s="41" t="s">
        <v>1301</v>
      </c>
      <c r="C971" s="31"/>
      <c r="D971" s="31"/>
      <c r="E971" s="31"/>
      <c r="F971" s="31"/>
    </row>
    <row r="972" spans="1:6" ht="25.5" x14ac:dyDescent="0.2">
      <c r="A972" s="31">
        <v>10</v>
      </c>
      <c r="B972" s="41" t="s">
        <v>1302</v>
      </c>
      <c r="C972" s="31"/>
      <c r="D972" s="31"/>
      <c r="E972" s="31"/>
      <c r="F972" s="31"/>
    </row>
    <row r="973" spans="1:6" x14ac:dyDescent="0.2">
      <c r="A973" s="31"/>
      <c r="B973" s="31"/>
      <c r="C973" s="31"/>
      <c r="D973" s="31"/>
      <c r="E973" s="31"/>
      <c r="F973" s="31"/>
    </row>
    <row r="974" spans="1:6" x14ac:dyDescent="0.2">
      <c r="A974" s="32" t="s">
        <v>136</v>
      </c>
      <c r="B974" s="33"/>
      <c r="C974" s="31"/>
      <c r="D974" s="31"/>
      <c r="E974" s="31"/>
      <c r="F974" s="31"/>
    </row>
    <row r="975" spans="1:6" ht="25.5" x14ac:dyDescent="0.2">
      <c r="A975" s="31">
        <v>1</v>
      </c>
      <c r="B975" s="41" t="s">
        <v>1303</v>
      </c>
      <c r="C975" s="31"/>
      <c r="D975" s="31"/>
      <c r="E975" s="31"/>
      <c r="F975" s="31"/>
    </row>
    <row r="976" spans="1:6" x14ac:dyDescent="0.2">
      <c r="A976" s="31">
        <v>2</v>
      </c>
      <c r="B976" s="41" t="s">
        <v>1304</v>
      </c>
      <c r="C976" s="31"/>
      <c r="D976" s="31"/>
      <c r="E976" s="31"/>
      <c r="F976" s="31"/>
    </row>
    <row r="977" spans="1:6" ht="38.25" x14ac:dyDescent="0.2">
      <c r="A977" s="31">
        <v>3</v>
      </c>
      <c r="B977" s="41" t="s">
        <v>1305</v>
      </c>
      <c r="C977" s="31"/>
      <c r="D977" s="31"/>
      <c r="E977" s="31"/>
      <c r="F977" s="31"/>
    </row>
    <row r="978" spans="1:6" ht="25.5" x14ac:dyDescent="0.2">
      <c r="A978" s="31">
        <v>4</v>
      </c>
      <c r="B978" s="41" t="s">
        <v>1306</v>
      </c>
      <c r="C978" s="31"/>
      <c r="D978" s="31"/>
      <c r="E978" s="31"/>
      <c r="F978" s="31"/>
    </row>
    <row r="979" spans="1:6" ht="38.25" x14ac:dyDescent="0.2">
      <c r="A979" s="31">
        <v>5</v>
      </c>
      <c r="B979" s="41" t="s">
        <v>1307</v>
      </c>
      <c r="C979" s="31"/>
      <c r="D979" s="31"/>
      <c r="E979" s="31"/>
      <c r="F979" s="31"/>
    </row>
    <row r="980" spans="1:6" ht="25.5" x14ac:dyDescent="0.2">
      <c r="A980" s="31">
        <v>6</v>
      </c>
      <c r="B980" s="41" t="s">
        <v>1308</v>
      </c>
      <c r="C980" s="31"/>
      <c r="D980" s="31"/>
      <c r="E980" s="31"/>
      <c r="F980" s="31"/>
    </row>
    <row r="981" spans="1:6" x14ac:dyDescent="0.2">
      <c r="A981" s="31">
        <v>7</v>
      </c>
      <c r="B981" s="41" t="s">
        <v>1309</v>
      </c>
      <c r="C981" s="31"/>
      <c r="D981" s="31"/>
      <c r="E981" s="31"/>
      <c r="F981" s="31"/>
    </row>
    <row r="982" spans="1:6" x14ac:dyDescent="0.2">
      <c r="A982" s="31"/>
      <c r="B982" s="31"/>
      <c r="C982" s="31"/>
      <c r="D982" s="31"/>
      <c r="E982" s="31"/>
      <c r="F982" s="31"/>
    </row>
    <row r="983" spans="1:6" x14ac:dyDescent="0.2">
      <c r="A983" s="32" t="s">
        <v>139</v>
      </c>
      <c r="B983" s="33"/>
      <c r="C983" s="31"/>
      <c r="D983" s="31"/>
      <c r="E983" s="31"/>
      <c r="F983" s="31"/>
    </row>
    <row r="984" spans="1:6" ht="25.5" x14ac:dyDescent="0.2">
      <c r="A984" s="31">
        <v>1</v>
      </c>
      <c r="B984" s="41" t="s">
        <v>1310</v>
      </c>
      <c r="C984" s="31"/>
      <c r="D984" s="31"/>
      <c r="E984" s="31"/>
      <c r="F984" s="31"/>
    </row>
    <row r="985" spans="1:6" x14ac:dyDescent="0.2">
      <c r="A985" s="31">
        <v>2</v>
      </c>
      <c r="B985" s="41" t="s">
        <v>1311</v>
      </c>
      <c r="C985" s="31"/>
      <c r="D985" s="31"/>
      <c r="E985" s="31"/>
      <c r="F985" s="31"/>
    </row>
    <row r="986" spans="1:6" x14ac:dyDescent="0.2">
      <c r="A986" s="31">
        <v>3</v>
      </c>
      <c r="B986" s="41" t="s">
        <v>1312</v>
      </c>
      <c r="C986" s="31"/>
      <c r="D986" s="31"/>
      <c r="E986" s="31"/>
      <c r="F986" s="31"/>
    </row>
    <row r="987" spans="1:6" ht="25.5" x14ac:dyDescent="0.2">
      <c r="A987" s="31">
        <v>4</v>
      </c>
      <c r="B987" s="41" t="s">
        <v>1313</v>
      </c>
      <c r="C987" s="31"/>
      <c r="D987" s="31"/>
      <c r="E987" s="31"/>
      <c r="F987" s="31"/>
    </row>
    <row r="988" spans="1:6" x14ac:dyDescent="0.2">
      <c r="A988" s="31">
        <v>5</v>
      </c>
      <c r="B988" s="41" t="s">
        <v>1314</v>
      </c>
      <c r="C988" s="31"/>
      <c r="D988" s="31"/>
      <c r="E988" s="31"/>
      <c r="F988" s="31"/>
    </row>
    <row r="989" spans="1:6" x14ac:dyDescent="0.2">
      <c r="A989" s="31"/>
      <c r="B989" s="31"/>
      <c r="C989" s="31"/>
      <c r="D989" s="31"/>
      <c r="E989" s="31"/>
      <c r="F989" s="31"/>
    </row>
    <row r="990" spans="1:6" x14ac:dyDescent="0.2">
      <c r="A990" s="32" t="s">
        <v>141</v>
      </c>
      <c r="B990" s="33"/>
      <c r="C990" s="31"/>
      <c r="D990" s="31"/>
      <c r="E990" s="31"/>
      <c r="F990" s="31"/>
    </row>
    <row r="991" spans="1:6" ht="25.5" x14ac:dyDescent="0.2">
      <c r="A991" s="31">
        <v>1</v>
      </c>
      <c r="B991" s="41" t="s">
        <v>1315</v>
      </c>
      <c r="C991" s="31"/>
      <c r="D991" s="31"/>
      <c r="E991" s="31"/>
      <c r="F991" s="31"/>
    </row>
    <row r="992" spans="1:6" x14ac:dyDescent="0.2">
      <c r="A992" s="31">
        <v>2</v>
      </c>
      <c r="B992" s="41" t="s">
        <v>1316</v>
      </c>
      <c r="C992" s="31"/>
      <c r="D992" s="31"/>
      <c r="E992" s="31"/>
      <c r="F992" s="31"/>
    </row>
    <row r="993" spans="1:6" x14ac:dyDescent="0.2">
      <c r="A993" s="31">
        <v>3</v>
      </c>
      <c r="B993" s="41" t="s">
        <v>1317</v>
      </c>
      <c r="C993" s="31"/>
      <c r="D993" s="31"/>
      <c r="E993" s="31"/>
      <c r="F993" s="31"/>
    </row>
    <row r="994" spans="1:6" x14ac:dyDescent="0.2">
      <c r="A994" s="31">
        <v>4</v>
      </c>
      <c r="B994" s="41" t="s">
        <v>1318</v>
      </c>
      <c r="C994" s="31"/>
      <c r="D994" s="31"/>
      <c r="E994" s="31"/>
      <c r="F994" s="31"/>
    </row>
    <row r="995" spans="1:6" x14ac:dyDescent="0.2">
      <c r="A995" s="31">
        <v>5</v>
      </c>
      <c r="B995" s="41" t="s">
        <v>1314</v>
      </c>
      <c r="C995" s="31"/>
      <c r="D995" s="31"/>
      <c r="E995" s="31"/>
      <c r="F995" s="31"/>
    </row>
    <row r="996" spans="1:6" x14ac:dyDescent="0.2">
      <c r="A996" s="31"/>
      <c r="B996" s="31"/>
      <c r="C996" s="31"/>
      <c r="D996" s="31"/>
      <c r="E996" s="31"/>
      <c r="F996" s="31"/>
    </row>
    <row r="997" spans="1:6" x14ac:dyDescent="0.2">
      <c r="A997" s="32" t="s">
        <v>143</v>
      </c>
      <c r="B997" s="33"/>
      <c r="C997" s="31"/>
      <c r="D997" s="31"/>
      <c r="E997" s="31"/>
      <c r="F997" s="31"/>
    </row>
    <row r="998" spans="1:6" x14ac:dyDescent="0.2">
      <c r="A998" s="31">
        <v>1</v>
      </c>
      <c r="B998" s="41" t="s">
        <v>1319</v>
      </c>
      <c r="C998" s="31"/>
      <c r="D998" s="31"/>
      <c r="E998" s="31"/>
      <c r="F998" s="31"/>
    </row>
    <row r="999" spans="1:6" x14ac:dyDescent="0.2">
      <c r="A999" s="31">
        <v>2</v>
      </c>
      <c r="B999" s="41" t="s">
        <v>1320</v>
      </c>
      <c r="C999" s="31"/>
      <c r="D999" s="31"/>
      <c r="E999" s="31"/>
      <c r="F999" s="31"/>
    </row>
    <row r="1000" spans="1:6" ht="25.5" x14ac:dyDescent="0.2">
      <c r="A1000" s="31">
        <v>3</v>
      </c>
      <c r="B1000" s="41" t="s">
        <v>1321</v>
      </c>
      <c r="C1000" s="31"/>
      <c r="D1000" s="31"/>
      <c r="E1000" s="31"/>
      <c r="F1000" s="31"/>
    </row>
    <row r="1001" spans="1:6" x14ac:dyDescent="0.2">
      <c r="A1001" s="31">
        <v>4</v>
      </c>
      <c r="B1001" s="41" t="s">
        <v>1322</v>
      </c>
      <c r="C1001" s="31"/>
      <c r="D1001" s="31"/>
      <c r="E1001" s="31"/>
      <c r="F1001" s="31"/>
    </row>
    <row r="1002" spans="1:6" x14ac:dyDescent="0.2">
      <c r="A1002" s="31">
        <v>5</v>
      </c>
      <c r="B1002" s="41" t="s">
        <v>1323</v>
      </c>
      <c r="C1002" s="31"/>
      <c r="D1002" s="31"/>
      <c r="E1002" s="31"/>
      <c r="F1002" s="31"/>
    </row>
    <row r="1003" spans="1:6" x14ac:dyDescent="0.2">
      <c r="A1003" s="31"/>
      <c r="B1003" s="31"/>
      <c r="C1003" s="31"/>
      <c r="D1003" s="31"/>
      <c r="E1003" s="31"/>
      <c r="F1003" s="31"/>
    </row>
    <row r="1004" spans="1:6" x14ac:dyDescent="0.2">
      <c r="A1004" s="32" t="s">
        <v>145</v>
      </c>
      <c r="B1004" s="33"/>
      <c r="C1004" s="31"/>
      <c r="D1004" s="31"/>
      <c r="E1004" s="31"/>
      <c r="F1004" s="31"/>
    </row>
    <row r="1005" spans="1:6" x14ac:dyDescent="0.2">
      <c r="A1005" s="31">
        <v>1</v>
      </c>
      <c r="B1005" s="41" t="s">
        <v>1324</v>
      </c>
      <c r="C1005" s="31"/>
      <c r="D1005" s="31"/>
      <c r="E1005" s="31"/>
      <c r="F1005" s="31"/>
    </row>
    <row r="1006" spans="1:6" x14ac:dyDescent="0.2">
      <c r="A1006" s="31">
        <v>2</v>
      </c>
      <c r="B1006" s="41" t="s">
        <v>1325</v>
      </c>
      <c r="C1006" s="31"/>
      <c r="D1006" s="31"/>
      <c r="E1006" s="31"/>
      <c r="F1006" s="31"/>
    </row>
    <row r="1007" spans="1:6" ht="25.5" x14ac:dyDescent="0.2">
      <c r="A1007" s="31">
        <v>3</v>
      </c>
      <c r="B1007" s="41" t="s">
        <v>1326</v>
      </c>
      <c r="C1007" s="31"/>
      <c r="D1007" s="31"/>
      <c r="E1007" s="31"/>
      <c r="F1007" s="31"/>
    </row>
    <row r="1008" spans="1:6" x14ac:dyDescent="0.2">
      <c r="A1008" s="31">
        <v>4</v>
      </c>
      <c r="B1008" s="41" t="s">
        <v>1314</v>
      </c>
      <c r="C1008" s="31"/>
      <c r="D1008" s="31"/>
      <c r="E1008" s="31"/>
      <c r="F1008" s="31"/>
    </row>
    <row r="1009" spans="1:6" x14ac:dyDescent="0.2">
      <c r="A1009" s="31"/>
      <c r="B1009" s="31"/>
      <c r="C1009" s="31"/>
      <c r="D1009" s="31"/>
      <c r="E1009" s="31"/>
      <c r="F1009" s="31"/>
    </row>
    <row r="1010" spans="1:6" x14ac:dyDescent="0.2">
      <c r="A1010" s="32" t="s">
        <v>147</v>
      </c>
      <c r="B1010" s="33"/>
      <c r="C1010" s="31"/>
      <c r="D1010" s="31"/>
      <c r="E1010" s="31"/>
      <c r="F1010" s="31"/>
    </row>
    <row r="1011" spans="1:6" ht="25.5" x14ac:dyDescent="0.2">
      <c r="A1011" s="31">
        <v>1</v>
      </c>
      <c r="B1011" s="41" t="s">
        <v>1327</v>
      </c>
      <c r="C1011" s="31"/>
      <c r="D1011" s="31"/>
      <c r="E1011" s="31"/>
      <c r="F1011" s="31"/>
    </row>
    <row r="1012" spans="1:6" x14ac:dyDescent="0.2">
      <c r="A1012" s="31">
        <v>2</v>
      </c>
      <c r="B1012" s="41" t="s">
        <v>1328</v>
      </c>
      <c r="C1012" s="31"/>
      <c r="D1012" s="31"/>
      <c r="E1012" s="31"/>
      <c r="F1012" s="31"/>
    </row>
    <row r="1013" spans="1:6" ht="25.5" x14ac:dyDescent="0.2">
      <c r="A1013" s="31">
        <v>3</v>
      </c>
      <c r="B1013" s="41" t="s">
        <v>1329</v>
      </c>
      <c r="C1013" s="31"/>
      <c r="D1013" s="31"/>
      <c r="E1013" s="31"/>
      <c r="F1013" s="31"/>
    </row>
    <row r="1014" spans="1:6" ht="25.5" x14ac:dyDescent="0.2">
      <c r="A1014" s="31">
        <v>4</v>
      </c>
      <c r="B1014" s="41" t="s">
        <v>1330</v>
      </c>
      <c r="C1014" s="31"/>
      <c r="D1014" s="31"/>
      <c r="E1014" s="31"/>
      <c r="F1014" s="31"/>
    </row>
    <row r="1015" spans="1:6" ht="38.25" x14ac:dyDescent="0.2">
      <c r="A1015" s="31">
        <v>5</v>
      </c>
      <c r="B1015" s="41" t="s">
        <v>1331</v>
      </c>
      <c r="C1015" s="31"/>
      <c r="D1015" s="31"/>
      <c r="E1015" s="31"/>
      <c r="F1015" s="31"/>
    </row>
    <row r="1016" spans="1:6" ht="25.5" x14ac:dyDescent="0.2">
      <c r="A1016" s="31">
        <v>6</v>
      </c>
      <c r="B1016" s="41" t="s">
        <v>1332</v>
      </c>
      <c r="C1016" s="31"/>
      <c r="D1016" s="31"/>
      <c r="E1016" s="31"/>
      <c r="F1016" s="31"/>
    </row>
    <row r="1017" spans="1:6" ht="38.25" x14ac:dyDescent="0.2">
      <c r="A1017" s="31">
        <v>7</v>
      </c>
      <c r="B1017" s="41" t="s">
        <v>1333</v>
      </c>
      <c r="C1017" s="31"/>
      <c r="D1017" s="31"/>
      <c r="E1017" s="31"/>
      <c r="F1017" s="31"/>
    </row>
    <row r="1018" spans="1:6" ht="38.25" x14ac:dyDescent="0.2">
      <c r="A1018" s="31">
        <v>8</v>
      </c>
      <c r="B1018" s="41" t="s">
        <v>1334</v>
      </c>
      <c r="C1018" s="31"/>
      <c r="D1018" s="31"/>
      <c r="E1018" s="31"/>
      <c r="F1018" s="31"/>
    </row>
    <row r="1019" spans="1:6" ht="38.25" x14ac:dyDescent="0.2">
      <c r="A1019" s="31">
        <v>9</v>
      </c>
      <c r="B1019" s="41" t="s">
        <v>1335</v>
      </c>
      <c r="C1019" s="31"/>
      <c r="D1019" s="31"/>
      <c r="E1019" s="31"/>
      <c r="F1019" s="31"/>
    </row>
    <row r="1020" spans="1:6" ht="28.5" x14ac:dyDescent="0.2">
      <c r="A1020" s="31">
        <v>10</v>
      </c>
      <c r="B1020" s="42" t="s">
        <v>1336</v>
      </c>
      <c r="C1020" s="31"/>
      <c r="D1020" s="31"/>
      <c r="E1020" s="31"/>
      <c r="F1020" s="31"/>
    </row>
    <row r="1021" spans="1:6" x14ac:dyDescent="0.2">
      <c r="A1021" s="31">
        <v>11</v>
      </c>
      <c r="B1021" s="41" t="s">
        <v>1337</v>
      </c>
      <c r="C1021" s="31"/>
      <c r="D1021" s="31"/>
      <c r="E1021" s="31"/>
      <c r="F1021" s="31"/>
    </row>
    <row r="1022" spans="1:6" ht="38.25" x14ac:dyDescent="0.2">
      <c r="A1022" s="31">
        <v>12</v>
      </c>
      <c r="B1022" s="41" t="s">
        <v>1338</v>
      </c>
      <c r="C1022" s="31"/>
      <c r="D1022" s="31"/>
      <c r="E1022" s="31"/>
      <c r="F1022" s="31"/>
    </row>
    <row r="1023" spans="1:6" ht="25.5" x14ac:dyDescent="0.2">
      <c r="A1023" s="31">
        <v>13</v>
      </c>
      <c r="B1023" s="41" t="s">
        <v>1339</v>
      </c>
      <c r="C1023" s="31"/>
      <c r="D1023" s="31"/>
      <c r="E1023" s="31"/>
      <c r="F1023" s="31"/>
    </row>
    <row r="1024" spans="1:6" x14ac:dyDescent="0.2">
      <c r="A1024" s="31"/>
      <c r="B1024" s="31"/>
      <c r="C1024" s="31"/>
      <c r="D1024" s="31"/>
      <c r="E1024" s="31"/>
      <c r="F1024" s="31"/>
    </row>
    <row r="1025" spans="1:6" x14ac:dyDescent="0.2">
      <c r="A1025" s="32" t="s">
        <v>150</v>
      </c>
      <c r="B1025" s="33"/>
      <c r="C1025" s="31"/>
      <c r="D1025" s="31"/>
      <c r="E1025" s="31"/>
      <c r="F1025" s="31"/>
    </row>
    <row r="1026" spans="1:6" x14ac:dyDescent="0.2">
      <c r="A1026" s="31">
        <v>1</v>
      </c>
      <c r="B1026" s="41" t="s">
        <v>1340</v>
      </c>
      <c r="C1026" s="31"/>
      <c r="D1026" s="31"/>
      <c r="E1026" s="31"/>
      <c r="F1026" s="31"/>
    </row>
    <row r="1027" spans="1:6" x14ac:dyDescent="0.2">
      <c r="A1027" s="31">
        <v>2</v>
      </c>
      <c r="B1027" s="41" t="s">
        <v>1341</v>
      </c>
      <c r="C1027" s="31"/>
      <c r="D1027" s="31"/>
      <c r="E1027" s="31"/>
      <c r="F1027" s="31"/>
    </row>
    <row r="1028" spans="1:6" ht="25.5" x14ac:dyDescent="0.2">
      <c r="A1028" s="31">
        <v>3</v>
      </c>
      <c r="B1028" s="41" t="s">
        <v>1342</v>
      </c>
      <c r="C1028" s="31"/>
      <c r="D1028" s="31"/>
      <c r="E1028" s="31"/>
      <c r="F1028" s="31"/>
    </row>
    <row r="1029" spans="1:6" x14ac:dyDescent="0.2">
      <c r="A1029" s="31">
        <v>4</v>
      </c>
      <c r="B1029" s="41" t="s">
        <v>1343</v>
      </c>
      <c r="C1029" s="31"/>
      <c r="D1029" s="31"/>
      <c r="E1029" s="31"/>
      <c r="F1029" s="31"/>
    </row>
    <row r="1030" spans="1:6" x14ac:dyDescent="0.2">
      <c r="A1030" s="31">
        <v>5</v>
      </c>
      <c r="B1030" s="41" t="s">
        <v>1344</v>
      </c>
      <c r="C1030" s="31"/>
      <c r="D1030" s="31"/>
      <c r="E1030" s="31"/>
      <c r="F1030" s="31"/>
    </row>
    <row r="1031" spans="1:6" x14ac:dyDescent="0.2">
      <c r="A1031" s="31"/>
      <c r="B1031" s="31"/>
      <c r="C1031" s="31"/>
      <c r="D1031" s="31"/>
      <c r="E1031" s="31"/>
      <c r="F1031" s="31"/>
    </row>
    <row r="1032" spans="1:6" x14ac:dyDescent="0.2">
      <c r="A1032" s="32" t="s">
        <v>153</v>
      </c>
      <c r="B1032" s="33"/>
      <c r="C1032" s="31"/>
      <c r="D1032" s="31"/>
      <c r="E1032" s="31"/>
      <c r="F1032" s="31"/>
    </row>
    <row r="1033" spans="1:6" ht="25.5" x14ac:dyDescent="0.2">
      <c r="A1033" s="31">
        <v>1</v>
      </c>
      <c r="B1033" s="41" t="s">
        <v>1345</v>
      </c>
      <c r="C1033" s="31"/>
      <c r="D1033" s="31"/>
      <c r="E1033" s="31"/>
      <c r="F1033" s="31"/>
    </row>
    <row r="1034" spans="1:6" ht="25.5" x14ac:dyDescent="0.2">
      <c r="A1034" s="31">
        <v>2</v>
      </c>
      <c r="B1034" s="41" t="s">
        <v>1346</v>
      </c>
      <c r="C1034" s="31"/>
      <c r="D1034" s="31"/>
      <c r="E1034" s="31"/>
      <c r="F1034" s="31"/>
    </row>
    <row r="1035" spans="1:6" x14ac:dyDescent="0.2">
      <c r="A1035" s="31">
        <v>3</v>
      </c>
      <c r="B1035" s="41" t="s">
        <v>1347</v>
      </c>
      <c r="C1035" s="31"/>
      <c r="D1035" s="31"/>
      <c r="E1035" s="31"/>
      <c r="F1035" s="31"/>
    </row>
    <row r="1036" spans="1:6" ht="25.5" x14ac:dyDescent="0.2">
      <c r="A1036" s="31">
        <v>4</v>
      </c>
      <c r="B1036" s="41" t="s">
        <v>1348</v>
      </c>
      <c r="C1036" s="31"/>
      <c r="D1036" s="31"/>
      <c r="E1036" s="31"/>
      <c r="F1036" s="31"/>
    </row>
    <row r="1037" spans="1:6" ht="25.5" x14ac:dyDescent="0.2">
      <c r="A1037" s="31">
        <v>5</v>
      </c>
      <c r="B1037" s="41" t="s">
        <v>1349</v>
      </c>
      <c r="C1037" s="31"/>
      <c r="D1037" s="31"/>
      <c r="E1037" s="31"/>
      <c r="F1037" s="31"/>
    </row>
    <row r="1038" spans="1:6" x14ac:dyDescent="0.2">
      <c r="A1038" s="31"/>
      <c r="B1038" s="31"/>
      <c r="C1038" s="31"/>
      <c r="D1038" s="31"/>
      <c r="E1038" s="31"/>
      <c r="F1038" s="31"/>
    </row>
    <row r="1039" spans="1:6" ht="25.5" x14ac:dyDescent="0.2">
      <c r="A1039" s="32" t="s">
        <v>156</v>
      </c>
      <c r="B1039" s="33"/>
      <c r="C1039" s="31"/>
      <c r="D1039" s="31"/>
      <c r="E1039" s="31"/>
      <c r="F1039" s="31"/>
    </row>
    <row r="1040" spans="1:6" x14ac:dyDescent="0.2">
      <c r="A1040" s="31">
        <v>1</v>
      </c>
      <c r="B1040" s="41" t="s">
        <v>1350</v>
      </c>
      <c r="C1040" s="31"/>
      <c r="D1040" s="31"/>
      <c r="E1040" s="31"/>
      <c r="F1040" s="31"/>
    </row>
    <row r="1041" spans="1:6" x14ac:dyDescent="0.2">
      <c r="A1041" s="31">
        <v>2</v>
      </c>
      <c r="B1041" s="41" t="s">
        <v>1351</v>
      </c>
      <c r="C1041" s="31"/>
      <c r="D1041" s="31"/>
      <c r="E1041" s="31"/>
      <c r="F1041" s="31"/>
    </row>
    <row r="1042" spans="1:6" x14ac:dyDescent="0.2">
      <c r="A1042" s="31">
        <v>3</v>
      </c>
      <c r="B1042" s="41" t="s">
        <v>1352</v>
      </c>
      <c r="C1042" s="31"/>
      <c r="D1042" s="31"/>
      <c r="E1042" s="31"/>
      <c r="F1042" s="31"/>
    </row>
    <row r="1043" spans="1:6" x14ac:dyDescent="0.2">
      <c r="A1043" s="31">
        <v>4</v>
      </c>
      <c r="B1043" s="41" t="s">
        <v>1353</v>
      </c>
      <c r="C1043" s="31"/>
      <c r="D1043" s="31"/>
      <c r="E1043" s="31"/>
      <c r="F1043" s="31"/>
    </row>
    <row r="1044" spans="1:6" x14ac:dyDescent="0.2">
      <c r="A1044" s="31"/>
      <c r="B1044" s="31"/>
      <c r="C1044" s="31"/>
      <c r="D1044" s="31"/>
      <c r="E1044" s="31"/>
      <c r="F1044" s="31"/>
    </row>
    <row r="1045" spans="1:6" x14ac:dyDescent="0.2">
      <c r="A1045" s="32" t="s">
        <v>158</v>
      </c>
      <c r="B1045" s="33"/>
      <c r="C1045" s="31"/>
      <c r="D1045" s="31"/>
      <c r="E1045" s="31"/>
      <c r="F1045" s="31"/>
    </row>
    <row r="1046" spans="1:6" ht="25.5" x14ac:dyDescent="0.2">
      <c r="A1046" s="31">
        <v>1</v>
      </c>
      <c r="B1046" s="41" t="s">
        <v>1354</v>
      </c>
      <c r="C1046" s="31"/>
      <c r="D1046" s="31"/>
      <c r="E1046" s="31"/>
      <c r="F1046" s="31"/>
    </row>
    <row r="1047" spans="1:6" x14ac:dyDescent="0.2">
      <c r="A1047" s="31">
        <v>2</v>
      </c>
      <c r="B1047" s="41" t="s">
        <v>1355</v>
      </c>
      <c r="C1047" s="31"/>
      <c r="D1047" s="31"/>
      <c r="E1047" s="31"/>
      <c r="F1047" s="31"/>
    </row>
    <row r="1048" spans="1:6" x14ac:dyDescent="0.2">
      <c r="A1048" s="31">
        <v>3</v>
      </c>
      <c r="B1048" s="41" t="s">
        <v>1356</v>
      </c>
      <c r="C1048" s="31"/>
      <c r="D1048" s="31"/>
      <c r="E1048" s="31"/>
      <c r="F1048" s="31"/>
    </row>
    <row r="1049" spans="1:6" ht="25.5" x14ac:dyDescent="0.2">
      <c r="A1049" s="31">
        <v>4</v>
      </c>
      <c r="B1049" s="41" t="s">
        <v>1357</v>
      </c>
      <c r="C1049" s="31"/>
      <c r="D1049" s="31"/>
      <c r="E1049" s="31"/>
      <c r="F1049" s="31"/>
    </row>
    <row r="1050" spans="1:6" x14ac:dyDescent="0.2">
      <c r="A1050" s="31">
        <v>5</v>
      </c>
      <c r="B1050" s="41" t="s">
        <v>1358</v>
      </c>
      <c r="C1050" s="31"/>
      <c r="D1050" s="31"/>
      <c r="E1050" s="31"/>
      <c r="F1050" s="31"/>
    </row>
    <row r="1051" spans="1:6" x14ac:dyDescent="0.2">
      <c r="A1051" s="31"/>
      <c r="B1051" s="31"/>
      <c r="C1051" s="31"/>
      <c r="D1051" s="31"/>
      <c r="E1051" s="31"/>
      <c r="F1051" s="31"/>
    </row>
    <row r="1052" spans="1:6" x14ac:dyDescent="0.2">
      <c r="A1052" s="32" t="s">
        <v>161</v>
      </c>
      <c r="B1052" s="33"/>
      <c r="C1052" s="31"/>
      <c r="D1052" s="31"/>
      <c r="E1052" s="31"/>
      <c r="F1052" s="31"/>
    </row>
    <row r="1053" spans="1:6" x14ac:dyDescent="0.2">
      <c r="A1053" s="31">
        <v>1</v>
      </c>
      <c r="B1053" s="41" t="s">
        <v>1359</v>
      </c>
      <c r="C1053" s="31"/>
      <c r="D1053" s="31"/>
      <c r="E1053" s="31"/>
      <c r="F1053" s="31"/>
    </row>
    <row r="1054" spans="1:6" x14ac:dyDescent="0.2">
      <c r="A1054" s="31">
        <v>2</v>
      </c>
      <c r="B1054" s="41" t="s">
        <v>1351</v>
      </c>
      <c r="C1054" s="31"/>
      <c r="D1054" s="31"/>
      <c r="E1054" s="31"/>
      <c r="F1054" s="31"/>
    </row>
    <row r="1055" spans="1:6" x14ac:dyDescent="0.2">
      <c r="A1055" s="31">
        <v>3</v>
      </c>
      <c r="B1055" s="41" t="s">
        <v>1352</v>
      </c>
      <c r="C1055" s="31"/>
      <c r="D1055" s="31"/>
      <c r="E1055" s="31"/>
      <c r="F1055" s="31"/>
    </row>
    <row r="1056" spans="1:6" x14ac:dyDescent="0.2">
      <c r="A1056" s="31">
        <v>4</v>
      </c>
      <c r="B1056" s="41" t="s">
        <v>1353</v>
      </c>
      <c r="C1056" s="31"/>
      <c r="D1056" s="31"/>
      <c r="E1056" s="31"/>
      <c r="F1056" s="31"/>
    </row>
    <row r="1057" spans="1:6" x14ac:dyDescent="0.2">
      <c r="A1057" s="31"/>
      <c r="B1057" s="31"/>
      <c r="C1057" s="31"/>
      <c r="D1057" s="31"/>
      <c r="E1057" s="31"/>
      <c r="F1057" s="31"/>
    </row>
    <row r="1058" spans="1:6" x14ac:dyDescent="0.2">
      <c r="A1058" s="32" t="s">
        <v>163</v>
      </c>
      <c r="B1058" s="33"/>
      <c r="C1058" s="31"/>
      <c r="D1058" s="31"/>
      <c r="E1058" s="31"/>
      <c r="F1058" s="31"/>
    </row>
    <row r="1059" spans="1:6" ht="25.5" x14ac:dyDescent="0.2">
      <c r="A1059" s="31">
        <v>1</v>
      </c>
      <c r="B1059" s="41" t="s">
        <v>1360</v>
      </c>
      <c r="C1059" s="31"/>
      <c r="D1059" s="31"/>
      <c r="E1059" s="31"/>
      <c r="F1059" s="31"/>
    </row>
    <row r="1060" spans="1:6" x14ac:dyDescent="0.2">
      <c r="A1060" s="31">
        <v>2</v>
      </c>
      <c r="B1060" s="41" t="s">
        <v>1361</v>
      </c>
      <c r="C1060" s="31"/>
      <c r="D1060" s="31"/>
      <c r="E1060" s="31"/>
      <c r="F1060" s="31"/>
    </row>
    <row r="1061" spans="1:6" x14ac:dyDescent="0.2">
      <c r="A1061" s="31">
        <v>3</v>
      </c>
      <c r="B1061" s="41" t="s">
        <v>1362</v>
      </c>
      <c r="C1061" s="31"/>
      <c r="D1061" s="31"/>
      <c r="E1061" s="31"/>
      <c r="F1061" s="31"/>
    </row>
    <row r="1062" spans="1:6" x14ac:dyDescent="0.2">
      <c r="A1062" s="31">
        <v>4</v>
      </c>
      <c r="B1062" s="41" t="s">
        <v>1363</v>
      </c>
      <c r="C1062" s="31"/>
      <c r="D1062" s="31"/>
      <c r="E1062" s="31"/>
      <c r="F1062" s="31"/>
    </row>
    <row r="1063" spans="1:6" x14ac:dyDescent="0.2">
      <c r="A1063" s="31"/>
      <c r="B1063" s="31"/>
      <c r="C1063" s="31"/>
      <c r="D1063" s="31"/>
      <c r="E1063" s="31"/>
      <c r="F1063" s="31"/>
    </row>
    <row r="1064" spans="1:6" x14ac:dyDescent="0.2">
      <c r="A1064" s="32" t="s">
        <v>166</v>
      </c>
      <c r="B1064" s="33"/>
      <c r="C1064" s="31"/>
      <c r="D1064" s="31"/>
      <c r="E1064" s="31"/>
      <c r="F1064" s="31"/>
    </row>
    <row r="1065" spans="1:6" ht="25.5" x14ac:dyDescent="0.2">
      <c r="A1065" s="31">
        <v>1</v>
      </c>
      <c r="B1065" s="41" t="s">
        <v>1364</v>
      </c>
      <c r="C1065" s="31"/>
      <c r="D1065" s="31"/>
      <c r="E1065" s="31"/>
      <c r="F1065" s="31"/>
    </row>
    <row r="1066" spans="1:6" ht="25.5" x14ac:dyDescent="0.2">
      <c r="A1066" s="31">
        <v>2</v>
      </c>
      <c r="B1066" s="41" t="s">
        <v>1365</v>
      </c>
      <c r="C1066" s="31"/>
      <c r="D1066" s="31"/>
      <c r="E1066" s="31"/>
      <c r="F1066" s="31"/>
    </row>
    <row r="1067" spans="1:6" x14ac:dyDescent="0.2">
      <c r="A1067" s="31">
        <v>3</v>
      </c>
      <c r="B1067" s="41" t="s">
        <v>1366</v>
      </c>
      <c r="C1067" s="31"/>
      <c r="D1067" s="31"/>
      <c r="E1067" s="31"/>
      <c r="F1067" s="31"/>
    </row>
    <row r="1068" spans="1:6" x14ac:dyDescent="0.2">
      <c r="A1068" s="31"/>
      <c r="B1068" s="31"/>
      <c r="C1068" s="31"/>
      <c r="D1068" s="31"/>
      <c r="E1068" s="31"/>
      <c r="F1068" s="31"/>
    </row>
    <row r="1069" spans="1:6" x14ac:dyDescent="0.2">
      <c r="A1069" s="32" t="s">
        <v>169</v>
      </c>
      <c r="B1069" s="33"/>
      <c r="C1069" s="31"/>
      <c r="D1069" s="31"/>
      <c r="E1069" s="31"/>
      <c r="F1069" s="31"/>
    </row>
    <row r="1070" spans="1:6" ht="25.5" x14ac:dyDescent="0.2">
      <c r="A1070" s="31">
        <v>1</v>
      </c>
      <c r="B1070" s="41" t="s">
        <v>1367</v>
      </c>
      <c r="C1070" s="31"/>
      <c r="D1070" s="31"/>
      <c r="E1070" s="31"/>
      <c r="F1070" s="31"/>
    </row>
    <row r="1071" spans="1:6" ht="25.5" x14ac:dyDescent="0.2">
      <c r="A1071" s="31">
        <v>2</v>
      </c>
      <c r="B1071" s="41" t="s">
        <v>1365</v>
      </c>
      <c r="C1071" s="31"/>
      <c r="D1071" s="31"/>
      <c r="E1071" s="31"/>
      <c r="F1071" s="31"/>
    </row>
    <row r="1072" spans="1:6" x14ac:dyDescent="0.2">
      <c r="A1072" s="31">
        <v>3</v>
      </c>
      <c r="B1072" s="41" t="s">
        <v>1366</v>
      </c>
      <c r="C1072" s="31"/>
      <c r="D1072" s="31"/>
      <c r="E1072" s="31"/>
      <c r="F1072" s="31"/>
    </row>
    <row r="1073" spans="1:6" x14ac:dyDescent="0.2">
      <c r="A1073" s="31"/>
      <c r="B1073" s="31"/>
      <c r="C1073" s="31"/>
      <c r="D1073" s="31"/>
      <c r="E1073" s="31"/>
      <c r="F1073" s="31"/>
    </row>
    <row r="1074" spans="1:6" x14ac:dyDescent="0.2">
      <c r="A1074" s="32" t="s">
        <v>172</v>
      </c>
      <c r="B1074" s="33"/>
      <c r="C1074" s="31"/>
      <c r="D1074" s="31"/>
      <c r="E1074" s="31"/>
      <c r="F1074" s="31"/>
    </row>
    <row r="1075" spans="1:6" x14ac:dyDescent="0.2">
      <c r="A1075" s="31">
        <v>1</v>
      </c>
      <c r="B1075" s="41" t="s">
        <v>1368</v>
      </c>
      <c r="C1075" s="31"/>
      <c r="D1075" s="31"/>
      <c r="E1075" s="31"/>
      <c r="F1075" s="31"/>
    </row>
    <row r="1076" spans="1:6" ht="25.5" x14ac:dyDescent="0.2">
      <c r="A1076" s="31">
        <v>2</v>
      </c>
      <c r="B1076" s="41" t="s">
        <v>1365</v>
      </c>
      <c r="C1076" s="31"/>
      <c r="D1076" s="31"/>
      <c r="E1076" s="31"/>
      <c r="F1076" s="31"/>
    </row>
    <row r="1077" spans="1:6" x14ac:dyDescent="0.2">
      <c r="A1077" s="31">
        <v>3</v>
      </c>
      <c r="B1077" s="41" t="s">
        <v>1366</v>
      </c>
      <c r="C1077" s="31"/>
      <c r="D1077" s="31"/>
      <c r="E1077" s="31"/>
      <c r="F1077" s="31"/>
    </row>
    <row r="1078" spans="1:6" x14ac:dyDescent="0.2">
      <c r="A1078" s="31"/>
      <c r="B1078" s="31"/>
      <c r="C1078" s="31"/>
      <c r="D1078" s="31"/>
      <c r="E1078" s="31"/>
      <c r="F1078" s="31"/>
    </row>
    <row r="1079" spans="1:6" ht="25.5" x14ac:dyDescent="0.2">
      <c r="A1079" s="32" t="s">
        <v>175</v>
      </c>
      <c r="B1079" s="33"/>
      <c r="C1079" s="31"/>
      <c r="D1079" s="31"/>
      <c r="E1079" s="31"/>
      <c r="F1079" s="31"/>
    </row>
    <row r="1080" spans="1:6" ht="25.5" x14ac:dyDescent="0.2">
      <c r="A1080" s="31">
        <v>1</v>
      </c>
      <c r="B1080" s="41" t="s">
        <v>1369</v>
      </c>
      <c r="C1080" s="31"/>
      <c r="D1080" s="31"/>
      <c r="E1080" s="31"/>
      <c r="F1080" s="31"/>
    </row>
    <row r="1081" spans="1:6" ht="25.5" x14ac:dyDescent="0.2">
      <c r="A1081" s="31">
        <v>2</v>
      </c>
      <c r="B1081" s="41" t="s">
        <v>1365</v>
      </c>
      <c r="C1081" s="31"/>
      <c r="D1081" s="31"/>
      <c r="E1081" s="31"/>
      <c r="F1081" s="31"/>
    </row>
    <row r="1082" spans="1:6" x14ac:dyDescent="0.2">
      <c r="A1082" s="31">
        <v>3</v>
      </c>
      <c r="B1082" s="41" t="s">
        <v>1366</v>
      </c>
      <c r="C1082" s="31"/>
      <c r="D1082" s="31"/>
      <c r="E1082" s="31"/>
      <c r="F1082" s="31"/>
    </row>
    <row r="1083" spans="1:6" x14ac:dyDescent="0.2">
      <c r="A1083" s="31"/>
      <c r="B1083" s="31"/>
      <c r="C1083" s="31"/>
      <c r="D1083" s="31"/>
      <c r="E1083" s="31"/>
      <c r="F1083" s="31"/>
    </row>
    <row r="1084" spans="1:6" x14ac:dyDescent="0.2">
      <c r="A1084" s="32" t="s">
        <v>178</v>
      </c>
      <c r="B1084" s="33"/>
      <c r="C1084" s="31"/>
      <c r="D1084" s="31"/>
      <c r="E1084" s="31"/>
      <c r="F1084" s="31"/>
    </row>
    <row r="1085" spans="1:6" x14ac:dyDescent="0.2">
      <c r="A1085" s="31">
        <v>1</v>
      </c>
      <c r="B1085" s="41" t="s">
        <v>1370</v>
      </c>
      <c r="C1085" s="31"/>
      <c r="D1085" s="31"/>
      <c r="E1085" s="31"/>
      <c r="F1085" s="31"/>
    </row>
    <row r="1086" spans="1:6" ht="25.5" x14ac:dyDescent="0.2">
      <c r="A1086" s="31">
        <v>2</v>
      </c>
      <c r="B1086" s="41" t="s">
        <v>1365</v>
      </c>
      <c r="C1086" s="31"/>
      <c r="D1086" s="31"/>
      <c r="E1086" s="31"/>
      <c r="F1086" s="31"/>
    </row>
    <row r="1087" spans="1:6" x14ac:dyDescent="0.2">
      <c r="A1087" s="31">
        <v>3</v>
      </c>
      <c r="B1087" s="41" t="s">
        <v>1366</v>
      </c>
      <c r="C1087" s="31"/>
      <c r="D1087" s="31"/>
      <c r="E1087" s="31"/>
      <c r="F1087" s="31"/>
    </row>
    <row r="1088" spans="1:6" x14ac:dyDescent="0.2">
      <c r="A1088" s="31"/>
      <c r="B1088" s="31"/>
      <c r="C1088" s="31"/>
      <c r="D1088" s="31"/>
      <c r="E1088" s="31"/>
      <c r="F1088" s="31"/>
    </row>
    <row r="1089" spans="1:6" x14ac:dyDescent="0.2">
      <c r="A1089" s="32" t="s">
        <v>181</v>
      </c>
      <c r="B1089" s="33"/>
      <c r="C1089" s="31"/>
      <c r="D1089" s="31"/>
      <c r="E1089" s="31"/>
      <c r="F1089" s="31"/>
    </row>
    <row r="1090" spans="1:6" ht="25.5" x14ac:dyDescent="0.2">
      <c r="A1090" s="31">
        <v>1</v>
      </c>
      <c r="B1090" s="41" t="s">
        <v>1371</v>
      </c>
      <c r="C1090" s="31"/>
      <c r="D1090" s="31"/>
      <c r="E1090" s="31"/>
      <c r="F1090" s="31"/>
    </row>
    <row r="1091" spans="1:6" ht="25.5" x14ac:dyDescent="0.2">
      <c r="A1091" s="31">
        <v>2</v>
      </c>
      <c r="B1091" s="41" t="s">
        <v>1365</v>
      </c>
      <c r="C1091" s="31"/>
      <c r="D1091" s="31"/>
      <c r="E1091" s="31"/>
      <c r="F1091" s="31"/>
    </row>
    <row r="1092" spans="1:6" x14ac:dyDescent="0.2">
      <c r="A1092" s="31">
        <v>3</v>
      </c>
      <c r="B1092" s="41" t="s">
        <v>1366</v>
      </c>
      <c r="C1092" s="31"/>
      <c r="D1092" s="31"/>
      <c r="E1092" s="31"/>
      <c r="F1092" s="31"/>
    </row>
    <row r="1093" spans="1:6" x14ac:dyDescent="0.2">
      <c r="A1093" s="31"/>
      <c r="B1093" s="31"/>
      <c r="C1093" s="31"/>
      <c r="D1093" s="31"/>
      <c r="E1093" s="31"/>
      <c r="F1093" s="31"/>
    </row>
    <row r="1094" spans="1:6" x14ac:dyDescent="0.2">
      <c r="A1094" s="32" t="s">
        <v>184</v>
      </c>
      <c r="B1094" s="33"/>
      <c r="C1094" s="31"/>
      <c r="D1094" s="31"/>
      <c r="E1094" s="31"/>
      <c r="F1094" s="31"/>
    </row>
    <row r="1095" spans="1:6" x14ac:dyDescent="0.2">
      <c r="A1095" s="31">
        <v>1</v>
      </c>
      <c r="B1095" s="41" t="s">
        <v>1372</v>
      </c>
      <c r="C1095" s="31"/>
      <c r="D1095" s="31"/>
      <c r="E1095" s="31"/>
      <c r="F1095" s="31"/>
    </row>
    <row r="1096" spans="1:6" ht="25.5" x14ac:dyDescent="0.2">
      <c r="A1096" s="31">
        <v>2</v>
      </c>
      <c r="B1096" s="41" t="s">
        <v>1373</v>
      </c>
      <c r="C1096" s="31"/>
      <c r="D1096" s="31"/>
      <c r="E1096" s="31"/>
      <c r="F1096" s="31"/>
    </row>
    <row r="1097" spans="1:6" x14ac:dyDescent="0.2">
      <c r="A1097" s="31"/>
      <c r="B1097" s="31"/>
      <c r="C1097" s="31"/>
      <c r="D1097" s="31"/>
      <c r="E1097" s="31"/>
      <c r="F1097" s="31"/>
    </row>
    <row r="1098" spans="1:6" ht="25.5" x14ac:dyDescent="0.2">
      <c r="A1098" s="32" t="s">
        <v>187</v>
      </c>
      <c r="B1098" s="33"/>
      <c r="C1098" s="31"/>
      <c r="D1098" s="31"/>
      <c r="E1098" s="31"/>
      <c r="F1098" s="31"/>
    </row>
    <row r="1099" spans="1:6" x14ac:dyDescent="0.2">
      <c r="A1099" s="31">
        <v>1</v>
      </c>
      <c r="B1099" s="41" t="s">
        <v>1374</v>
      </c>
      <c r="C1099" s="31"/>
      <c r="D1099" s="31"/>
      <c r="E1099" s="31"/>
      <c r="F1099" s="31"/>
    </row>
    <row r="1100" spans="1:6" ht="25.5" x14ac:dyDescent="0.2">
      <c r="A1100" s="31">
        <v>2</v>
      </c>
      <c r="B1100" s="41" t="s">
        <v>1373</v>
      </c>
      <c r="C1100" s="31"/>
      <c r="D1100" s="31"/>
      <c r="E1100" s="31"/>
      <c r="F1100" s="31"/>
    </row>
    <row r="1101" spans="1:6" x14ac:dyDescent="0.2">
      <c r="A1101" s="31"/>
      <c r="B1101" s="31"/>
      <c r="C1101" s="31"/>
      <c r="D1101" s="31"/>
      <c r="E1101" s="31"/>
      <c r="F1101" s="31"/>
    </row>
    <row r="1102" spans="1:6" x14ac:dyDescent="0.2">
      <c r="A1102" s="32" t="s">
        <v>189</v>
      </c>
      <c r="B1102" s="33"/>
      <c r="C1102" s="31"/>
      <c r="D1102" s="31"/>
      <c r="E1102" s="31"/>
      <c r="F1102" s="31"/>
    </row>
    <row r="1103" spans="1:6" x14ac:dyDescent="0.2">
      <c r="A1103" s="31">
        <v>1</v>
      </c>
      <c r="B1103" s="41" t="s">
        <v>1375</v>
      </c>
      <c r="C1103" s="31"/>
      <c r="D1103" s="31"/>
      <c r="E1103" s="31"/>
      <c r="F1103" s="31"/>
    </row>
    <row r="1104" spans="1:6" ht="25.5" x14ac:dyDescent="0.2">
      <c r="A1104" s="31">
        <v>2</v>
      </c>
      <c r="B1104" s="41" t="s">
        <v>1373</v>
      </c>
      <c r="C1104" s="31"/>
      <c r="D1104" s="31"/>
      <c r="E1104" s="31"/>
      <c r="F1104" s="31"/>
    </row>
    <row r="1105" spans="1:6" x14ac:dyDescent="0.2">
      <c r="A1105" s="31"/>
      <c r="B1105" s="31"/>
      <c r="C1105" s="31"/>
      <c r="D1105" s="31"/>
      <c r="E1105" s="31"/>
      <c r="F1105" s="31"/>
    </row>
    <row r="1106" spans="1:6" x14ac:dyDescent="0.2">
      <c r="A1106" s="32" t="s">
        <v>191</v>
      </c>
      <c r="B1106" s="33"/>
      <c r="C1106" s="31"/>
      <c r="D1106" s="31"/>
      <c r="E1106" s="31"/>
      <c r="F1106" s="31"/>
    </row>
    <row r="1107" spans="1:6" x14ac:dyDescent="0.2">
      <c r="A1107" s="31">
        <v>1</v>
      </c>
      <c r="B1107" s="41" t="s">
        <v>1376</v>
      </c>
      <c r="C1107" s="31"/>
      <c r="D1107" s="31"/>
      <c r="E1107" s="31"/>
      <c r="F1107" s="31"/>
    </row>
    <row r="1108" spans="1:6" ht="25.5" x14ac:dyDescent="0.2">
      <c r="A1108" s="31">
        <v>2</v>
      </c>
      <c r="B1108" s="41" t="s">
        <v>1373</v>
      </c>
      <c r="C1108" s="31"/>
      <c r="D1108" s="31"/>
      <c r="E1108" s="31"/>
      <c r="F1108" s="31"/>
    </row>
    <row r="1109" spans="1:6" x14ac:dyDescent="0.2">
      <c r="A1109" s="31"/>
      <c r="B1109" s="31"/>
      <c r="C1109" s="31"/>
      <c r="D1109" s="31"/>
      <c r="E1109" s="31"/>
      <c r="F1109" s="31"/>
    </row>
    <row r="1110" spans="1:6" x14ac:dyDescent="0.2">
      <c r="A1110" s="32" t="s">
        <v>193</v>
      </c>
      <c r="B1110" s="33"/>
      <c r="C1110" s="31"/>
      <c r="D1110" s="31"/>
      <c r="E1110" s="31"/>
      <c r="F1110" s="31"/>
    </row>
    <row r="1111" spans="1:6" ht="25.5" x14ac:dyDescent="0.2">
      <c r="A1111" s="31">
        <v>1</v>
      </c>
      <c r="B1111" s="41" t="s">
        <v>1377</v>
      </c>
      <c r="C1111" s="31"/>
      <c r="D1111" s="31"/>
      <c r="E1111" s="31"/>
      <c r="F1111" s="31"/>
    </row>
    <row r="1112" spans="1:6" ht="25.5" x14ac:dyDescent="0.2">
      <c r="A1112" s="31">
        <v>2</v>
      </c>
      <c r="B1112" s="41" t="s">
        <v>1373</v>
      </c>
      <c r="C1112" s="31"/>
      <c r="D1112" s="31"/>
      <c r="E1112" s="31"/>
      <c r="F1112" s="31"/>
    </row>
    <row r="1113" spans="1:6" x14ac:dyDescent="0.2">
      <c r="A1113" s="31"/>
      <c r="B1113" s="31"/>
      <c r="C1113" s="31"/>
      <c r="D1113" s="31"/>
      <c r="E1113" s="31"/>
      <c r="F1113" s="31"/>
    </row>
    <row r="1114" spans="1:6" x14ac:dyDescent="0.2">
      <c r="A1114" s="32" t="s">
        <v>196</v>
      </c>
      <c r="B1114" s="33"/>
      <c r="C1114" s="31"/>
      <c r="D1114" s="31"/>
      <c r="E1114" s="31"/>
      <c r="F1114" s="31"/>
    </row>
    <row r="1115" spans="1:6" ht="25.5" x14ac:dyDescent="0.2">
      <c r="A1115" s="31">
        <v>1</v>
      </c>
      <c r="B1115" s="41" t="s">
        <v>1378</v>
      </c>
      <c r="C1115" s="31"/>
      <c r="D1115" s="31"/>
      <c r="E1115" s="31"/>
      <c r="F1115" s="31"/>
    </row>
    <row r="1116" spans="1:6" x14ac:dyDescent="0.2">
      <c r="A1116" s="31">
        <v>2</v>
      </c>
      <c r="B1116" s="41" t="s">
        <v>1379</v>
      </c>
      <c r="C1116" s="31"/>
      <c r="D1116" s="31"/>
      <c r="E1116" s="31"/>
      <c r="F1116" s="31"/>
    </row>
    <row r="1117" spans="1:6" x14ac:dyDescent="0.2">
      <c r="A1117" s="31">
        <v>3</v>
      </c>
      <c r="B1117" s="41" t="s">
        <v>1380</v>
      </c>
      <c r="C1117" s="31"/>
      <c r="D1117" s="31"/>
      <c r="E1117" s="31"/>
      <c r="F1117" s="31"/>
    </row>
    <row r="1118" spans="1:6" ht="25.5" x14ac:dyDescent="0.2">
      <c r="A1118" s="31">
        <v>4</v>
      </c>
      <c r="B1118" s="41" t="s">
        <v>1381</v>
      </c>
      <c r="C1118" s="31"/>
      <c r="D1118" s="31"/>
      <c r="E1118" s="31"/>
      <c r="F1118" s="31"/>
    </row>
    <row r="1119" spans="1:6" x14ac:dyDescent="0.2">
      <c r="A1119" s="31">
        <v>5</v>
      </c>
      <c r="B1119" s="41" t="s">
        <v>1382</v>
      </c>
      <c r="C1119" s="31"/>
      <c r="D1119" s="31"/>
      <c r="E1119" s="31"/>
      <c r="F1119" s="31"/>
    </row>
    <row r="1120" spans="1:6" ht="25.5" x14ac:dyDescent="0.2">
      <c r="A1120" s="31">
        <v>6</v>
      </c>
      <c r="B1120" s="41" t="s">
        <v>1383</v>
      </c>
      <c r="C1120" s="31"/>
      <c r="D1120" s="31"/>
      <c r="E1120" s="31"/>
      <c r="F1120" s="31"/>
    </row>
    <row r="1121" spans="1:6" ht="38.25" x14ac:dyDescent="0.2">
      <c r="A1121" s="31">
        <v>7</v>
      </c>
      <c r="B1121" s="41" t="s">
        <v>1384</v>
      </c>
      <c r="C1121" s="31"/>
      <c r="D1121" s="31"/>
      <c r="E1121" s="31"/>
      <c r="F1121" s="31"/>
    </row>
    <row r="1122" spans="1:6" ht="25.5" x14ac:dyDescent="0.2">
      <c r="A1122" s="31">
        <v>8</v>
      </c>
      <c r="B1122" s="41" t="s">
        <v>1385</v>
      </c>
      <c r="C1122" s="31"/>
      <c r="D1122" s="31"/>
      <c r="E1122" s="31"/>
      <c r="F1122" s="31"/>
    </row>
    <row r="1123" spans="1:6" x14ac:dyDescent="0.2">
      <c r="A1123" s="31"/>
      <c r="B1123" s="31"/>
      <c r="C1123" s="31"/>
      <c r="D1123" s="31"/>
      <c r="E1123" s="31"/>
      <c r="F1123" s="31"/>
    </row>
    <row r="1124" spans="1:6" x14ac:dyDescent="0.2">
      <c r="A1124" s="32" t="s">
        <v>198</v>
      </c>
      <c r="B1124" s="33"/>
      <c r="C1124" s="31"/>
      <c r="D1124" s="31"/>
      <c r="E1124" s="31"/>
      <c r="F1124" s="31"/>
    </row>
    <row r="1125" spans="1:6" ht="25.5" x14ac:dyDescent="0.2">
      <c r="A1125" s="31">
        <v>1</v>
      </c>
      <c r="B1125" s="41" t="s">
        <v>1386</v>
      </c>
      <c r="C1125" s="31"/>
      <c r="D1125" s="31"/>
      <c r="E1125" s="31"/>
      <c r="F1125" s="31"/>
    </row>
    <row r="1126" spans="1:6" x14ac:dyDescent="0.2">
      <c r="A1126" s="31">
        <v>2</v>
      </c>
      <c r="B1126" s="41" t="s">
        <v>1387</v>
      </c>
      <c r="C1126" s="31"/>
      <c r="D1126" s="31"/>
      <c r="E1126" s="31"/>
      <c r="F1126" s="31"/>
    </row>
    <row r="1127" spans="1:6" ht="25.5" x14ac:dyDescent="0.2">
      <c r="A1127" s="31">
        <v>3</v>
      </c>
      <c r="B1127" s="41" t="s">
        <v>1388</v>
      </c>
      <c r="C1127" s="31"/>
      <c r="D1127" s="31"/>
      <c r="E1127" s="31"/>
      <c r="F1127" s="31"/>
    </row>
    <row r="1128" spans="1:6" ht="25.5" x14ac:dyDescent="0.2">
      <c r="A1128" s="31">
        <v>4</v>
      </c>
      <c r="B1128" s="41" t="s">
        <v>1389</v>
      </c>
      <c r="C1128" s="31"/>
      <c r="D1128" s="31"/>
      <c r="E1128" s="31"/>
      <c r="F1128" s="31"/>
    </row>
    <row r="1129" spans="1:6" x14ac:dyDescent="0.2">
      <c r="A1129" s="31">
        <v>5</v>
      </c>
      <c r="B1129" s="41" t="s">
        <v>1390</v>
      </c>
      <c r="C1129" s="31"/>
      <c r="D1129" s="31"/>
      <c r="E1129" s="31"/>
      <c r="F1129" s="31"/>
    </row>
    <row r="1130" spans="1:6" x14ac:dyDescent="0.2">
      <c r="A1130" s="31"/>
      <c r="B1130" s="31"/>
      <c r="C1130" s="31"/>
      <c r="D1130" s="31"/>
      <c r="E1130" s="31"/>
      <c r="F1130" s="31"/>
    </row>
    <row r="1131" spans="1:6" x14ac:dyDescent="0.2">
      <c r="A1131" s="32" t="s">
        <v>200</v>
      </c>
      <c r="B1131" s="33"/>
      <c r="C1131" s="31"/>
      <c r="D1131" s="31"/>
      <c r="E1131" s="31"/>
      <c r="F1131" s="31"/>
    </row>
    <row r="1132" spans="1:6" x14ac:dyDescent="0.2">
      <c r="A1132" s="31">
        <v>1</v>
      </c>
      <c r="B1132" s="41" t="s">
        <v>1391</v>
      </c>
      <c r="C1132" s="31"/>
      <c r="D1132" s="31"/>
      <c r="E1132" s="31"/>
      <c r="F1132" s="31"/>
    </row>
    <row r="1133" spans="1:6" x14ac:dyDescent="0.2">
      <c r="A1133" s="31">
        <v>2</v>
      </c>
      <c r="B1133" s="41" t="s">
        <v>1392</v>
      </c>
      <c r="C1133" s="31"/>
      <c r="D1133" s="31"/>
      <c r="E1133" s="31"/>
      <c r="F1133" s="31"/>
    </row>
    <row r="1134" spans="1:6" ht="25.5" x14ac:dyDescent="0.2">
      <c r="A1134" s="31">
        <v>3</v>
      </c>
      <c r="B1134" s="41" t="s">
        <v>1393</v>
      </c>
      <c r="C1134" s="31"/>
      <c r="D1134" s="31"/>
      <c r="E1134" s="31"/>
      <c r="F1134" s="31"/>
    </row>
    <row r="1135" spans="1:6" x14ac:dyDescent="0.2">
      <c r="A1135" s="31">
        <v>4</v>
      </c>
      <c r="B1135" s="41" t="s">
        <v>1394</v>
      </c>
      <c r="C1135" s="31"/>
      <c r="D1135" s="31"/>
      <c r="E1135" s="31"/>
      <c r="F1135" s="31"/>
    </row>
    <row r="1136" spans="1:6" ht="25.5" x14ac:dyDescent="0.2">
      <c r="A1136" s="31">
        <v>5</v>
      </c>
      <c r="B1136" s="41" t="s">
        <v>1395</v>
      </c>
      <c r="C1136" s="31"/>
      <c r="D1136" s="31"/>
      <c r="E1136" s="31"/>
      <c r="F1136" s="31"/>
    </row>
    <row r="1137" spans="1:6" x14ac:dyDescent="0.2">
      <c r="A1137" s="31"/>
      <c r="B1137" s="31"/>
      <c r="C1137" s="31"/>
      <c r="D1137" s="31"/>
      <c r="E1137" s="31"/>
      <c r="F1137" s="31"/>
    </row>
    <row r="1138" spans="1:6" x14ac:dyDescent="0.2">
      <c r="A1138" s="32" t="s">
        <v>203</v>
      </c>
      <c r="B1138" s="33"/>
      <c r="C1138" s="31"/>
      <c r="D1138" s="31"/>
      <c r="E1138" s="31"/>
      <c r="F1138" s="31"/>
    </row>
    <row r="1139" spans="1:6" x14ac:dyDescent="0.2">
      <c r="A1139" s="31">
        <v>1</v>
      </c>
      <c r="B1139" s="41" t="s">
        <v>1396</v>
      </c>
      <c r="C1139" s="31"/>
      <c r="D1139" s="31"/>
      <c r="E1139" s="31"/>
      <c r="F1139" s="31"/>
    </row>
    <row r="1140" spans="1:6" x14ac:dyDescent="0.2">
      <c r="A1140" s="31">
        <v>2</v>
      </c>
      <c r="B1140" s="41" t="s">
        <v>1397</v>
      </c>
      <c r="C1140" s="31"/>
      <c r="D1140" s="31"/>
      <c r="E1140" s="31"/>
      <c r="F1140" s="31"/>
    </row>
    <row r="1141" spans="1:6" x14ac:dyDescent="0.2">
      <c r="A1141" s="31">
        <v>3</v>
      </c>
      <c r="B1141" s="41" t="s">
        <v>1398</v>
      </c>
      <c r="C1141" s="31"/>
      <c r="D1141" s="31"/>
      <c r="E1141" s="31"/>
      <c r="F1141" s="31"/>
    </row>
    <row r="1142" spans="1:6" x14ac:dyDescent="0.2">
      <c r="A1142" s="31"/>
      <c r="B1142" s="31"/>
      <c r="C1142" s="31"/>
      <c r="D1142" s="31"/>
      <c r="E1142" s="31"/>
      <c r="F1142" s="31"/>
    </row>
    <row r="1143" spans="1:6" x14ac:dyDescent="0.2">
      <c r="A1143" s="32" t="s">
        <v>205</v>
      </c>
      <c r="B1143" s="33"/>
      <c r="C1143" s="31"/>
      <c r="D1143" s="31"/>
      <c r="E1143" s="31"/>
      <c r="F1143" s="31"/>
    </row>
    <row r="1144" spans="1:6" ht="25.5" x14ac:dyDescent="0.2">
      <c r="A1144" s="31">
        <v>1</v>
      </c>
      <c r="B1144" s="41" t="s">
        <v>1399</v>
      </c>
      <c r="C1144" s="31"/>
      <c r="D1144" s="31"/>
      <c r="E1144" s="31"/>
      <c r="F1144" s="31"/>
    </row>
    <row r="1145" spans="1:6" x14ac:dyDescent="0.2">
      <c r="A1145" s="31">
        <v>2</v>
      </c>
      <c r="B1145" s="41" t="s">
        <v>1400</v>
      </c>
      <c r="C1145" s="31"/>
      <c r="D1145" s="31"/>
      <c r="E1145" s="31"/>
      <c r="F1145" s="31"/>
    </row>
    <row r="1146" spans="1:6" x14ac:dyDescent="0.2">
      <c r="A1146" s="31">
        <v>3</v>
      </c>
      <c r="B1146" s="41" t="s">
        <v>1401</v>
      </c>
      <c r="C1146" s="31"/>
      <c r="D1146" s="31"/>
      <c r="E1146" s="31"/>
      <c r="F1146" s="31"/>
    </row>
    <row r="1147" spans="1:6" x14ac:dyDescent="0.2">
      <c r="A1147" s="31">
        <v>4</v>
      </c>
      <c r="B1147" s="41" t="s">
        <v>1402</v>
      </c>
      <c r="C1147" s="31"/>
      <c r="D1147" s="31"/>
      <c r="E1147" s="31"/>
      <c r="F1147" s="31"/>
    </row>
    <row r="1148" spans="1:6" x14ac:dyDescent="0.2">
      <c r="A1148" s="31"/>
      <c r="B1148" s="31"/>
      <c r="C1148" s="31"/>
      <c r="D1148" s="31"/>
      <c r="E1148" s="31"/>
      <c r="F1148" s="31"/>
    </row>
    <row r="1149" spans="1:6" x14ac:dyDescent="0.2">
      <c r="A1149" s="32" t="s">
        <v>207</v>
      </c>
      <c r="B1149" s="33"/>
      <c r="C1149" s="31"/>
      <c r="D1149" s="31"/>
      <c r="E1149" s="31"/>
      <c r="F1149" s="31"/>
    </row>
    <row r="1150" spans="1:6" ht="25.5" x14ac:dyDescent="0.2">
      <c r="A1150" s="31">
        <v>1</v>
      </c>
      <c r="B1150" s="41" t="s">
        <v>1403</v>
      </c>
      <c r="C1150" s="31"/>
      <c r="D1150" s="31"/>
      <c r="E1150" s="31"/>
      <c r="F1150" s="31"/>
    </row>
    <row r="1151" spans="1:6" x14ac:dyDescent="0.2">
      <c r="A1151" s="31">
        <v>2</v>
      </c>
      <c r="B1151" s="41" t="s">
        <v>1404</v>
      </c>
      <c r="C1151" s="31"/>
      <c r="D1151" s="31"/>
      <c r="E1151" s="31"/>
      <c r="F1151" s="31"/>
    </row>
    <row r="1152" spans="1:6" ht="25.5" x14ac:dyDescent="0.2">
      <c r="A1152" s="31">
        <v>3</v>
      </c>
      <c r="B1152" s="41" t="s">
        <v>1405</v>
      </c>
      <c r="C1152" s="31"/>
      <c r="D1152" s="31"/>
      <c r="E1152" s="31"/>
      <c r="F1152" s="31"/>
    </row>
    <row r="1153" spans="1:6" x14ac:dyDescent="0.2">
      <c r="A1153" s="31">
        <v>4</v>
      </c>
      <c r="B1153" s="41" t="s">
        <v>1406</v>
      </c>
      <c r="C1153" s="31"/>
      <c r="D1153" s="31"/>
      <c r="E1153" s="31"/>
      <c r="F1153" s="31"/>
    </row>
    <row r="1154" spans="1:6" x14ac:dyDescent="0.2">
      <c r="A1154" s="31"/>
      <c r="B1154" s="31"/>
      <c r="C1154" s="31"/>
      <c r="D1154" s="31"/>
      <c r="E1154" s="31"/>
      <c r="F1154" s="31"/>
    </row>
    <row r="1155" spans="1:6" x14ac:dyDescent="0.2">
      <c r="A1155" s="32" t="s">
        <v>209</v>
      </c>
      <c r="B1155" s="33"/>
      <c r="C1155" s="31"/>
      <c r="D1155" s="31"/>
      <c r="E1155" s="31"/>
      <c r="F1155" s="31"/>
    </row>
    <row r="1156" spans="1:6" ht="25.5" x14ac:dyDescent="0.2">
      <c r="A1156" s="31">
        <v>1</v>
      </c>
      <c r="B1156" s="41" t="s">
        <v>1407</v>
      </c>
      <c r="C1156" s="31"/>
      <c r="D1156" s="31"/>
      <c r="E1156" s="31"/>
      <c r="F1156" s="31"/>
    </row>
    <row r="1157" spans="1:6" x14ac:dyDescent="0.2">
      <c r="A1157" s="31">
        <v>2</v>
      </c>
      <c r="B1157" s="41" t="s">
        <v>1408</v>
      </c>
      <c r="C1157" s="31"/>
      <c r="D1157" s="31"/>
      <c r="E1157" s="31"/>
      <c r="F1157" s="31"/>
    </row>
    <row r="1158" spans="1:6" x14ac:dyDescent="0.2">
      <c r="A1158" s="31">
        <v>3</v>
      </c>
      <c r="B1158" s="41" t="s">
        <v>1409</v>
      </c>
      <c r="C1158" s="31"/>
      <c r="D1158" s="31"/>
      <c r="E1158" s="31"/>
      <c r="F1158" s="31"/>
    </row>
    <row r="1159" spans="1:6" x14ac:dyDescent="0.2">
      <c r="A1159" s="31">
        <v>4</v>
      </c>
      <c r="B1159" s="41" t="s">
        <v>1410</v>
      </c>
      <c r="C1159" s="31"/>
      <c r="D1159" s="31"/>
      <c r="E1159" s="31"/>
      <c r="F1159" s="31"/>
    </row>
    <row r="1160" spans="1:6" x14ac:dyDescent="0.2">
      <c r="A1160" s="31"/>
      <c r="B1160" s="31"/>
      <c r="C1160" s="31"/>
      <c r="D1160" s="31"/>
      <c r="E1160" s="31"/>
      <c r="F1160" s="31"/>
    </row>
    <row r="1161" spans="1:6" x14ac:dyDescent="0.2">
      <c r="A1161" s="32" t="s">
        <v>211</v>
      </c>
      <c r="B1161" s="33"/>
      <c r="C1161" s="31"/>
      <c r="D1161" s="31"/>
      <c r="E1161" s="31"/>
      <c r="F1161" s="31"/>
    </row>
    <row r="1162" spans="1:6" ht="25.5" x14ac:dyDescent="0.2">
      <c r="A1162" s="31">
        <v>1</v>
      </c>
      <c r="B1162" s="41" t="s">
        <v>1411</v>
      </c>
      <c r="C1162" s="31"/>
      <c r="D1162" s="31"/>
      <c r="E1162" s="31"/>
      <c r="F1162" s="31"/>
    </row>
    <row r="1163" spans="1:6" x14ac:dyDescent="0.2">
      <c r="A1163" s="31">
        <v>2</v>
      </c>
      <c r="B1163" s="41" t="s">
        <v>1412</v>
      </c>
      <c r="C1163" s="31"/>
      <c r="D1163" s="31"/>
      <c r="E1163" s="31"/>
      <c r="F1163" s="31"/>
    </row>
    <row r="1164" spans="1:6" x14ac:dyDescent="0.2">
      <c r="A1164" s="31">
        <v>3</v>
      </c>
      <c r="B1164" s="41" t="s">
        <v>1413</v>
      </c>
      <c r="C1164" s="31"/>
      <c r="D1164" s="31"/>
      <c r="E1164" s="31"/>
      <c r="F1164" s="31"/>
    </row>
    <row r="1165" spans="1:6" x14ac:dyDescent="0.2">
      <c r="A1165" s="31">
        <v>4</v>
      </c>
      <c r="B1165" s="41" t="s">
        <v>1414</v>
      </c>
      <c r="C1165" s="31"/>
      <c r="D1165" s="31"/>
      <c r="E1165" s="31"/>
      <c r="F1165" s="31"/>
    </row>
    <row r="1166" spans="1:6" x14ac:dyDescent="0.2">
      <c r="A1166" s="31"/>
      <c r="B1166" s="31"/>
      <c r="C1166" s="31"/>
      <c r="D1166" s="31"/>
      <c r="E1166" s="31"/>
      <c r="F1166" s="31"/>
    </row>
    <row r="1167" spans="1:6" x14ac:dyDescent="0.2">
      <c r="A1167" s="32" t="s">
        <v>213</v>
      </c>
      <c r="B1167" s="33"/>
      <c r="C1167" s="31"/>
      <c r="D1167" s="31"/>
      <c r="E1167" s="31"/>
      <c r="F1167" s="31"/>
    </row>
    <row r="1168" spans="1:6" x14ac:dyDescent="0.2">
      <c r="A1168" s="31">
        <v>1</v>
      </c>
      <c r="B1168" s="41" t="s">
        <v>1415</v>
      </c>
      <c r="C1168" s="31"/>
      <c r="D1168" s="31"/>
      <c r="E1168" s="31"/>
      <c r="F1168" s="31"/>
    </row>
    <row r="1169" spans="1:6" x14ac:dyDescent="0.2">
      <c r="A1169" s="31">
        <v>2</v>
      </c>
      <c r="B1169" s="41" t="s">
        <v>1416</v>
      </c>
      <c r="C1169" s="31"/>
      <c r="D1169" s="31"/>
      <c r="E1169" s="31"/>
      <c r="F1169" s="31"/>
    </row>
    <row r="1170" spans="1:6" ht="25.5" x14ac:dyDescent="0.2">
      <c r="A1170" s="31">
        <v>3</v>
      </c>
      <c r="B1170" s="41" t="s">
        <v>1417</v>
      </c>
      <c r="C1170" s="31"/>
      <c r="D1170" s="31"/>
      <c r="E1170" s="31"/>
      <c r="F1170" s="31"/>
    </row>
    <row r="1171" spans="1:6" x14ac:dyDescent="0.2">
      <c r="A1171" s="31">
        <v>4</v>
      </c>
      <c r="B1171" s="41" t="s">
        <v>1418</v>
      </c>
      <c r="C1171" s="31"/>
      <c r="D1171" s="31"/>
      <c r="E1171" s="31"/>
      <c r="F1171" s="31"/>
    </row>
    <row r="1172" spans="1:6" x14ac:dyDescent="0.2">
      <c r="A1172" s="31"/>
      <c r="B1172" s="31"/>
      <c r="C1172" s="31"/>
      <c r="D1172" s="31"/>
      <c r="E1172" s="31"/>
      <c r="F1172" s="31"/>
    </row>
    <row r="1173" spans="1:6" x14ac:dyDescent="0.2">
      <c r="A1173" s="32" t="s">
        <v>215</v>
      </c>
      <c r="B1173" s="33"/>
      <c r="C1173" s="31"/>
      <c r="D1173" s="31"/>
      <c r="E1173" s="31"/>
      <c r="F1173" s="31"/>
    </row>
    <row r="1174" spans="1:6" x14ac:dyDescent="0.2">
      <c r="A1174" s="31">
        <v>1</v>
      </c>
      <c r="B1174" s="41" t="s">
        <v>1419</v>
      </c>
      <c r="C1174" s="31"/>
      <c r="D1174" s="31"/>
      <c r="E1174" s="31"/>
      <c r="F1174" s="31"/>
    </row>
    <row r="1175" spans="1:6" x14ac:dyDescent="0.2">
      <c r="A1175" s="31">
        <v>2</v>
      </c>
      <c r="B1175" s="41" t="s">
        <v>1420</v>
      </c>
      <c r="C1175" s="31"/>
      <c r="D1175" s="31"/>
      <c r="E1175" s="31"/>
      <c r="F1175" s="31"/>
    </row>
    <row r="1176" spans="1:6" x14ac:dyDescent="0.2">
      <c r="A1176" s="31">
        <v>3</v>
      </c>
      <c r="B1176" s="41" t="s">
        <v>1421</v>
      </c>
      <c r="C1176" s="31"/>
      <c r="D1176" s="31"/>
      <c r="E1176" s="31"/>
      <c r="F1176" s="31"/>
    </row>
    <row r="1177" spans="1:6" x14ac:dyDescent="0.2">
      <c r="A1177" s="31"/>
      <c r="B1177" s="31"/>
      <c r="C1177" s="31"/>
      <c r="D1177" s="31"/>
      <c r="E1177" s="31"/>
      <c r="F1177" s="31"/>
    </row>
    <row r="1178" spans="1:6" x14ac:dyDescent="0.2">
      <c r="A1178" s="32" t="s">
        <v>217</v>
      </c>
      <c r="B1178" s="33"/>
      <c r="C1178" s="31"/>
      <c r="D1178" s="31"/>
      <c r="E1178" s="31"/>
      <c r="F1178" s="31"/>
    </row>
    <row r="1179" spans="1:6" x14ac:dyDescent="0.2">
      <c r="A1179" s="31">
        <v>1</v>
      </c>
      <c r="B1179" s="41" t="s">
        <v>1422</v>
      </c>
      <c r="C1179" s="31"/>
      <c r="D1179" s="31"/>
      <c r="E1179" s="31"/>
      <c r="F1179" s="31"/>
    </row>
    <row r="1180" spans="1:6" x14ac:dyDescent="0.2">
      <c r="A1180" s="31">
        <v>2</v>
      </c>
      <c r="B1180" s="41" t="s">
        <v>1423</v>
      </c>
      <c r="C1180" s="31"/>
      <c r="D1180" s="31"/>
      <c r="E1180" s="31"/>
      <c r="F1180" s="31"/>
    </row>
    <row r="1181" spans="1:6" x14ac:dyDescent="0.2">
      <c r="A1181" s="31">
        <v>3</v>
      </c>
      <c r="B1181" s="41" t="s">
        <v>1424</v>
      </c>
      <c r="C1181" s="31"/>
      <c r="D1181" s="31"/>
      <c r="E1181" s="31"/>
      <c r="F1181" s="31"/>
    </row>
    <row r="1182" spans="1:6" x14ac:dyDescent="0.2">
      <c r="A1182" s="31"/>
      <c r="B1182" s="31"/>
      <c r="C1182" s="31"/>
      <c r="D1182" s="31"/>
      <c r="E1182" s="31"/>
      <c r="F1182" s="31"/>
    </row>
    <row r="1183" spans="1:6" x14ac:dyDescent="0.2">
      <c r="A1183" s="32" t="s">
        <v>219</v>
      </c>
      <c r="B1183" s="33"/>
      <c r="C1183" s="31"/>
      <c r="D1183" s="31"/>
      <c r="E1183" s="31"/>
      <c r="F1183" s="31"/>
    </row>
    <row r="1184" spans="1:6" ht="25.5" x14ac:dyDescent="0.2">
      <c r="A1184" s="31">
        <v>1</v>
      </c>
      <c r="B1184" s="41" t="s">
        <v>1425</v>
      </c>
      <c r="C1184" s="31"/>
      <c r="D1184" s="31"/>
      <c r="E1184" s="31"/>
      <c r="F1184" s="31"/>
    </row>
    <row r="1185" spans="1:6" x14ac:dyDescent="0.2">
      <c r="A1185" s="31">
        <v>2</v>
      </c>
      <c r="B1185" s="41" t="s">
        <v>1426</v>
      </c>
      <c r="C1185" s="31"/>
      <c r="D1185" s="31"/>
      <c r="E1185" s="31"/>
      <c r="F1185" s="31"/>
    </row>
    <row r="1186" spans="1:6" x14ac:dyDescent="0.2">
      <c r="A1186" s="31">
        <v>3</v>
      </c>
      <c r="B1186" s="41" t="s">
        <v>1427</v>
      </c>
      <c r="C1186" s="31"/>
      <c r="D1186" s="31"/>
      <c r="E1186" s="31"/>
      <c r="F1186" s="31"/>
    </row>
    <row r="1187" spans="1:6" ht="25.5" x14ac:dyDescent="0.2">
      <c r="A1187" s="31">
        <v>4</v>
      </c>
      <c r="B1187" s="41" t="s">
        <v>1428</v>
      </c>
      <c r="C1187" s="31"/>
      <c r="D1187" s="31"/>
      <c r="E1187" s="31"/>
      <c r="F1187" s="31"/>
    </row>
    <row r="1188" spans="1:6" ht="25.5" x14ac:dyDescent="0.2">
      <c r="A1188" s="31">
        <v>5</v>
      </c>
      <c r="B1188" s="41" t="s">
        <v>1429</v>
      </c>
      <c r="C1188" s="31"/>
      <c r="D1188" s="31"/>
      <c r="E1188" s="31"/>
      <c r="F1188" s="31"/>
    </row>
    <row r="1189" spans="1:6" x14ac:dyDescent="0.2">
      <c r="A1189" s="31"/>
      <c r="B1189" s="31"/>
      <c r="C1189" s="31"/>
      <c r="D1189" s="31"/>
      <c r="E1189" s="31"/>
      <c r="F1189" s="31"/>
    </row>
    <row r="1190" spans="1:6" x14ac:dyDescent="0.2">
      <c r="A1190" s="32" t="s">
        <v>221</v>
      </c>
      <c r="B1190" s="33"/>
      <c r="C1190" s="31"/>
      <c r="D1190" s="31"/>
      <c r="E1190" s="31"/>
      <c r="F1190" s="31"/>
    </row>
    <row r="1191" spans="1:6" x14ac:dyDescent="0.2">
      <c r="A1191" s="31">
        <v>1</v>
      </c>
      <c r="B1191" s="41" t="s">
        <v>1430</v>
      </c>
      <c r="C1191" s="31"/>
      <c r="D1191" s="31"/>
      <c r="E1191" s="31"/>
      <c r="F1191" s="31"/>
    </row>
    <row r="1192" spans="1:6" x14ac:dyDescent="0.2">
      <c r="A1192" s="31">
        <v>2</v>
      </c>
      <c r="B1192" s="41" t="s">
        <v>1423</v>
      </c>
      <c r="C1192" s="31"/>
      <c r="D1192" s="31"/>
      <c r="E1192" s="31"/>
      <c r="F1192" s="31"/>
    </row>
    <row r="1193" spans="1:6" x14ac:dyDescent="0.2">
      <c r="A1193" s="31">
        <v>3</v>
      </c>
      <c r="B1193" s="41" t="s">
        <v>1424</v>
      </c>
      <c r="C1193" s="31"/>
      <c r="D1193" s="31"/>
      <c r="E1193" s="31"/>
      <c r="F1193" s="31"/>
    </row>
    <row r="1194" spans="1:6" x14ac:dyDescent="0.2">
      <c r="A1194" s="31"/>
      <c r="B1194" s="31"/>
      <c r="C1194" s="31"/>
      <c r="D1194" s="31"/>
      <c r="E1194" s="31"/>
      <c r="F1194" s="31"/>
    </row>
    <row r="1195" spans="1:6" x14ac:dyDescent="0.2">
      <c r="A1195" s="32" t="s">
        <v>223</v>
      </c>
      <c r="B1195" s="33"/>
      <c r="C1195" s="31"/>
      <c r="D1195" s="31"/>
      <c r="E1195" s="31"/>
      <c r="F1195" s="31"/>
    </row>
    <row r="1196" spans="1:6" x14ac:dyDescent="0.2">
      <c r="A1196" s="31">
        <v>1</v>
      </c>
      <c r="B1196" s="41" t="s">
        <v>1431</v>
      </c>
      <c r="C1196" s="31"/>
      <c r="D1196" s="31"/>
      <c r="E1196" s="31"/>
      <c r="F1196" s="31"/>
    </row>
    <row r="1197" spans="1:6" x14ac:dyDescent="0.2">
      <c r="A1197" s="31">
        <v>2</v>
      </c>
      <c r="B1197" s="41" t="s">
        <v>1423</v>
      </c>
      <c r="C1197" s="31"/>
      <c r="D1197" s="31"/>
      <c r="E1197" s="31"/>
      <c r="F1197" s="31"/>
    </row>
    <row r="1198" spans="1:6" x14ac:dyDescent="0.2">
      <c r="A1198" s="31">
        <v>3</v>
      </c>
      <c r="B1198" s="41" t="s">
        <v>1424</v>
      </c>
      <c r="C1198" s="31"/>
      <c r="D1198" s="31"/>
      <c r="E1198" s="31"/>
      <c r="F1198" s="31"/>
    </row>
    <row r="1199" spans="1:6" x14ac:dyDescent="0.2">
      <c r="A1199" s="31"/>
      <c r="B1199" s="31"/>
      <c r="C1199" s="31"/>
      <c r="D1199" s="31"/>
      <c r="E1199" s="31"/>
      <c r="F1199" s="31"/>
    </row>
    <row r="1200" spans="1:6" x14ac:dyDescent="0.2">
      <c r="A1200" s="32" t="s">
        <v>225</v>
      </c>
      <c r="B1200" s="33"/>
      <c r="C1200" s="31"/>
      <c r="D1200" s="31"/>
      <c r="E1200" s="31"/>
      <c r="F1200" s="31"/>
    </row>
    <row r="1201" spans="1:6" ht="25.5" x14ac:dyDescent="0.2">
      <c r="A1201" s="31">
        <v>1</v>
      </c>
      <c r="B1201" s="41" t="s">
        <v>1432</v>
      </c>
      <c r="C1201" s="31"/>
      <c r="D1201" s="31"/>
      <c r="E1201" s="31"/>
      <c r="F1201" s="31"/>
    </row>
    <row r="1202" spans="1:6" x14ac:dyDescent="0.2">
      <c r="A1202" s="31">
        <v>2</v>
      </c>
      <c r="B1202" s="41" t="s">
        <v>1433</v>
      </c>
      <c r="C1202" s="31"/>
      <c r="D1202" s="31"/>
      <c r="E1202" s="31"/>
      <c r="F1202" s="31"/>
    </row>
    <row r="1203" spans="1:6" ht="25.5" x14ac:dyDescent="0.2">
      <c r="A1203" s="31">
        <v>3</v>
      </c>
      <c r="B1203" s="41" t="s">
        <v>1434</v>
      </c>
      <c r="C1203" s="31"/>
      <c r="D1203" s="31"/>
      <c r="E1203" s="31"/>
      <c r="F1203" s="31"/>
    </row>
    <row r="1204" spans="1:6" x14ac:dyDescent="0.2">
      <c r="A1204" s="31">
        <v>4</v>
      </c>
      <c r="B1204" s="41" t="s">
        <v>1435</v>
      </c>
      <c r="C1204" s="31"/>
      <c r="D1204" s="31"/>
      <c r="E1204" s="31"/>
      <c r="F1204" s="31"/>
    </row>
    <row r="1205" spans="1:6" x14ac:dyDescent="0.2">
      <c r="A1205" s="31"/>
      <c r="B1205" s="31"/>
      <c r="C1205" s="31"/>
      <c r="D1205" s="31"/>
      <c r="E1205" s="31"/>
      <c r="F1205" s="31"/>
    </row>
    <row r="1206" spans="1:6" x14ac:dyDescent="0.2">
      <c r="A1206" s="32" t="s">
        <v>228</v>
      </c>
      <c r="B1206" s="33"/>
      <c r="C1206" s="31"/>
      <c r="D1206" s="31"/>
      <c r="E1206" s="31"/>
      <c r="F1206" s="31"/>
    </row>
    <row r="1207" spans="1:6" ht="25.5" x14ac:dyDescent="0.2">
      <c r="A1207" s="31">
        <v>1</v>
      </c>
      <c r="B1207" s="41" t="s">
        <v>1436</v>
      </c>
      <c r="C1207" s="31"/>
      <c r="D1207" s="31"/>
      <c r="E1207" s="31"/>
      <c r="F1207" s="31"/>
    </row>
    <row r="1208" spans="1:6" x14ac:dyDescent="0.2">
      <c r="A1208" s="31">
        <v>2</v>
      </c>
      <c r="B1208" s="41" t="s">
        <v>1437</v>
      </c>
      <c r="C1208" s="31"/>
      <c r="D1208" s="31"/>
      <c r="E1208" s="31"/>
      <c r="F1208" s="31"/>
    </row>
    <row r="1209" spans="1:6" x14ac:dyDescent="0.2">
      <c r="A1209" s="31">
        <v>3</v>
      </c>
      <c r="B1209" s="41" t="s">
        <v>1438</v>
      </c>
      <c r="C1209" s="31"/>
      <c r="D1209" s="31"/>
      <c r="E1209" s="31"/>
      <c r="F1209" s="31"/>
    </row>
    <row r="1210" spans="1:6" x14ac:dyDescent="0.2">
      <c r="A1210" s="31">
        <v>4</v>
      </c>
      <c r="B1210" s="41" t="s">
        <v>1439</v>
      </c>
      <c r="C1210" s="31"/>
      <c r="D1210" s="31"/>
      <c r="E1210" s="31"/>
      <c r="F1210" s="31"/>
    </row>
    <row r="1211" spans="1:6" x14ac:dyDescent="0.2">
      <c r="A1211" s="31"/>
      <c r="B1211" s="31"/>
      <c r="C1211" s="31"/>
      <c r="D1211" s="31"/>
      <c r="E1211" s="31"/>
      <c r="F1211" s="31"/>
    </row>
    <row r="1212" spans="1:6" x14ac:dyDescent="0.2">
      <c r="A1212" s="32" t="s">
        <v>232</v>
      </c>
      <c r="B1212" s="33"/>
      <c r="C1212" s="31"/>
      <c r="D1212" s="31"/>
      <c r="E1212" s="31"/>
      <c r="F1212" s="31"/>
    </row>
    <row r="1213" spans="1:6" ht="25.5" x14ac:dyDescent="0.2">
      <c r="A1213" s="31">
        <v>1</v>
      </c>
      <c r="B1213" s="41" t="s">
        <v>1440</v>
      </c>
      <c r="C1213" s="31"/>
      <c r="D1213" s="31"/>
      <c r="E1213" s="31"/>
      <c r="F1213" s="31"/>
    </row>
    <row r="1214" spans="1:6" x14ac:dyDescent="0.2">
      <c r="A1214" s="31">
        <v>2</v>
      </c>
      <c r="B1214" s="41" t="s">
        <v>1437</v>
      </c>
      <c r="C1214" s="31"/>
      <c r="D1214" s="31"/>
      <c r="E1214" s="31"/>
      <c r="F1214" s="31"/>
    </row>
    <row r="1215" spans="1:6" x14ac:dyDescent="0.2">
      <c r="A1215" s="31">
        <v>3</v>
      </c>
      <c r="B1215" s="41" t="s">
        <v>1438</v>
      </c>
      <c r="C1215" s="31"/>
      <c r="D1215" s="31"/>
      <c r="E1215" s="31"/>
      <c r="F1215" s="31"/>
    </row>
    <row r="1216" spans="1:6" x14ac:dyDescent="0.2">
      <c r="A1216" s="31">
        <v>4</v>
      </c>
      <c r="B1216" s="41" t="s">
        <v>1439</v>
      </c>
      <c r="C1216" s="31"/>
      <c r="D1216" s="31"/>
      <c r="E1216" s="31"/>
      <c r="F1216" s="31"/>
    </row>
    <row r="1217" spans="1:6" x14ac:dyDescent="0.2">
      <c r="A1217" s="31"/>
      <c r="B1217" s="31"/>
      <c r="C1217" s="31"/>
      <c r="D1217" s="31"/>
      <c r="E1217" s="31"/>
      <c r="F1217" s="31"/>
    </row>
    <row r="1218" spans="1:6" x14ac:dyDescent="0.2">
      <c r="A1218" s="32" t="s">
        <v>235</v>
      </c>
      <c r="B1218" s="33"/>
      <c r="C1218" s="31"/>
      <c r="D1218" s="31"/>
      <c r="E1218" s="31"/>
      <c r="F1218" s="31"/>
    </row>
    <row r="1219" spans="1:6" x14ac:dyDescent="0.2">
      <c r="A1219" s="31">
        <v>1</v>
      </c>
      <c r="B1219" s="41" t="s">
        <v>1441</v>
      </c>
      <c r="C1219" s="31"/>
      <c r="D1219" s="31"/>
      <c r="E1219" s="31"/>
      <c r="F1219" s="31"/>
    </row>
    <row r="1220" spans="1:6" x14ac:dyDescent="0.2">
      <c r="A1220" s="31">
        <v>2</v>
      </c>
      <c r="B1220" s="41" t="s">
        <v>1437</v>
      </c>
      <c r="C1220" s="31"/>
      <c r="D1220" s="31"/>
      <c r="E1220" s="31"/>
      <c r="F1220" s="31"/>
    </row>
    <row r="1221" spans="1:6" x14ac:dyDescent="0.2">
      <c r="A1221" s="31">
        <v>3</v>
      </c>
      <c r="B1221" s="41" t="s">
        <v>1438</v>
      </c>
      <c r="C1221" s="31"/>
      <c r="D1221" s="31"/>
      <c r="E1221" s="31"/>
      <c r="F1221" s="31"/>
    </row>
    <row r="1222" spans="1:6" x14ac:dyDescent="0.2">
      <c r="A1222" s="31">
        <v>4</v>
      </c>
      <c r="B1222" s="41" t="s">
        <v>1439</v>
      </c>
      <c r="C1222" s="31"/>
      <c r="D1222" s="31"/>
      <c r="E1222" s="31"/>
      <c r="F1222" s="31"/>
    </row>
    <row r="1223" spans="1:6" x14ac:dyDescent="0.2">
      <c r="A1223" s="31"/>
      <c r="B1223" s="31"/>
      <c r="C1223" s="31"/>
      <c r="D1223" s="31"/>
      <c r="E1223" s="31"/>
      <c r="F1223" s="31"/>
    </row>
    <row r="1224" spans="1:6" x14ac:dyDescent="0.2">
      <c r="A1224" s="32" t="s">
        <v>238</v>
      </c>
      <c r="B1224" s="33"/>
      <c r="C1224" s="31"/>
      <c r="D1224" s="31"/>
      <c r="E1224" s="31"/>
      <c r="F1224" s="31"/>
    </row>
    <row r="1225" spans="1:6" ht="25.5" x14ac:dyDescent="0.2">
      <c r="A1225" s="31">
        <v>1</v>
      </c>
      <c r="B1225" s="41" t="s">
        <v>1442</v>
      </c>
      <c r="C1225" s="31"/>
      <c r="D1225" s="31"/>
      <c r="E1225" s="31"/>
      <c r="F1225" s="31"/>
    </row>
    <row r="1226" spans="1:6" x14ac:dyDescent="0.2">
      <c r="A1226" s="31">
        <v>2</v>
      </c>
      <c r="B1226" s="41" t="s">
        <v>1437</v>
      </c>
      <c r="C1226" s="31"/>
      <c r="D1226" s="31"/>
      <c r="E1226" s="31"/>
      <c r="F1226" s="31"/>
    </row>
    <row r="1227" spans="1:6" x14ac:dyDescent="0.2">
      <c r="A1227" s="31">
        <v>3</v>
      </c>
      <c r="B1227" s="41" t="s">
        <v>1438</v>
      </c>
      <c r="C1227" s="31"/>
      <c r="D1227" s="31"/>
      <c r="E1227" s="31"/>
      <c r="F1227" s="31"/>
    </row>
    <row r="1228" spans="1:6" x14ac:dyDescent="0.2">
      <c r="A1228" s="31">
        <v>4</v>
      </c>
      <c r="B1228" s="41" t="s">
        <v>1439</v>
      </c>
      <c r="C1228" s="31"/>
      <c r="D1228" s="31"/>
      <c r="E1228" s="31"/>
      <c r="F1228" s="31"/>
    </row>
    <row r="1229" spans="1:6" x14ac:dyDescent="0.2">
      <c r="A1229" s="31"/>
      <c r="B1229" s="31"/>
      <c r="C1229" s="31"/>
      <c r="D1229" s="31"/>
      <c r="E1229" s="31"/>
      <c r="F1229" s="31"/>
    </row>
    <row r="1230" spans="1:6" x14ac:dyDescent="0.2">
      <c r="A1230" s="32" t="s">
        <v>1443</v>
      </c>
      <c r="B1230" s="33"/>
      <c r="C1230" s="31"/>
      <c r="D1230" s="31"/>
      <c r="E1230" s="31"/>
      <c r="F1230" s="31"/>
    </row>
    <row r="1231" spans="1:6" x14ac:dyDescent="0.2">
      <c r="A1231" s="31">
        <v>1</v>
      </c>
      <c r="B1231" s="41" t="s">
        <v>1444</v>
      </c>
      <c r="C1231" s="31"/>
      <c r="D1231" s="31"/>
      <c r="E1231" s="31"/>
      <c r="F1231" s="31"/>
    </row>
    <row r="1232" spans="1:6" x14ac:dyDescent="0.2">
      <c r="A1232" s="31">
        <v>2</v>
      </c>
      <c r="B1232" s="41" t="s">
        <v>1445</v>
      </c>
      <c r="C1232" s="31"/>
      <c r="D1232" s="31"/>
      <c r="E1232" s="31"/>
      <c r="F1232" s="31"/>
    </row>
    <row r="1233" spans="1:6" ht="25.5" x14ac:dyDescent="0.2">
      <c r="A1233" s="31">
        <v>3</v>
      </c>
      <c r="B1233" s="41" t="s">
        <v>1446</v>
      </c>
      <c r="C1233" s="31"/>
      <c r="D1233" s="31"/>
      <c r="E1233" s="31"/>
      <c r="F1233" s="31"/>
    </row>
    <row r="1234" spans="1:6" x14ac:dyDescent="0.2">
      <c r="A1234" s="31"/>
      <c r="B1234" s="31"/>
      <c r="C1234" s="31"/>
      <c r="D1234" s="31"/>
      <c r="E1234" s="31"/>
      <c r="F1234" s="31"/>
    </row>
    <row r="1235" spans="1:6" x14ac:dyDescent="0.2">
      <c r="A1235" s="32" t="s">
        <v>1447</v>
      </c>
      <c r="B1235" s="33"/>
      <c r="C1235" s="31"/>
      <c r="D1235" s="31"/>
      <c r="E1235" s="31"/>
      <c r="F1235" s="31"/>
    </row>
    <row r="1236" spans="1:6" ht="25.5" x14ac:dyDescent="0.2">
      <c r="A1236" s="31">
        <v>1</v>
      </c>
      <c r="B1236" s="41" t="s">
        <v>1448</v>
      </c>
      <c r="C1236" s="31"/>
      <c r="D1236" s="31"/>
      <c r="E1236" s="31"/>
      <c r="F1236" s="31"/>
    </row>
    <row r="1237" spans="1:6" x14ac:dyDescent="0.2">
      <c r="A1237" s="31">
        <v>2</v>
      </c>
      <c r="B1237" s="41" t="s">
        <v>1445</v>
      </c>
      <c r="C1237" s="31"/>
      <c r="D1237" s="31"/>
      <c r="E1237" s="31"/>
      <c r="F1237" s="31"/>
    </row>
    <row r="1238" spans="1:6" ht="25.5" x14ac:dyDescent="0.2">
      <c r="A1238" s="31">
        <v>3</v>
      </c>
      <c r="B1238" s="41" t="s">
        <v>1446</v>
      </c>
      <c r="C1238" s="31"/>
      <c r="D1238" s="31"/>
      <c r="E1238" s="31"/>
      <c r="F1238" s="31"/>
    </row>
    <row r="1239" spans="1:6" x14ac:dyDescent="0.2">
      <c r="A1239" s="31"/>
      <c r="B1239" s="31"/>
      <c r="C1239" s="31"/>
      <c r="D1239" s="31"/>
      <c r="E1239" s="31"/>
      <c r="F1239" s="31"/>
    </row>
    <row r="1240" spans="1:6" x14ac:dyDescent="0.2">
      <c r="A1240" s="32" t="s">
        <v>1449</v>
      </c>
      <c r="B1240" s="33"/>
      <c r="C1240" s="31"/>
      <c r="D1240" s="31"/>
      <c r="E1240" s="31"/>
      <c r="F1240" s="31"/>
    </row>
    <row r="1241" spans="1:6" ht="25.5" x14ac:dyDescent="0.2">
      <c r="A1241" s="31">
        <v>1</v>
      </c>
      <c r="B1241" s="41" t="s">
        <v>1450</v>
      </c>
      <c r="C1241" s="31"/>
      <c r="D1241" s="31"/>
      <c r="E1241" s="31"/>
      <c r="F1241" s="31"/>
    </row>
    <row r="1242" spans="1:6" x14ac:dyDescent="0.2">
      <c r="A1242" s="31">
        <v>2</v>
      </c>
      <c r="B1242" s="41" t="s">
        <v>1451</v>
      </c>
      <c r="C1242" s="31"/>
      <c r="D1242" s="31"/>
      <c r="E1242" s="31"/>
      <c r="F1242" s="31"/>
    </row>
    <row r="1243" spans="1:6" x14ac:dyDescent="0.2">
      <c r="A1243" s="31">
        <v>3</v>
      </c>
      <c r="B1243" s="41" t="s">
        <v>1452</v>
      </c>
      <c r="C1243" s="31"/>
      <c r="D1243" s="31"/>
      <c r="E1243" s="31"/>
      <c r="F1243" s="31"/>
    </row>
    <row r="1244" spans="1:6" x14ac:dyDescent="0.2">
      <c r="A1244" s="31">
        <v>4</v>
      </c>
      <c r="B1244" s="41" t="s">
        <v>1453</v>
      </c>
      <c r="C1244" s="31"/>
      <c r="D1244" s="31"/>
      <c r="E1244" s="31"/>
      <c r="F1244" s="31"/>
    </row>
    <row r="1245" spans="1:6" ht="25.5" x14ac:dyDescent="0.2">
      <c r="A1245" s="31">
        <v>5</v>
      </c>
      <c r="B1245" s="41" t="s">
        <v>1454</v>
      </c>
      <c r="C1245" s="31"/>
      <c r="D1245" s="31"/>
      <c r="E1245" s="31"/>
      <c r="F1245" s="31"/>
    </row>
    <row r="1246" spans="1:6" x14ac:dyDescent="0.2">
      <c r="A1246" s="31"/>
      <c r="B1246" s="31"/>
      <c r="C1246" s="31"/>
      <c r="D1246" s="31"/>
      <c r="E1246" s="31"/>
      <c r="F1246" s="31"/>
    </row>
    <row r="1247" spans="1:6" x14ac:dyDescent="0.2">
      <c r="A1247" s="32" t="s">
        <v>1455</v>
      </c>
      <c r="B1247" s="33"/>
      <c r="C1247" s="31"/>
      <c r="D1247" s="31"/>
      <c r="E1247" s="31"/>
      <c r="F1247" s="31"/>
    </row>
    <row r="1248" spans="1:6" x14ac:dyDescent="0.2">
      <c r="A1248" s="31">
        <v>1</v>
      </c>
      <c r="B1248" s="41" t="s">
        <v>1456</v>
      </c>
      <c r="C1248" s="31"/>
      <c r="D1248" s="31"/>
      <c r="E1248" s="31"/>
      <c r="F1248" s="31"/>
    </row>
    <row r="1249" spans="1:6" x14ac:dyDescent="0.2">
      <c r="A1249" s="31">
        <v>2</v>
      </c>
      <c r="B1249" s="41" t="s">
        <v>1445</v>
      </c>
      <c r="C1249" s="31"/>
      <c r="D1249" s="31"/>
      <c r="E1249" s="31"/>
      <c r="F1249" s="31"/>
    </row>
    <row r="1250" spans="1:6" ht="25.5" x14ac:dyDescent="0.2">
      <c r="A1250" s="31">
        <v>3</v>
      </c>
      <c r="B1250" s="41" t="s">
        <v>1446</v>
      </c>
      <c r="C1250" s="31"/>
      <c r="D1250" s="31"/>
      <c r="E1250" s="31"/>
      <c r="F1250" s="31"/>
    </row>
    <row r="1251" spans="1:6" x14ac:dyDescent="0.2">
      <c r="A1251" s="31"/>
      <c r="B1251" s="31"/>
      <c r="C1251" s="31"/>
      <c r="D1251" s="31"/>
      <c r="E1251" s="31"/>
      <c r="F1251" s="31"/>
    </row>
    <row r="1252" spans="1:6" x14ac:dyDescent="0.2">
      <c r="A1252" s="32" t="s">
        <v>1457</v>
      </c>
      <c r="B1252" s="33"/>
      <c r="C1252" s="31"/>
      <c r="D1252" s="31"/>
      <c r="E1252" s="31"/>
      <c r="F1252" s="31"/>
    </row>
    <row r="1253" spans="1:6" x14ac:dyDescent="0.2">
      <c r="A1253" s="31">
        <v>1</v>
      </c>
      <c r="B1253" s="41" t="s">
        <v>1458</v>
      </c>
      <c r="C1253" s="31"/>
      <c r="D1253" s="31"/>
      <c r="E1253" s="31"/>
      <c r="F1253" s="31"/>
    </row>
    <row r="1254" spans="1:6" x14ac:dyDescent="0.2">
      <c r="A1254" s="31">
        <v>2</v>
      </c>
      <c r="B1254" s="41" t="s">
        <v>1445</v>
      </c>
      <c r="C1254" s="31"/>
      <c r="D1254" s="31"/>
      <c r="E1254" s="31"/>
      <c r="F1254" s="31"/>
    </row>
    <row r="1255" spans="1:6" ht="25.5" x14ac:dyDescent="0.2">
      <c r="A1255" s="31">
        <v>3</v>
      </c>
      <c r="B1255" s="41" t="s">
        <v>1446</v>
      </c>
      <c r="C1255" s="31"/>
      <c r="D1255" s="31"/>
      <c r="E1255" s="31"/>
      <c r="F1255" s="31"/>
    </row>
    <row r="1256" spans="1:6" x14ac:dyDescent="0.2">
      <c r="A1256" s="31"/>
      <c r="B1256" s="31"/>
      <c r="C1256" s="31"/>
      <c r="D1256" s="31"/>
      <c r="E1256" s="31"/>
      <c r="F1256" s="31"/>
    </row>
    <row r="1257" spans="1:6" ht="25.5" x14ac:dyDescent="0.2">
      <c r="A1257" s="32" t="s">
        <v>1459</v>
      </c>
      <c r="B1257" s="33"/>
      <c r="C1257" s="31"/>
      <c r="D1257" s="31"/>
      <c r="E1257" s="31"/>
      <c r="F1257" s="31"/>
    </row>
    <row r="1258" spans="1:6" x14ac:dyDescent="0.2">
      <c r="A1258" s="31">
        <v>1</v>
      </c>
      <c r="B1258" s="41" t="s">
        <v>1460</v>
      </c>
      <c r="C1258" s="31"/>
      <c r="D1258" s="31"/>
      <c r="E1258" s="31"/>
      <c r="F1258" s="31"/>
    </row>
    <row r="1259" spans="1:6" x14ac:dyDescent="0.2">
      <c r="A1259" s="31">
        <v>2</v>
      </c>
      <c r="B1259" s="41" t="s">
        <v>1445</v>
      </c>
      <c r="C1259" s="31"/>
      <c r="D1259" s="31"/>
      <c r="E1259" s="31"/>
      <c r="F1259" s="31"/>
    </row>
    <row r="1260" spans="1:6" ht="25.5" x14ac:dyDescent="0.2">
      <c r="A1260" s="31">
        <v>3</v>
      </c>
      <c r="B1260" s="41" t="s">
        <v>1446</v>
      </c>
      <c r="C1260" s="31"/>
      <c r="D1260" s="31"/>
      <c r="E1260" s="31"/>
      <c r="F1260" s="31"/>
    </row>
    <row r="1261" spans="1:6" x14ac:dyDescent="0.2">
      <c r="A1261" s="31"/>
      <c r="B1261" s="31"/>
      <c r="C1261" s="31"/>
      <c r="D1261" s="31"/>
      <c r="E1261" s="31"/>
      <c r="F1261" s="31"/>
    </row>
    <row r="1262" spans="1:6" x14ac:dyDescent="0.2">
      <c r="A1262" s="32" t="s">
        <v>1461</v>
      </c>
      <c r="B1262" s="33"/>
      <c r="C1262" s="31"/>
      <c r="D1262" s="31"/>
      <c r="E1262" s="31"/>
      <c r="F1262" s="31"/>
    </row>
    <row r="1263" spans="1:6" x14ac:dyDescent="0.2">
      <c r="A1263" s="31">
        <v>1</v>
      </c>
      <c r="B1263" s="41" t="s">
        <v>1462</v>
      </c>
      <c r="C1263" s="31"/>
      <c r="D1263" s="31"/>
      <c r="E1263" s="31"/>
      <c r="F1263" s="31"/>
    </row>
    <row r="1264" spans="1:6" ht="25.5" x14ac:dyDescent="0.2">
      <c r="A1264" s="31">
        <v>2</v>
      </c>
      <c r="B1264" s="41" t="s">
        <v>1463</v>
      </c>
      <c r="C1264" s="31"/>
      <c r="D1264" s="31"/>
      <c r="E1264" s="31"/>
      <c r="F1264" s="31"/>
    </row>
    <row r="1265" spans="1:6" ht="25.5" x14ac:dyDescent="0.2">
      <c r="A1265" s="31">
        <v>3</v>
      </c>
      <c r="B1265" s="41" t="s">
        <v>1464</v>
      </c>
      <c r="C1265" s="31"/>
      <c r="D1265" s="31"/>
      <c r="E1265" s="31"/>
      <c r="F1265" s="31"/>
    </row>
    <row r="1266" spans="1:6" ht="25.5" x14ac:dyDescent="0.2">
      <c r="A1266" s="31">
        <v>4</v>
      </c>
      <c r="B1266" s="41" t="s">
        <v>1465</v>
      </c>
      <c r="C1266" s="31"/>
      <c r="D1266" s="31"/>
      <c r="E1266" s="31"/>
      <c r="F1266" s="31"/>
    </row>
    <row r="1267" spans="1:6" ht="25.5" x14ac:dyDescent="0.2">
      <c r="A1267" s="31">
        <v>5</v>
      </c>
      <c r="B1267" s="41" t="s">
        <v>1466</v>
      </c>
      <c r="C1267" s="31"/>
      <c r="D1267" s="31"/>
      <c r="E1267" s="31"/>
      <c r="F1267" s="31"/>
    </row>
    <row r="1268" spans="1:6" ht="25.5" x14ac:dyDescent="0.2">
      <c r="A1268" s="31">
        <v>6</v>
      </c>
      <c r="B1268" s="41" t="s">
        <v>1467</v>
      </c>
      <c r="C1268" s="31"/>
      <c r="D1268" s="31"/>
      <c r="E1268" s="31"/>
      <c r="F1268" s="31"/>
    </row>
    <row r="1269" spans="1:6" x14ac:dyDescent="0.2">
      <c r="A1269" s="31"/>
      <c r="B1269" s="31"/>
      <c r="C1269" s="31"/>
      <c r="D1269" s="31"/>
      <c r="E1269" s="31"/>
      <c r="F1269" s="31"/>
    </row>
    <row r="1270" spans="1:6" x14ac:dyDescent="0.2">
      <c r="A1270" s="32" t="s">
        <v>1468</v>
      </c>
      <c r="B1270" s="33"/>
      <c r="C1270" s="31"/>
      <c r="D1270" s="31"/>
      <c r="E1270" s="31"/>
      <c r="F1270" s="31"/>
    </row>
    <row r="1271" spans="1:6" ht="25.5" x14ac:dyDescent="0.2">
      <c r="A1271" s="31">
        <v>1</v>
      </c>
      <c r="B1271" s="41" t="s">
        <v>1469</v>
      </c>
      <c r="C1271" s="31"/>
      <c r="D1271" s="31"/>
      <c r="E1271" s="31"/>
      <c r="F1271" s="31"/>
    </row>
    <row r="1272" spans="1:6" x14ac:dyDescent="0.2">
      <c r="A1272" s="31">
        <v>2</v>
      </c>
      <c r="B1272" s="41" t="s">
        <v>1470</v>
      </c>
      <c r="C1272" s="31"/>
      <c r="D1272" s="31"/>
      <c r="E1272" s="31"/>
      <c r="F1272" s="31"/>
    </row>
    <row r="1273" spans="1:6" ht="25.5" x14ac:dyDescent="0.2">
      <c r="A1273" s="31">
        <v>3</v>
      </c>
      <c r="B1273" s="41" t="s">
        <v>1471</v>
      </c>
      <c r="C1273" s="31"/>
      <c r="D1273" s="31"/>
      <c r="E1273" s="31"/>
      <c r="F1273" s="31"/>
    </row>
    <row r="1274" spans="1:6" ht="25.5" x14ac:dyDescent="0.2">
      <c r="A1274" s="31">
        <v>4</v>
      </c>
      <c r="B1274" s="41" t="s">
        <v>1472</v>
      </c>
      <c r="C1274" s="31"/>
      <c r="D1274" s="31"/>
      <c r="E1274" s="31"/>
      <c r="F1274" s="31"/>
    </row>
    <row r="1275" spans="1:6" x14ac:dyDescent="0.2">
      <c r="A1275" s="31">
        <v>5</v>
      </c>
      <c r="B1275" s="41" t="s">
        <v>1473</v>
      </c>
      <c r="C1275" s="31"/>
      <c r="D1275" s="31"/>
      <c r="E1275" s="31"/>
      <c r="F1275" s="31"/>
    </row>
    <row r="1276" spans="1:6" x14ac:dyDescent="0.2">
      <c r="A1276" s="31"/>
      <c r="B1276" s="31"/>
      <c r="C1276" s="31"/>
      <c r="D1276" s="31"/>
      <c r="E1276" s="31"/>
      <c r="F1276" s="31"/>
    </row>
    <row r="1277" spans="1:6" x14ac:dyDescent="0.2">
      <c r="A1277" s="32" t="s">
        <v>1474</v>
      </c>
      <c r="B1277" s="33"/>
      <c r="C1277" s="31"/>
      <c r="D1277" s="31"/>
      <c r="E1277" s="31"/>
      <c r="F1277" s="31"/>
    </row>
    <row r="1278" spans="1:6" ht="25.5" x14ac:dyDescent="0.2">
      <c r="A1278" s="31">
        <v>1</v>
      </c>
      <c r="B1278" s="41" t="s">
        <v>1475</v>
      </c>
      <c r="C1278" s="31"/>
      <c r="D1278" s="31"/>
      <c r="E1278" s="31"/>
      <c r="F1278" s="31"/>
    </row>
    <row r="1279" spans="1:6" x14ac:dyDescent="0.2">
      <c r="A1279" s="31">
        <v>2</v>
      </c>
      <c r="B1279" s="41" t="s">
        <v>1476</v>
      </c>
      <c r="C1279" s="31"/>
      <c r="D1279" s="31"/>
      <c r="E1279" s="31"/>
      <c r="F1279" s="31"/>
    </row>
    <row r="1280" spans="1:6" ht="25.5" x14ac:dyDescent="0.2">
      <c r="A1280" s="31">
        <v>3</v>
      </c>
      <c r="B1280" s="41" t="s">
        <v>1477</v>
      </c>
      <c r="C1280" s="31"/>
      <c r="D1280" s="31"/>
      <c r="E1280" s="31"/>
      <c r="F1280" s="31"/>
    </row>
    <row r="1281" spans="1:6" ht="25.5" x14ac:dyDescent="0.2">
      <c r="A1281" s="31">
        <v>4</v>
      </c>
      <c r="B1281" s="41" t="s">
        <v>1478</v>
      </c>
      <c r="C1281" s="31"/>
      <c r="D1281" s="31"/>
      <c r="E1281" s="31"/>
      <c r="F1281" s="31"/>
    </row>
    <row r="1282" spans="1:6" ht="25.5" x14ac:dyDescent="0.2">
      <c r="A1282" s="31">
        <v>5</v>
      </c>
      <c r="B1282" s="41" t="s">
        <v>1479</v>
      </c>
      <c r="C1282" s="31"/>
      <c r="D1282" s="31"/>
      <c r="E1282" s="31"/>
      <c r="F1282" s="31"/>
    </row>
    <row r="1283" spans="1:6" x14ac:dyDescent="0.2">
      <c r="A1283" s="31"/>
      <c r="B1283" s="31"/>
      <c r="C1283" s="31"/>
      <c r="D1283" s="31"/>
      <c r="E1283" s="31"/>
      <c r="F1283" s="31"/>
    </row>
    <row r="1284" spans="1:6" x14ac:dyDescent="0.2">
      <c r="A1284" s="32" t="s">
        <v>1480</v>
      </c>
      <c r="B1284" s="33"/>
      <c r="C1284" s="31"/>
      <c r="D1284" s="31"/>
      <c r="E1284" s="31"/>
      <c r="F1284" s="31"/>
    </row>
    <row r="1285" spans="1:6" x14ac:dyDescent="0.2">
      <c r="A1285" s="31">
        <v>1</v>
      </c>
      <c r="B1285" s="41" t="s">
        <v>1481</v>
      </c>
      <c r="C1285" s="31"/>
      <c r="D1285" s="31"/>
      <c r="E1285" s="31"/>
      <c r="F1285" s="31"/>
    </row>
    <row r="1286" spans="1:6" x14ac:dyDescent="0.2">
      <c r="A1286" s="31">
        <v>2</v>
      </c>
      <c r="B1286" s="41" t="s">
        <v>1445</v>
      </c>
      <c r="C1286" s="31"/>
      <c r="D1286" s="31"/>
      <c r="E1286" s="31"/>
      <c r="F1286" s="31"/>
    </row>
    <row r="1287" spans="1:6" ht="25.5" x14ac:dyDescent="0.2">
      <c r="A1287" s="31">
        <v>3</v>
      </c>
      <c r="B1287" s="41" t="s">
        <v>1446</v>
      </c>
      <c r="C1287" s="31"/>
      <c r="D1287" s="31"/>
      <c r="E1287" s="31"/>
      <c r="F1287" s="31"/>
    </row>
    <row r="1288" spans="1:6" x14ac:dyDescent="0.2">
      <c r="A1288" s="31"/>
      <c r="B1288" s="31"/>
      <c r="C1288" s="31"/>
      <c r="D1288" s="31"/>
      <c r="E1288" s="31"/>
      <c r="F1288" s="31"/>
    </row>
    <row r="1289" spans="1:6" x14ac:dyDescent="0.2">
      <c r="A1289" s="32" t="s">
        <v>1482</v>
      </c>
      <c r="B1289" s="33"/>
      <c r="C1289" s="31"/>
      <c r="D1289" s="31"/>
      <c r="E1289" s="31"/>
      <c r="F1289" s="31"/>
    </row>
    <row r="1290" spans="1:6" x14ac:dyDescent="0.2">
      <c r="A1290" s="31">
        <v>1</v>
      </c>
      <c r="B1290" s="41" t="s">
        <v>1483</v>
      </c>
      <c r="C1290" s="31"/>
      <c r="D1290" s="31"/>
      <c r="E1290" s="31"/>
      <c r="F1290" s="31"/>
    </row>
    <row r="1291" spans="1:6" x14ac:dyDescent="0.2">
      <c r="A1291" s="31">
        <v>2</v>
      </c>
      <c r="B1291" s="41" t="s">
        <v>1445</v>
      </c>
      <c r="C1291" s="31"/>
      <c r="D1291" s="31"/>
      <c r="E1291" s="31"/>
      <c r="F1291" s="31"/>
    </row>
    <row r="1292" spans="1:6" ht="25.5" x14ac:dyDescent="0.2">
      <c r="A1292" s="31">
        <v>3</v>
      </c>
      <c r="B1292" s="41" t="s">
        <v>1446</v>
      </c>
      <c r="C1292" s="31"/>
      <c r="D1292" s="31"/>
      <c r="E1292" s="31"/>
      <c r="F1292" s="31"/>
    </row>
    <row r="1293" spans="1:6" x14ac:dyDescent="0.2">
      <c r="A1293" s="31"/>
      <c r="B1293" s="31"/>
      <c r="C1293" s="31"/>
      <c r="D1293" s="31"/>
      <c r="E1293" s="31"/>
      <c r="F1293" s="31"/>
    </row>
    <row r="1294" spans="1:6" x14ac:dyDescent="0.2">
      <c r="A1294" s="32" t="s">
        <v>1484</v>
      </c>
      <c r="B1294" s="33"/>
      <c r="C1294" s="31"/>
      <c r="D1294" s="31"/>
      <c r="E1294" s="31"/>
      <c r="F1294" s="31"/>
    </row>
    <row r="1295" spans="1:6" x14ac:dyDescent="0.2">
      <c r="A1295" s="31">
        <v>1</v>
      </c>
      <c r="B1295" s="41" t="s">
        <v>1485</v>
      </c>
      <c r="C1295" s="31"/>
      <c r="D1295" s="31"/>
      <c r="E1295" s="31"/>
      <c r="F1295" s="31"/>
    </row>
    <row r="1296" spans="1:6" x14ac:dyDescent="0.2">
      <c r="A1296" s="31">
        <v>2</v>
      </c>
      <c r="B1296" s="41" t="s">
        <v>1445</v>
      </c>
      <c r="C1296" s="31"/>
      <c r="D1296" s="31"/>
      <c r="E1296" s="31"/>
      <c r="F1296" s="31"/>
    </row>
    <row r="1297" spans="1:6" ht="25.5" x14ac:dyDescent="0.2">
      <c r="A1297" s="31">
        <v>3</v>
      </c>
      <c r="B1297" s="41" t="s">
        <v>1446</v>
      </c>
      <c r="C1297" s="31"/>
      <c r="D1297" s="31"/>
      <c r="E1297" s="31"/>
      <c r="F1297" s="31"/>
    </row>
    <row r="1298" spans="1:6" x14ac:dyDescent="0.2">
      <c r="A1298" s="31"/>
      <c r="B1298" s="31"/>
      <c r="C1298" s="31"/>
      <c r="D1298" s="31"/>
      <c r="E1298" s="31"/>
      <c r="F1298" s="31"/>
    </row>
    <row r="1299" spans="1:6" ht="25.5" x14ac:dyDescent="0.2">
      <c r="A1299" s="32" t="s">
        <v>1486</v>
      </c>
      <c r="B1299" s="33"/>
      <c r="C1299" s="31"/>
      <c r="D1299" s="31"/>
      <c r="E1299" s="31"/>
      <c r="F1299" s="31"/>
    </row>
    <row r="1300" spans="1:6" x14ac:dyDescent="0.2">
      <c r="A1300" s="31">
        <v>1</v>
      </c>
      <c r="B1300" s="41" t="s">
        <v>1487</v>
      </c>
      <c r="C1300" s="31"/>
      <c r="D1300" s="31"/>
      <c r="E1300" s="31"/>
      <c r="F1300" s="31"/>
    </row>
    <row r="1301" spans="1:6" x14ac:dyDescent="0.2">
      <c r="A1301" s="31">
        <v>2</v>
      </c>
      <c r="B1301" s="41" t="s">
        <v>1445</v>
      </c>
      <c r="C1301" s="31"/>
      <c r="D1301" s="31"/>
      <c r="E1301" s="31"/>
      <c r="F1301" s="31"/>
    </row>
    <row r="1302" spans="1:6" ht="25.5" x14ac:dyDescent="0.2">
      <c r="A1302" s="31">
        <v>3</v>
      </c>
      <c r="B1302" s="41" t="s">
        <v>1446</v>
      </c>
      <c r="C1302" s="31"/>
      <c r="D1302" s="31"/>
      <c r="E1302" s="31"/>
      <c r="F1302" s="31"/>
    </row>
    <row r="1303" spans="1:6" x14ac:dyDescent="0.2">
      <c r="A1303" s="31"/>
      <c r="B1303" s="31"/>
      <c r="C1303" s="31"/>
      <c r="D1303" s="31"/>
      <c r="E1303" s="31"/>
      <c r="F1303" s="31"/>
    </row>
    <row r="1304" spans="1:6" x14ac:dyDescent="0.2">
      <c r="A1304" s="32" t="s">
        <v>332</v>
      </c>
      <c r="B1304" s="33"/>
      <c r="C1304" s="31"/>
      <c r="D1304" s="31"/>
      <c r="E1304" s="31"/>
      <c r="F1304" s="31"/>
    </row>
    <row r="1305" spans="1:6" ht="25.5" x14ac:dyDescent="0.2">
      <c r="A1305" s="31">
        <v>1</v>
      </c>
      <c r="B1305" s="41" t="s">
        <v>1488</v>
      </c>
      <c r="C1305" s="31"/>
      <c r="D1305" s="31"/>
      <c r="E1305" s="31"/>
      <c r="F1305" s="31"/>
    </row>
    <row r="1306" spans="1:6" x14ac:dyDescent="0.2">
      <c r="A1306" s="31">
        <v>2</v>
      </c>
      <c r="B1306" s="41" t="s">
        <v>1489</v>
      </c>
      <c r="C1306" s="31"/>
      <c r="D1306" s="31"/>
      <c r="E1306" s="31"/>
      <c r="F1306" s="31"/>
    </row>
    <row r="1307" spans="1:6" x14ac:dyDescent="0.2">
      <c r="A1307" s="31">
        <v>3</v>
      </c>
      <c r="B1307" s="41" t="s">
        <v>1490</v>
      </c>
      <c r="C1307" s="31"/>
      <c r="D1307" s="31"/>
      <c r="E1307" s="31"/>
      <c r="F1307" s="31"/>
    </row>
    <row r="1308" spans="1:6" ht="25.5" x14ac:dyDescent="0.2">
      <c r="A1308" s="31">
        <v>4</v>
      </c>
      <c r="B1308" s="41" t="s">
        <v>1491</v>
      </c>
      <c r="C1308" s="31"/>
      <c r="D1308" s="31"/>
      <c r="E1308" s="31"/>
      <c r="F1308" s="31"/>
    </row>
    <row r="1309" spans="1:6" x14ac:dyDescent="0.2">
      <c r="A1309" s="31">
        <v>5</v>
      </c>
      <c r="B1309" s="41" t="s">
        <v>1492</v>
      </c>
      <c r="C1309" s="31"/>
      <c r="D1309" s="31"/>
      <c r="E1309" s="31"/>
      <c r="F1309" s="31"/>
    </row>
    <row r="1310" spans="1:6" ht="25.5" x14ac:dyDescent="0.2">
      <c r="A1310" s="31">
        <v>6</v>
      </c>
      <c r="B1310" s="41" t="s">
        <v>1493</v>
      </c>
      <c r="C1310" s="31"/>
      <c r="D1310" s="31"/>
      <c r="E1310" s="31"/>
      <c r="F1310" s="31"/>
    </row>
    <row r="1311" spans="1:6" x14ac:dyDescent="0.2">
      <c r="A1311" s="31"/>
      <c r="B1311" s="31"/>
      <c r="C1311" s="31"/>
      <c r="D1311" s="31"/>
      <c r="E1311" s="31"/>
      <c r="F1311" s="31"/>
    </row>
    <row r="1312" spans="1:6" x14ac:dyDescent="0.2">
      <c r="A1312" s="32" t="s">
        <v>334</v>
      </c>
      <c r="B1312" s="33"/>
      <c r="C1312" s="31"/>
      <c r="D1312" s="31"/>
      <c r="E1312" s="31"/>
      <c r="F1312" s="31"/>
    </row>
    <row r="1313" spans="1:6" ht="25.5" x14ac:dyDescent="0.2">
      <c r="A1313" s="31">
        <v>1</v>
      </c>
      <c r="B1313" s="41" t="s">
        <v>1494</v>
      </c>
      <c r="C1313" s="31"/>
      <c r="D1313" s="31"/>
      <c r="E1313" s="31"/>
      <c r="F1313" s="31"/>
    </row>
    <row r="1314" spans="1:6" x14ac:dyDescent="0.2">
      <c r="A1314" s="31">
        <v>2</v>
      </c>
      <c r="B1314" s="41" t="s">
        <v>1495</v>
      </c>
      <c r="C1314" s="31"/>
      <c r="D1314" s="31"/>
      <c r="E1314" s="31"/>
      <c r="F1314" s="31"/>
    </row>
    <row r="1315" spans="1:6" ht="25.5" x14ac:dyDescent="0.2">
      <c r="A1315" s="31">
        <v>3</v>
      </c>
      <c r="B1315" s="41" t="s">
        <v>1496</v>
      </c>
      <c r="C1315" s="31"/>
      <c r="D1315" s="31"/>
      <c r="E1315" s="31"/>
      <c r="F1315" s="31"/>
    </row>
    <row r="1316" spans="1:6" ht="25.5" x14ac:dyDescent="0.2">
      <c r="A1316" s="31">
        <v>4</v>
      </c>
      <c r="B1316" s="41" t="s">
        <v>1497</v>
      </c>
      <c r="C1316" s="31"/>
      <c r="D1316" s="31"/>
      <c r="E1316" s="31"/>
      <c r="F1316" s="31"/>
    </row>
    <row r="1317" spans="1:6" ht="25.5" x14ac:dyDescent="0.2">
      <c r="A1317" s="31">
        <v>5</v>
      </c>
      <c r="B1317" s="41" t="s">
        <v>1498</v>
      </c>
      <c r="C1317" s="31"/>
      <c r="D1317" s="31"/>
      <c r="E1317" s="31"/>
      <c r="F1317" s="31"/>
    </row>
    <row r="1318" spans="1:6" ht="25.5" x14ac:dyDescent="0.2">
      <c r="A1318" s="31">
        <v>6</v>
      </c>
      <c r="B1318" s="41" t="s">
        <v>1499</v>
      </c>
      <c r="C1318" s="31"/>
      <c r="D1318" s="31"/>
      <c r="E1318" s="31"/>
      <c r="F1318" s="31"/>
    </row>
    <row r="1319" spans="1:6" x14ac:dyDescent="0.2">
      <c r="A1319" s="31">
        <v>7</v>
      </c>
      <c r="B1319" s="41" t="s">
        <v>1500</v>
      </c>
      <c r="C1319" s="31"/>
      <c r="D1319" s="31"/>
      <c r="E1319" s="31"/>
      <c r="F1319" s="31"/>
    </row>
    <row r="1320" spans="1:6" x14ac:dyDescent="0.2">
      <c r="A1320" s="31"/>
      <c r="B1320" s="31"/>
      <c r="C1320" s="31"/>
      <c r="D1320" s="31"/>
      <c r="E1320" s="31"/>
      <c r="F1320" s="31"/>
    </row>
    <row r="1321" spans="1:6" x14ac:dyDescent="0.2">
      <c r="A1321" s="32" t="s">
        <v>336</v>
      </c>
      <c r="B1321" s="33"/>
      <c r="C1321" s="31"/>
      <c r="D1321" s="31"/>
      <c r="E1321" s="31"/>
      <c r="F1321" s="31"/>
    </row>
    <row r="1322" spans="1:6" ht="25.5" x14ac:dyDescent="0.2">
      <c r="A1322" s="31">
        <v>1</v>
      </c>
      <c r="B1322" s="41" t="s">
        <v>1501</v>
      </c>
      <c r="C1322" s="31"/>
      <c r="D1322" s="31"/>
      <c r="E1322" s="31"/>
      <c r="F1322" s="31"/>
    </row>
    <row r="1323" spans="1:6" x14ac:dyDescent="0.2">
      <c r="A1323" s="31">
        <v>2</v>
      </c>
      <c r="B1323" s="41" t="s">
        <v>1502</v>
      </c>
      <c r="C1323" s="31"/>
      <c r="D1323" s="31"/>
      <c r="E1323" s="31"/>
      <c r="F1323" s="31"/>
    </row>
    <row r="1324" spans="1:6" ht="25.5" x14ac:dyDescent="0.2">
      <c r="A1324" s="31">
        <v>3</v>
      </c>
      <c r="B1324" s="41" t="s">
        <v>1503</v>
      </c>
      <c r="C1324" s="31"/>
      <c r="D1324" s="31"/>
      <c r="E1324" s="31"/>
      <c r="F1324" s="31"/>
    </row>
    <row r="1325" spans="1:6" ht="25.5" x14ac:dyDescent="0.2">
      <c r="A1325" s="31">
        <v>4</v>
      </c>
      <c r="B1325" s="41" t="s">
        <v>1504</v>
      </c>
      <c r="C1325" s="31"/>
      <c r="D1325" s="31"/>
      <c r="E1325" s="31"/>
      <c r="F1325" s="31"/>
    </row>
    <row r="1326" spans="1:6" x14ac:dyDescent="0.2">
      <c r="A1326" s="31">
        <v>5</v>
      </c>
      <c r="B1326" s="41" t="s">
        <v>1505</v>
      </c>
      <c r="C1326" s="31"/>
      <c r="D1326" s="31"/>
      <c r="E1326" s="31"/>
      <c r="F1326" s="31"/>
    </row>
    <row r="1327" spans="1:6" ht="25.5" x14ac:dyDescent="0.2">
      <c r="A1327" s="31">
        <v>6</v>
      </c>
      <c r="B1327" s="41" t="s">
        <v>1506</v>
      </c>
      <c r="C1327" s="31"/>
      <c r="D1327" s="31"/>
      <c r="E1327" s="31"/>
      <c r="F1327" s="31"/>
    </row>
    <row r="1328" spans="1:6" ht="25.5" x14ac:dyDescent="0.2">
      <c r="A1328" s="31">
        <v>7</v>
      </c>
      <c r="B1328" s="41" t="s">
        <v>1507</v>
      </c>
      <c r="C1328" s="31"/>
      <c r="D1328" s="31"/>
      <c r="E1328" s="31"/>
      <c r="F1328" s="31"/>
    </row>
    <row r="1329" spans="1:6" ht="25.5" x14ac:dyDescent="0.2">
      <c r="A1329" s="31">
        <v>8</v>
      </c>
      <c r="B1329" s="41" t="s">
        <v>1508</v>
      </c>
      <c r="C1329" s="31"/>
      <c r="D1329" s="31"/>
      <c r="E1329" s="31"/>
      <c r="F1329" s="31"/>
    </row>
    <row r="1330" spans="1:6" x14ac:dyDescent="0.2">
      <c r="A1330" s="31"/>
      <c r="B1330" s="31"/>
      <c r="C1330" s="31"/>
      <c r="D1330" s="31"/>
      <c r="E1330" s="31"/>
      <c r="F1330" s="31"/>
    </row>
    <row r="1331" spans="1:6" x14ac:dyDescent="0.2">
      <c r="A1331" s="32" t="s">
        <v>338</v>
      </c>
      <c r="B1331" s="33"/>
      <c r="C1331" s="31"/>
      <c r="D1331" s="31"/>
      <c r="E1331" s="31"/>
      <c r="F1331" s="31"/>
    </row>
    <row r="1332" spans="1:6" x14ac:dyDescent="0.2">
      <c r="A1332" s="31">
        <v>1</v>
      </c>
      <c r="B1332" s="41" t="s">
        <v>1509</v>
      </c>
      <c r="C1332" s="31"/>
      <c r="D1332" s="31"/>
      <c r="E1332" s="31"/>
      <c r="F1332" s="31"/>
    </row>
    <row r="1333" spans="1:6" x14ac:dyDescent="0.2">
      <c r="A1333" s="31">
        <v>2</v>
      </c>
      <c r="B1333" s="41" t="s">
        <v>1510</v>
      </c>
      <c r="C1333" s="31"/>
      <c r="D1333" s="31"/>
      <c r="E1333" s="31"/>
      <c r="F1333" s="31"/>
    </row>
    <row r="1334" spans="1:6" x14ac:dyDescent="0.2">
      <c r="A1334" s="31">
        <v>3</v>
      </c>
      <c r="B1334" s="41" t="s">
        <v>1511</v>
      </c>
      <c r="C1334" s="31"/>
      <c r="D1334" s="31"/>
      <c r="E1334" s="31"/>
      <c r="F1334" s="31"/>
    </row>
    <row r="1335" spans="1:6" x14ac:dyDescent="0.2">
      <c r="A1335" s="31">
        <v>4</v>
      </c>
      <c r="B1335" s="41" t="s">
        <v>1512</v>
      </c>
      <c r="C1335" s="31"/>
      <c r="D1335" s="31"/>
      <c r="E1335" s="31"/>
      <c r="F1335" s="31"/>
    </row>
    <row r="1336" spans="1:6" ht="25.5" x14ac:dyDescent="0.2">
      <c r="A1336" s="31">
        <v>5</v>
      </c>
      <c r="B1336" s="41" t="s">
        <v>1513</v>
      </c>
      <c r="C1336" s="31"/>
      <c r="D1336" s="31"/>
      <c r="E1336" s="31"/>
      <c r="F1336" s="31"/>
    </row>
    <row r="1337" spans="1:6" x14ac:dyDescent="0.2">
      <c r="A1337" s="31"/>
      <c r="B1337" s="31"/>
      <c r="C1337" s="31"/>
      <c r="D1337" s="31"/>
      <c r="E1337" s="31"/>
      <c r="F1337" s="31"/>
    </row>
    <row r="1338" spans="1:6" x14ac:dyDescent="0.2">
      <c r="A1338" s="32" t="s">
        <v>340</v>
      </c>
      <c r="B1338" s="33"/>
      <c r="C1338" s="31"/>
      <c r="D1338" s="31"/>
      <c r="E1338" s="31"/>
      <c r="F1338" s="31"/>
    </row>
    <row r="1339" spans="1:6" x14ac:dyDescent="0.2">
      <c r="A1339" s="31">
        <v>1</v>
      </c>
      <c r="B1339" s="41" t="s">
        <v>1514</v>
      </c>
      <c r="C1339" s="31"/>
      <c r="D1339" s="31"/>
      <c r="E1339" s="31"/>
      <c r="F1339" s="31"/>
    </row>
    <row r="1340" spans="1:6" ht="25.5" x14ac:dyDescent="0.2">
      <c r="A1340" s="31">
        <v>2</v>
      </c>
      <c r="B1340" s="41" t="s">
        <v>1515</v>
      </c>
      <c r="C1340" s="31"/>
      <c r="D1340" s="31"/>
      <c r="E1340" s="31"/>
      <c r="F1340" s="31"/>
    </row>
    <row r="1341" spans="1:6" ht="25.5" x14ac:dyDescent="0.2">
      <c r="A1341" s="31">
        <v>3</v>
      </c>
      <c r="B1341" s="41" t="s">
        <v>1516</v>
      </c>
      <c r="C1341" s="31"/>
      <c r="D1341" s="31"/>
      <c r="E1341" s="31"/>
      <c r="F1341" s="31"/>
    </row>
    <row r="1342" spans="1:6" ht="38.25" x14ac:dyDescent="0.2">
      <c r="A1342" s="31">
        <v>4</v>
      </c>
      <c r="B1342" s="41" t="s">
        <v>1517</v>
      </c>
      <c r="C1342" s="31"/>
      <c r="D1342" s="31"/>
      <c r="E1342" s="31"/>
      <c r="F1342" s="31"/>
    </row>
    <row r="1343" spans="1:6" ht="25.5" x14ac:dyDescent="0.2">
      <c r="A1343" s="31">
        <v>5</v>
      </c>
      <c r="B1343" s="41" t="s">
        <v>1518</v>
      </c>
      <c r="C1343" s="31"/>
      <c r="D1343" s="31"/>
      <c r="E1343" s="31"/>
      <c r="F1343" s="31"/>
    </row>
    <row r="1344" spans="1:6" ht="25.5" x14ac:dyDescent="0.2">
      <c r="A1344" s="31">
        <v>6</v>
      </c>
      <c r="B1344" s="41" t="s">
        <v>1519</v>
      </c>
      <c r="C1344" s="31"/>
      <c r="D1344" s="31"/>
      <c r="E1344" s="31"/>
      <c r="F1344" s="31"/>
    </row>
    <row r="1345" spans="1:6" ht="25.5" x14ac:dyDescent="0.2">
      <c r="A1345" s="31">
        <v>7</v>
      </c>
      <c r="B1345" s="41" t="s">
        <v>1520</v>
      </c>
      <c r="C1345" s="31"/>
      <c r="D1345" s="31"/>
      <c r="E1345" s="31"/>
      <c r="F1345" s="31"/>
    </row>
    <row r="1346" spans="1:6" x14ac:dyDescent="0.2">
      <c r="A1346" s="31"/>
      <c r="B1346" s="31"/>
      <c r="C1346" s="31"/>
      <c r="D1346" s="31"/>
      <c r="E1346" s="31"/>
      <c r="F1346" s="31"/>
    </row>
    <row r="1347" spans="1:6" x14ac:dyDescent="0.2">
      <c r="A1347" s="32" t="s">
        <v>342</v>
      </c>
      <c r="B1347" s="33"/>
      <c r="C1347" s="31"/>
      <c r="D1347" s="31"/>
      <c r="E1347" s="31"/>
      <c r="F1347" s="31"/>
    </row>
    <row r="1348" spans="1:6" x14ac:dyDescent="0.2">
      <c r="A1348" s="31">
        <v>1</v>
      </c>
      <c r="B1348" s="41" t="s">
        <v>1521</v>
      </c>
      <c r="C1348" s="31"/>
      <c r="D1348" s="31"/>
      <c r="E1348" s="31"/>
      <c r="F1348" s="31"/>
    </row>
    <row r="1349" spans="1:6" ht="25.5" x14ac:dyDescent="0.2">
      <c r="A1349" s="31">
        <v>2</v>
      </c>
      <c r="B1349" s="41" t="s">
        <v>1515</v>
      </c>
      <c r="C1349" s="31"/>
      <c r="D1349" s="31"/>
      <c r="E1349" s="31"/>
      <c r="F1349" s="31"/>
    </row>
    <row r="1350" spans="1:6" ht="25.5" x14ac:dyDescent="0.2">
      <c r="A1350" s="31">
        <v>3</v>
      </c>
      <c r="B1350" s="41" t="s">
        <v>1516</v>
      </c>
      <c r="C1350" s="31"/>
      <c r="D1350" s="31"/>
      <c r="E1350" s="31"/>
      <c r="F1350" s="31"/>
    </row>
    <row r="1351" spans="1:6" ht="38.25" x14ac:dyDescent="0.2">
      <c r="A1351" s="31">
        <v>4</v>
      </c>
      <c r="B1351" s="41" t="s">
        <v>1517</v>
      </c>
      <c r="C1351" s="31"/>
      <c r="D1351" s="31"/>
      <c r="E1351" s="31"/>
      <c r="F1351" s="31"/>
    </row>
    <row r="1352" spans="1:6" ht="25.5" x14ac:dyDescent="0.2">
      <c r="A1352" s="31">
        <v>5</v>
      </c>
      <c r="B1352" s="41" t="s">
        <v>1518</v>
      </c>
      <c r="C1352" s="31"/>
      <c r="D1352" s="31"/>
      <c r="E1352" s="31"/>
      <c r="F1352" s="31"/>
    </row>
    <row r="1353" spans="1:6" ht="25.5" x14ac:dyDescent="0.2">
      <c r="A1353" s="31">
        <v>6</v>
      </c>
      <c r="B1353" s="41" t="s">
        <v>1519</v>
      </c>
      <c r="C1353" s="31"/>
      <c r="D1353" s="31"/>
      <c r="E1353" s="31"/>
      <c r="F1353" s="31"/>
    </row>
    <row r="1354" spans="1:6" ht="25.5" x14ac:dyDescent="0.2">
      <c r="A1354" s="31">
        <v>7</v>
      </c>
      <c r="B1354" s="41" t="s">
        <v>1520</v>
      </c>
      <c r="C1354" s="31"/>
      <c r="D1354" s="31"/>
      <c r="E1354" s="31"/>
      <c r="F1354" s="31"/>
    </row>
    <row r="1355" spans="1:6" x14ac:dyDescent="0.2">
      <c r="A1355" s="31"/>
      <c r="B1355" s="31"/>
      <c r="C1355" s="31"/>
      <c r="D1355" s="31"/>
      <c r="E1355" s="31"/>
      <c r="F1355" s="31"/>
    </row>
    <row r="1356" spans="1:6" x14ac:dyDescent="0.2">
      <c r="A1356" s="32" t="s">
        <v>344</v>
      </c>
      <c r="B1356" s="33"/>
      <c r="C1356" s="31"/>
      <c r="D1356" s="31"/>
      <c r="E1356" s="31"/>
      <c r="F1356" s="31"/>
    </row>
    <row r="1357" spans="1:6" x14ac:dyDescent="0.2">
      <c r="A1357" s="31">
        <v>1</v>
      </c>
      <c r="B1357" s="41" t="s">
        <v>1522</v>
      </c>
      <c r="C1357" s="31"/>
      <c r="D1357" s="31"/>
      <c r="E1357" s="31"/>
      <c r="F1357" s="31"/>
    </row>
    <row r="1358" spans="1:6" ht="25.5" x14ac:dyDescent="0.2">
      <c r="A1358" s="31">
        <v>2</v>
      </c>
      <c r="B1358" s="41" t="s">
        <v>1515</v>
      </c>
      <c r="C1358" s="31"/>
      <c r="D1358" s="31"/>
      <c r="E1358" s="31"/>
      <c r="F1358" s="31"/>
    </row>
    <row r="1359" spans="1:6" ht="25.5" x14ac:dyDescent="0.2">
      <c r="A1359" s="31">
        <v>3</v>
      </c>
      <c r="B1359" s="41" t="s">
        <v>1516</v>
      </c>
      <c r="C1359" s="31"/>
      <c r="D1359" s="31"/>
      <c r="E1359" s="31"/>
      <c r="F1359" s="31"/>
    </row>
    <row r="1360" spans="1:6" ht="38.25" x14ac:dyDescent="0.2">
      <c r="A1360" s="31">
        <v>4</v>
      </c>
      <c r="B1360" s="41" t="s">
        <v>1517</v>
      </c>
      <c r="C1360" s="31"/>
      <c r="D1360" s="31"/>
      <c r="E1360" s="31"/>
      <c r="F1360" s="31"/>
    </row>
    <row r="1361" spans="1:6" ht="25.5" x14ac:dyDescent="0.2">
      <c r="A1361" s="31">
        <v>5</v>
      </c>
      <c r="B1361" s="41" t="s">
        <v>1518</v>
      </c>
      <c r="C1361" s="31"/>
      <c r="D1361" s="31"/>
      <c r="E1361" s="31"/>
      <c r="F1361" s="31"/>
    </row>
    <row r="1362" spans="1:6" ht="25.5" x14ac:dyDescent="0.2">
      <c r="A1362" s="31">
        <v>6</v>
      </c>
      <c r="B1362" s="41" t="s">
        <v>1519</v>
      </c>
      <c r="C1362" s="31"/>
      <c r="D1362" s="31"/>
      <c r="E1362" s="31"/>
      <c r="F1362" s="31"/>
    </row>
    <row r="1363" spans="1:6" ht="25.5" x14ac:dyDescent="0.2">
      <c r="A1363" s="31">
        <v>7</v>
      </c>
      <c r="B1363" s="41" t="s">
        <v>1520</v>
      </c>
      <c r="C1363" s="31"/>
      <c r="D1363" s="31"/>
      <c r="E1363" s="31"/>
      <c r="F1363" s="31"/>
    </row>
    <row r="1364" spans="1:6" x14ac:dyDescent="0.2">
      <c r="A1364" s="31"/>
      <c r="B1364" s="31"/>
      <c r="C1364" s="31"/>
      <c r="D1364" s="31"/>
      <c r="E1364" s="31"/>
      <c r="F1364" s="31"/>
    </row>
    <row r="1365" spans="1:6" x14ac:dyDescent="0.2">
      <c r="A1365" s="32" t="s">
        <v>322</v>
      </c>
      <c r="B1365" s="33"/>
      <c r="C1365" s="31"/>
      <c r="D1365" s="31"/>
      <c r="E1365" s="31"/>
      <c r="F1365" s="31"/>
    </row>
    <row r="1366" spans="1:6" x14ac:dyDescent="0.2">
      <c r="A1366" s="31">
        <v>1</v>
      </c>
      <c r="B1366" s="41" t="s">
        <v>1523</v>
      </c>
      <c r="C1366" s="31"/>
      <c r="D1366" s="31"/>
      <c r="E1366" s="31"/>
      <c r="F1366" s="31"/>
    </row>
    <row r="1367" spans="1:6" x14ac:dyDescent="0.2">
      <c r="A1367" s="31">
        <v>2</v>
      </c>
      <c r="B1367" s="41" t="s">
        <v>1524</v>
      </c>
      <c r="C1367" s="31"/>
      <c r="D1367" s="31"/>
      <c r="E1367" s="31"/>
      <c r="F1367" s="31"/>
    </row>
    <row r="1368" spans="1:6" ht="25.5" x14ac:dyDescent="0.2">
      <c r="A1368" s="31">
        <v>3</v>
      </c>
      <c r="B1368" s="41" t="s">
        <v>1525</v>
      </c>
      <c r="C1368" s="31"/>
      <c r="D1368" s="31"/>
      <c r="E1368" s="31"/>
      <c r="F1368" s="31"/>
    </row>
    <row r="1369" spans="1:6" ht="25.5" x14ac:dyDescent="0.2">
      <c r="A1369" s="31">
        <v>4</v>
      </c>
      <c r="B1369" s="41" t="s">
        <v>1526</v>
      </c>
      <c r="C1369" s="31"/>
      <c r="D1369" s="31"/>
      <c r="E1369" s="31"/>
      <c r="F1369" s="31"/>
    </row>
    <row r="1370" spans="1:6" x14ac:dyDescent="0.2">
      <c r="A1370" s="31"/>
      <c r="B1370" s="31"/>
      <c r="C1370" s="31"/>
      <c r="D1370" s="31"/>
      <c r="E1370" s="31"/>
      <c r="F1370" s="31"/>
    </row>
    <row r="1371" spans="1:6" x14ac:dyDescent="0.2">
      <c r="A1371" s="32" t="s">
        <v>324</v>
      </c>
      <c r="B1371" s="33"/>
      <c r="C1371" s="31"/>
      <c r="D1371" s="31"/>
      <c r="E1371" s="31"/>
      <c r="F1371" s="31"/>
    </row>
    <row r="1372" spans="1:6" x14ac:dyDescent="0.2">
      <c r="A1372" s="31">
        <v>1</v>
      </c>
      <c r="B1372" s="41" t="s">
        <v>1527</v>
      </c>
      <c r="C1372" s="31"/>
      <c r="D1372" s="31"/>
      <c r="E1372" s="31"/>
      <c r="F1372" s="31"/>
    </row>
    <row r="1373" spans="1:6" ht="25.5" x14ac:dyDescent="0.2">
      <c r="A1373" s="31">
        <v>2</v>
      </c>
      <c r="B1373" s="41" t="s">
        <v>1528</v>
      </c>
      <c r="C1373" s="31"/>
      <c r="D1373" s="31"/>
      <c r="E1373" s="31"/>
      <c r="F1373" s="31"/>
    </row>
    <row r="1374" spans="1:6" ht="25.5" x14ac:dyDescent="0.2">
      <c r="A1374" s="31">
        <v>3</v>
      </c>
      <c r="B1374" s="41" t="s">
        <v>1529</v>
      </c>
      <c r="C1374" s="31"/>
      <c r="D1374" s="31"/>
      <c r="E1374" s="31"/>
      <c r="F1374" s="31"/>
    </row>
    <row r="1375" spans="1:6" x14ac:dyDescent="0.2">
      <c r="A1375" s="31">
        <v>4</v>
      </c>
      <c r="B1375" s="41" t="s">
        <v>1530</v>
      </c>
      <c r="C1375" s="31"/>
      <c r="D1375" s="31"/>
      <c r="E1375" s="31"/>
      <c r="F1375" s="31"/>
    </row>
    <row r="1376" spans="1:6" x14ac:dyDescent="0.2">
      <c r="A1376" s="31"/>
      <c r="B1376" s="31"/>
      <c r="C1376" s="31"/>
      <c r="D1376" s="31"/>
      <c r="E1376" s="31"/>
      <c r="F1376" s="31"/>
    </row>
    <row r="1377" spans="1:6" x14ac:dyDescent="0.2">
      <c r="A1377" s="32" t="s">
        <v>326</v>
      </c>
      <c r="B1377" s="33"/>
      <c r="C1377" s="31"/>
      <c r="D1377" s="31"/>
      <c r="E1377" s="31"/>
      <c r="F1377" s="31"/>
    </row>
    <row r="1378" spans="1:6" x14ac:dyDescent="0.2">
      <c r="A1378" s="31">
        <v>1</v>
      </c>
      <c r="B1378" s="41" t="s">
        <v>1531</v>
      </c>
      <c r="C1378" s="31"/>
      <c r="D1378" s="31"/>
      <c r="E1378" s="31"/>
      <c r="F1378" s="31"/>
    </row>
    <row r="1379" spans="1:6" x14ac:dyDescent="0.2">
      <c r="A1379" s="31">
        <v>2</v>
      </c>
      <c r="B1379" s="41" t="s">
        <v>1532</v>
      </c>
      <c r="C1379" s="31"/>
      <c r="D1379" s="31"/>
      <c r="E1379" s="31"/>
      <c r="F1379" s="31"/>
    </row>
    <row r="1380" spans="1:6" x14ac:dyDescent="0.2">
      <c r="A1380" s="31">
        <v>3</v>
      </c>
      <c r="B1380" s="41" t="s">
        <v>1533</v>
      </c>
      <c r="C1380" s="31"/>
      <c r="D1380" s="31"/>
      <c r="E1380" s="31"/>
      <c r="F1380" s="31"/>
    </row>
    <row r="1381" spans="1:6" x14ac:dyDescent="0.2">
      <c r="A1381" s="31">
        <v>4</v>
      </c>
      <c r="B1381" s="41" t="s">
        <v>1534</v>
      </c>
      <c r="C1381" s="31"/>
      <c r="D1381" s="31"/>
      <c r="E1381" s="31"/>
      <c r="F1381" s="31"/>
    </row>
    <row r="1382" spans="1:6" x14ac:dyDescent="0.2">
      <c r="A1382" s="31">
        <v>5</v>
      </c>
      <c r="B1382" s="41" t="s">
        <v>1535</v>
      </c>
      <c r="C1382" s="31"/>
      <c r="D1382" s="31"/>
      <c r="E1382" s="31"/>
      <c r="F1382" s="31"/>
    </row>
    <row r="1383" spans="1:6" x14ac:dyDescent="0.2">
      <c r="A1383" s="31"/>
      <c r="B1383" s="31"/>
      <c r="C1383" s="31"/>
      <c r="D1383" s="31"/>
      <c r="E1383" s="31"/>
      <c r="F1383" s="31"/>
    </row>
    <row r="1384" spans="1:6" x14ac:dyDescent="0.2">
      <c r="A1384" s="32" t="s">
        <v>328</v>
      </c>
      <c r="B1384" s="33"/>
      <c r="C1384" s="31"/>
      <c r="D1384" s="31"/>
      <c r="E1384" s="31"/>
      <c r="F1384" s="31"/>
    </row>
    <row r="1385" spans="1:6" x14ac:dyDescent="0.2">
      <c r="A1385" s="31">
        <v>1</v>
      </c>
      <c r="B1385" s="41" t="s">
        <v>1536</v>
      </c>
      <c r="C1385" s="31"/>
      <c r="D1385" s="31"/>
      <c r="E1385" s="31"/>
      <c r="F1385" s="31"/>
    </row>
    <row r="1386" spans="1:6" ht="25.5" x14ac:dyDescent="0.2">
      <c r="A1386" s="31">
        <v>2</v>
      </c>
      <c r="B1386" s="41" t="s">
        <v>1537</v>
      </c>
      <c r="C1386" s="31"/>
      <c r="D1386" s="31"/>
      <c r="E1386" s="31"/>
      <c r="F1386" s="31"/>
    </row>
    <row r="1387" spans="1:6" ht="25.5" x14ac:dyDescent="0.2">
      <c r="A1387" s="31">
        <v>3</v>
      </c>
      <c r="B1387" s="41" t="s">
        <v>1538</v>
      </c>
      <c r="C1387" s="31"/>
      <c r="D1387" s="31"/>
      <c r="E1387" s="31"/>
      <c r="F1387" s="31"/>
    </row>
    <row r="1388" spans="1:6" ht="25.5" x14ac:dyDescent="0.2">
      <c r="A1388" s="31">
        <v>4</v>
      </c>
      <c r="B1388" s="41" t="s">
        <v>1539</v>
      </c>
      <c r="C1388" s="31"/>
      <c r="D1388" s="31"/>
      <c r="E1388" s="31"/>
      <c r="F1388" s="31"/>
    </row>
    <row r="1389" spans="1:6" ht="25.5" x14ac:dyDescent="0.2">
      <c r="A1389" s="31">
        <v>5</v>
      </c>
      <c r="B1389" s="41" t="s">
        <v>1540</v>
      </c>
      <c r="C1389" s="31"/>
      <c r="D1389" s="31"/>
      <c r="E1389" s="31"/>
      <c r="F1389" s="31"/>
    </row>
    <row r="1390" spans="1:6" ht="25.5" x14ac:dyDescent="0.2">
      <c r="A1390" s="31">
        <v>6</v>
      </c>
      <c r="B1390" s="41" t="s">
        <v>1541</v>
      </c>
      <c r="C1390" s="31"/>
      <c r="D1390" s="31"/>
      <c r="E1390" s="31"/>
      <c r="F1390" s="31"/>
    </row>
    <row r="1391" spans="1:6" x14ac:dyDescent="0.2">
      <c r="A1391" s="31"/>
      <c r="B1391" s="31"/>
      <c r="C1391" s="31"/>
      <c r="D1391" s="31"/>
      <c r="E1391" s="31"/>
      <c r="F1391" s="31"/>
    </row>
    <row r="1392" spans="1:6" x14ac:dyDescent="0.2">
      <c r="A1392" s="32" t="s">
        <v>330</v>
      </c>
      <c r="B1392" s="33"/>
      <c r="C1392" s="31"/>
      <c r="D1392" s="31"/>
      <c r="E1392" s="31"/>
      <c r="F1392" s="31"/>
    </row>
    <row r="1393" spans="1:6" x14ac:dyDescent="0.2">
      <c r="A1393" s="31">
        <v>1</v>
      </c>
      <c r="B1393" s="41" t="s">
        <v>1542</v>
      </c>
      <c r="C1393" s="31"/>
      <c r="D1393" s="31"/>
      <c r="E1393" s="31"/>
      <c r="F1393" s="31"/>
    </row>
    <row r="1394" spans="1:6" ht="25.5" x14ac:dyDescent="0.2">
      <c r="A1394" s="31">
        <v>2</v>
      </c>
      <c r="B1394" s="41" t="s">
        <v>1537</v>
      </c>
      <c r="C1394" s="31"/>
      <c r="D1394" s="31"/>
      <c r="E1394" s="31"/>
      <c r="F1394" s="31"/>
    </row>
    <row r="1395" spans="1:6" ht="25.5" x14ac:dyDescent="0.2">
      <c r="A1395" s="31">
        <v>3</v>
      </c>
      <c r="B1395" s="41" t="s">
        <v>1538</v>
      </c>
      <c r="C1395" s="31"/>
      <c r="D1395" s="31"/>
      <c r="E1395" s="31"/>
      <c r="F1395" s="31"/>
    </row>
    <row r="1396" spans="1:6" ht="25.5" x14ac:dyDescent="0.2">
      <c r="A1396" s="31">
        <v>4</v>
      </c>
      <c r="B1396" s="41" t="s">
        <v>1539</v>
      </c>
      <c r="C1396" s="31"/>
      <c r="D1396" s="31"/>
      <c r="E1396" s="31"/>
      <c r="F1396" s="31"/>
    </row>
    <row r="1397" spans="1:6" ht="25.5" x14ac:dyDescent="0.2">
      <c r="A1397" s="31">
        <v>5</v>
      </c>
      <c r="B1397" s="41" t="s">
        <v>1540</v>
      </c>
      <c r="C1397" s="31"/>
      <c r="D1397" s="31"/>
      <c r="E1397" s="31"/>
      <c r="F1397" s="31"/>
    </row>
    <row r="1398" spans="1:6" ht="25.5" x14ac:dyDescent="0.2">
      <c r="A1398" s="31">
        <v>6</v>
      </c>
      <c r="B1398" s="41" t="s">
        <v>1541</v>
      </c>
      <c r="C1398" s="31"/>
      <c r="D1398" s="31"/>
      <c r="E1398" s="31"/>
      <c r="F1398" s="31"/>
    </row>
    <row r="1399" spans="1:6" x14ac:dyDescent="0.2">
      <c r="A1399" s="31"/>
      <c r="B1399" s="31"/>
      <c r="C1399" s="31"/>
      <c r="D1399" s="31"/>
      <c r="E1399" s="31"/>
      <c r="F1399" s="31"/>
    </row>
    <row r="1400" spans="1:6" x14ac:dyDescent="0.2">
      <c r="A1400" s="32" t="s">
        <v>459</v>
      </c>
      <c r="B1400" s="33"/>
      <c r="C1400" s="31"/>
      <c r="D1400" s="31"/>
      <c r="E1400" s="31"/>
      <c r="F1400" s="31"/>
    </row>
    <row r="1401" spans="1:6" x14ac:dyDescent="0.2">
      <c r="A1401" s="31">
        <v>1</v>
      </c>
      <c r="B1401" s="41" t="s">
        <v>1543</v>
      </c>
      <c r="C1401" s="31"/>
      <c r="D1401" s="31"/>
      <c r="E1401" s="31"/>
      <c r="F1401" s="31"/>
    </row>
    <row r="1402" spans="1:6" ht="25.5" x14ac:dyDescent="0.2">
      <c r="A1402" s="31">
        <v>2</v>
      </c>
      <c r="B1402" s="41" t="s">
        <v>1544</v>
      </c>
      <c r="C1402" s="31"/>
      <c r="D1402" s="31"/>
      <c r="E1402" s="31"/>
      <c r="F1402" s="31"/>
    </row>
    <row r="1403" spans="1:6" ht="25.5" x14ac:dyDescent="0.2">
      <c r="A1403" s="31">
        <v>3</v>
      </c>
      <c r="B1403" s="41" t="s">
        <v>1545</v>
      </c>
      <c r="C1403" s="31"/>
      <c r="D1403" s="31"/>
      <c r="E1403" s="31"/>
      <c r="F1403" s="31"/>
    </row>
    <row r="1404" spans="1:6" x14ac:dyDescent="0.2">
      <c r="A1404" s="31">
        <v>4</v>
      </c>
      <c r="B1404" s="41" t="s">
        <v>1546</v>
      </c>
      <c r="C1404" s="31"/>
      <c r="D1404" s="31"/>
      <c r="E1404" s="31"/>
      <c r="F1404" s="31"/>
    </row>
    <row r="1405" spans="1:6" x14ac:dyDescent="0.2">
      <c r="A1405" s="31"/>
      <c r="B1405" s="31"/>
      <c r="C1405" s="31"/>
      <c r="D1405" s="31"/>
      <c r="E1405" s="31"/>
      <c r="F1405" s="31"/>
    </row>
    <row r="1406" spans="1:6" x14ac:dyDescent="0.2">
      <c r="A1406" s="32" t="s">
        <v>461</v>
      </c>
      <c r="B1406" s="33"/>
      <c r="C1406" s="31"/>
      <c r="D1406" s="31"/>
      <c r="E1406" s="31"/>
      <c r="F1406" s="31"/>
    </row>
    <row r="1407" spans="1:6" ht="25.5" x14ac:dyDescent="0.2">
      <c r="A1407" s="31">
        <v>1</v>
      </c>
      <c r="B1407" s="41" t="s">
        <v>1547</v>
      </c>
      <c r="C1407" s="31"/>
      <c r="D1407" s="31"/>
      <c r="E1407" s="31"/>
      <c r="F1407" s="31"/>
    </row>
    <row r="1408" spans="1:6" x14ac:dyDescent="0.2">
      <c r="A1408" s="31">
        <v>2</v>
      </c>
      <c r="B1408" s="41" t="s">
        <v>1548</v>
      </c>
      <c r="C1408" s="31"/>
      <c r="D1408" s="31"/>
      <c r="E1408" s="31"/>
      <c r="F1408" s="31"/>
    </row>
    <row r="1409" spans="1:6" ht="14.25" x14ac:dyDescent="0.2">
      <c r="A1409" s="31">
        <v>3</v>
      </c>
      <c r="B1409" s="42" t="s">
        <v>1549</v>
      </c>
      <c r="C1409" s="31"/>
      <c r="D1409" s="31"/>
      <c r="E1409" s="31"/>
      <c r="F1409" s="31"/>
    </row>
    <row r="1410" spans="1:6" ht="25.5" x14ac:dyDescent="0.2">
      <c r="A1410" s="31">
        <v>4</v>
      </c>
      <c r="B1410" s="41" t="s">
        <v>1550</v>
      </c>
      <c r="C1410" s="31"/>
      <c r="D1410" s="31"/>
      <c r="E1410" s="31"/>
      <c r="F1410" s="31"/>
    </row>
    <row r="1411" spans="1:6" x14ac:dyDescent="0.2">
      <c r="A1411" s="31"/>
      <c r="B1411" s="31"/>
      <c r="C1411" s="31"/>
      <c r="D1411" s="31"/>
      <c r="E1411" s="31"/>
      <c r="F1411" s="31"/>
    </row>
    <row r="1412" spans="1:6" x14ac:dyDescent="0.2">
      <c r="A1412" s="32" t="s">
        <v>463</v>
      </c>
      <c r="B1412" s="33"/>
      <c r="C1412" s="31"/>
      <c r="D1412" s="31"/>
      <c r="E1412" s="31"/>
      <c r="F1412" s="31"/>
    </row>
    <row r="1413" spans="1:6" ht="25.5" x14ac:dyDescent="0.2">
      <c r="A1413" s="31">
        <v>1</v>
      </c>
      <c r="B1413" s="41" t="s">
        <v>1551</v>
      </c>
      <c r="C1413" s="31"/>
      <c r="D1413" s="31"/>
      <c r="E1413" s="31"/>
      <c r="F1413" s="31"/>
    </row>
    <row r="1414" spans="1:6" x14ac:dyDescent="0.2">
      <c r="A1414" s="31">
        <v>2</v>
      </c>
      <c r="B1414" s="41" t="s">
        <v>1552</v>
      </c>
      <c r="C1414" s="31"/>
      <c r="D1414" s="31"/>
      <c r="E1414" s="31"/>
      <c r="F1414" s="31"/>
    </row>
    <row r="1415" spans="1:6" ht="25.5" x14ac:dyDescent="0.2">
      <c r="A1415" s="31">
        <v>3</v>
      </c>
      <c r="B1415" s="41" t="s">
        <v>1553</v>
      </c>
      <c r="C1415" s="31"/>
      <c r="D1415" s="31"/>
      <c r="E1415" s="31"/>
      <c r="F1415" s="31"/>
    </row>
    <row r="1416" spans="1:6" x14ac:dyDescent="0.2">
      <c r="A1416" s="31">
        <v>4</v>
      </c>
      <c r="B1416" s="41" t="s">
        <v>1554</v>
      </c>
      <c r="C1416" s="31"/>
      <c r="D1416" s="31"/>
      <c r="E1416" s="31"/>
      <c r="F1416" s="31"/>
    </row>
    <row r="1417" spans="1:6" x14ac:dyDescent="0.2">
      <c r="A1417" s="31"/>
      <c r="B1417" s="31"/>
      <c r="C1417" s="31"/>
      <c r="D1417" s="31"/>
      <c r="E1417" s="31"/>
      <c r="F1417" s="31"/>
    </row>
    <row r="1418" spans="1:6" x14ac:dyDescent="0.2">
      <c r="A1418" s="32" t="s">
        <v>465</v>
      </c>
      <c r="B1418" s="33"/>
      <c r="C1418" s="31"/>
      <c r="D1418" s="31"/>
      <c r="E1418" s="31"/>
      <c r="F1418" s="31"/>
    </row>
    <row r="1419" spans="1:6" x14ac:dyDescent="0.2">
      <c r="A1419" s="31">
        <v>1</v>
      </c>
      <c r="B1419" s="41" t="s">
        <v>1555</v>
      </c>
      <c r="C1419" s="31"/>
      <c r="D1419" s="31"/>
      <c r="E1419" s="31"/>
      <c r="F1419" s="31"/>
    </row>
    <row r="1420" spans="1:6" x14ac:dyDescent="0.2">
      <c r="A1420" s="31">
        <v>2</v>
      </c>
      <c r="B1420" s="41" t="s">
        <v>1556</v>
      </c>
      <c r="C1420" s="31"/>
      <c r="D1420" s="31"/>
      <c r="E1420" s="31"/>
      <c r="F1420" s="31"/>
    </row>
    <row r="1421" spans="1:6" x14ac:dyDescent="0.2">
      <c r="A1421" s="31">
        <v>3</v>
      </c>
      <c r="B1421" s="41" t="s">
        <v>1557</v>
      </c>
      <c r="C1421" s="31"/>
      <c r="D1421" s="31"/>
      <c r="E1421" s="31"/>
      <c r="F1421" s="31"/>
    </row>
    <row r="1422" spans="1:6" x14ac:dyDescent="0.2">
      <c r="A1422" s="31">
        <v>4</v>
      </c>
      <c r="B1422" s="41" t="s">
        <v>1558</v>
      </c>
      <c r="C1422" s="31"/>
      <c r="D1422" s="31"/>
      <c r="E1422" s="31"/>
      <c r="F1422" s="31"/>
    </row>
    <row r="1423" spans="1:6" x14ac:dyDescent="0.2">
      <c r="A1423" s="31"/>
      <c r="B1423" s="31"/>
      <c r="C1423" s="31"/>
      <c r="D1423" s="31"/>
      <c r="E1423" s="31"/>
      <c r="F1423" s="31"/>
    </row>
    <row r="1424" spans="1:6" x14ac:dyDescent="0.2">
      <c r="A1424" s="32" t="s">
        <v>468</v>
      </c>
      <c r="B1424" s="33"/>
      <c r="C1424" s="31"/>
      <c r="D1424" s="31"/>
      <c r="E1424" s="31"/>
      <c r="F1424" s="31"/>
    </row>
    <row r="1425" spans="1:6" x14ac:dyDescent="0.2">
      <c r="A1425" s="31">
        <v>1</v>
      </c>
      <c r="B1425" s="41" t="s">
        <v>1559</v>
      </c>
      <c r="C1425" s="31"/>
      <c r="D1425" s="31"/>
      <c r="E1425" s="31"/>
      <c r="F1425" s="31"/>
    </row>
    <row r="1426" spans="1:6" x14ac:dyDescent="0.2">
      <c r="A1426" s="31">
        <v>2</v>
      </c>
      <c r="B1426" s="41" t="s">
        <v>1560</v>
      </c>
      <c r="C1426" s="31"/>
      <c r="D1426" s="31"/>
      <c r="E1426" s="31"/>
      <c r="F1426" s="31"/>
    </row>
    <row r="1427" spans="1:6" x14ac:dyDescent="0.2">
      <c r="A1427" s="31">
        <v>3</v>
      </c>
      <c r="B1427" s="41" t="s">
        <v>1561</v>
      </c>
      <c r="C1427" s="31"/>
      <c r="D1427" s="31"/>
      <c r="E1427" s="31"/>
      <c r="F1427" s="31"/>
    </row>
    <row r="1428" spans="1:6" x14ac:dyDescent="0.2">
      <c r="A1428" s="31">
        <v>4</v>
      </c>
      <c r="B1428" s="41" t="s">
        <v>1562</v>
      </c>
      <c r="C1428" s="31"/>
      <c r="D1428" s="31"/>
      <c r="E1428" s="31"/>
      <c r="F1428" s="31"/>
    </row>
    <row r="1429" spans="1:6" x14ac:dyDescent="0.2">
      <c r="A1429" s="31"/>
      <c r="B1429" s="31"/>
      <c r="C1429" s="31"/>
      <c r="D1429" s="31"/>
      <c r="E1429" s="31"/>
      <c r="F1429" s="31"/>
    </row>
    <row r="1430" spans="1:6" x14ac:dyDescent="0.2">
      <c r="A1430" s="32" t="s">
        <v>470</v>
      </c>
      <c r="B1430" s="33"/>
      <c r="C1430" s="31"/>
      <c r="D1430" s="31"/>
      <c r="E1430" s="31"/>
      <c r="F1430" s="31"/>
    </row>
    <row r="1431" spans="1:6" ht="25.5" x14ac:dyDescent="0.2">
      <c r="A1431" s="31">
        <v>1</v>
      </c>
      <c r="B1431" s="41" t="s">
        <v>1563</v>
      </c>
      <c r="C1431" s="31"/>
      <c r="D1431" s="31"/>
      <c r="E1431" s="31"/>
      <c r="F1431" s="31"/>
    </row>
    <row r="1432" spans="1:6" x14ac:dyDescent="0.2">
      <c r="A1432" s="31">
        <v>2</v>
      </c>
      <c r="B1432" s="41" t="s">
        <v>1564</v>
      </c>
      <c r="C1432" s="31"/>
      <c r="D1432" s="31"/>
      <c r="E1432" s="31"/>
      <c r="F1432" s="31"/>
    </row>
    <row r="1433" spans="1:6" x14ac:dyDescent="0.2">
      <c r="A1433" s="31">
        <v>3</v>
      </c>
      <c r="B1433" s="41" t="s">
        <v>1565</v>
      </c>
      <c r="C1433" s="31"/>
      <c r="D1433" s="31"/>
      <c r="E1433" s="31"/>
      <c r="F1433" s="31"/>
    </row>
    <row r="1434" spans="1:6" ht="25.5" x14ac:dyDescent="0.2">
      <c r="A1434" s="31">
        <v>4</v>
      </c>
      <c r="B1434" s="41" t="s">
        <v>1566</v>
      </c>
      <c r="C1434" s="31"/>
      <c r="D1434" s="31"/>
      <c r="E1434" s="31"/>
      <c r="F1434" s="31"/>
    </row>
    <row r="1435" spans="1:6" x14ac:dyDescent="0.2">
      <c r="A1435" s="31"/>
      <c r="B1435" s="31"/>
      <c r="C1435" s="31"/>
      <c r="D1435" s="31"/>
      <c r="E1435" s="31"/>
      <c r="F1435" s="31"/>
    </row>
    <row r="1436" spans="1:6" x14ac:dyDescent="0.2">
      <c r="A1436" s="32" t="s">
        <v>472</v>
      </c>
      <c r="B1436" s="33"/>
      <c r="C1436" s="31"/>
      <c r="D1436" s="31"/>
      <c r="E1436" s="31"/>
      <c r="F1436" s="31"/>
    </row>
    <row r="1437" spans="1:6" ht="25.5" x14ac:dyDescent="0.2">
      <c r="A1437" s="31">
        <v>1</v>
      </c>
      <c r="B1437" s="41" t="s">
        <v>1567</v>
      </c>
      <c r="C1437" s="31"/>
      <c r="D1437" s="31"/>
      <c r="E1437" s="31"/>
      <c r="F1437" s="31"/>
    </row>
    <row r="1438" spans="1:6" x14ac:dyDescent="0.2">
      <c r="A1438" s="31">
        <v>2</v>
      </c>
      <c r="B1438" s="41" t="s">
        <v>1568</v>
      </c>
      <c r="C1438" s="31"/>
      <c r="D1438" s="31"/>
      <c r="E1438" s="31"/>
      <c r="F1438" s="31"/>
    </row>
    <row r="1439" spans="1:6" x14ac:dyDescent="0.2">
      <c r="A1439" s="31">
        <v>3</v>
      </c>
      <c r="B1439" s="41" t="s">
        <v>1569</v>
      </c>
      <c r="C1439" s="31"/>
      <c r="D1439" s="31"/>
      <c r="E1439" s="31"/>
      <c r="F1439" s="31"/>
    </row>
    <row r="1440" spans="1:6" x14ac:dyDescent="0.2">
      <c r="A1440" s="31">
        <v>4</v>
      </c>
      <c r="B1440" s="41" t="s">
        <v>1570</v>
      </c>
      <c r="C1440" s="31"/>
      <c r="D1440" s="31"/>
      <c r="E1440" s="31"/>
      <c r="F1440" s="31"/>
    </row>
    <row r="1441" spans="1:6" x14ac:dyDescent="0.2">
      <c r="A1441" s="31">
        <v>5</v>
      </c>
      <c r="B1441" s="41" t="s">
        <v>1571</v>
      </c>
      <c r="C1441" s="31"/>
      <c r="D1441" s="31"/>
      <c r="E1441" s="31"/>
      <c r="F1441" s="31"/>
    </row>
    <row r="1442" spans="1:6" x14ac:dyDescent="0.2">
      <c r="A1442" s="31"/>
      <c r="B1442" s="31"/>
      <c r="C1442" s="31"/>
      <c r="D1442" s="31"/>
      <c r="E1442" s="31"/>
      <c r="F1442" s="31"/>
    </row>
    <row r="1443" spans="1:6" x14ac:dyDescent="0.2">
      <c r="A1443" s="32" t="s">
        <v>475</v>
      </c>
      <c r="B1443" s="33"/>
      <c r="C1443" s="31"/>
      <c r="D1443" s="31"/>
      <c r="E1443" s="31"/>
      <c r="F1443" s="31"/>
    </row>
    <row r="1444" spans="1:6" ht="25.5" x14ac:dyDescent="0.2">
      <c r="A1444" s="31">
        <v>1</v>
      </c>
      <c r="B1444" s="41" t="s">
        <v>1572</v>
      </c>
      <c r="C1444" s="31"/>
      <c r="D1444" s="31"/>
      <c r="E1444" s="31"/>
      <c r="F1444" s="31"/>
    </row>
    <row r="1445" spans="1:6" x14ac:dyDescent="0.2">
      <c r="A1445" s="31">
        <v>2</v>
      </c>
      <c r="B1445" s="41" t="s">
        <v>1573</v>
      </c>
      <c r="C1445" s="31"/>
      <c r="D1445" s="31"/>
      <c r="E1445" s="31"/>
      <c r="F1445" s="31"/>
    </row>
    <row r="1446" spans="1:6" x14ac:dyDescent="0.2">
      <c r="A1446" s="31">
        <v>3</v>
      </c>
      <c r="B1446" s="41" t="s">
        <v>1574</v>
      </c>
      <c r="C1446" s="31"/>
      <c r="D1446" s="31"/>
      <c r="E1446" s="31"/>
      <c r="F1446" s="31"/>
    </row>
    <row r="1447" spans="1:6" x14ac:dyDescent="0.2">
      <c r="A1447" s="31">
        <v>4</v>
      </c>
      <c r="B1447" s="41" t="s">
        <v>1575</v>
      </c>
      <c r="C1447" s="31"/>
      <c r="D1447" s="31"/>
      <c r="E1447" s="31"/>
      <c r="F1447" s="31"/>
    </row>
    <row r="1448" spans="1:6" x14ac:dyDescent="0.2">
      <c r="A1448" s="31"/>
      <c r="B1448" s="31"/>
      <c r="C1448" s="31"/>
      <c r="D1448" s="31"/>
      <c r="E1448" s="31"/>
      <c r="F1448" s="31"/>
    </row>
    <row r="1449" spans="1:6" x14ac:dyDescent="0.2">
      <c r="A1449" s="32" t="s">
        <v>479</v>
      </c>
      <c r="B1449" s="33"/>
      <c r="C1449" s="31"/>
      <c r="D1449" s="31"/>
      <c r="E1449" s="31"/>
      <c r="F1449" s="31"/>
    </row>
    <row r="1450" spans="1:6" x14ac:dyDescent="0.2">
      <c r="A1450" s="31">
        <v>1</v>
      </c>
      <c r="B1450" s="41" t="s">
        <v>1576</v>
      </c>
      <c r="C1450" s="31"/>
      <c r="D1450" s="31"/>
      <c r="E1450" s="31"/>
      <c r="F1450" s="31"/>
    </row>
    <row r="1451" spans="1:6" x14ac:dyDescent="0.2">
      <c r="A1451" s="31">
        <v>2</v>
      </c>
      <c r="B1451" s="41" t="s">
        <v>1577</v>
      </c>
      <c r="C1451" s="31"/>
      <c r="D1451" s="31"/>
      <c r="E1451" s="31"/>
      <c r="F1451" s="31"/>
    </row>
    <row r="1452" spans="1:6" ht="25.5" x14ac:dyDescent="0.2">
      <c r="A1452" s="31">
        <v>3</v>
      </c>
      <c r="B1452" s="41" t="s">
        <v>1578</v>
      </c>
      <c r="C1452" s="31"/>
      <c r="D1452" s="31"/>
      <c r="E1452" s="31"/>
      <c r="F1452" s="31"/>
    </row>
    <row r="1453" spans="1:6" ht="25.5" x14ac:dyDescent="0.2">
      <c r="A1453" s="31">
        <v>4</v>
      </c>
      <c r="B1453" s="41" t="s">
        <v>1579</v>
      </c>
      <c r="C1453" s="31"/>
      <c r="D1453" s="31"/>
      <c r="E1453" s="31"/>
      <c r="F1453" s="31"/>
    </row>
    <row r="1454" spans="1:6" x14ac:dyDescent="0.2">
      <c r="A1454" s="31">
        <v>5</v>
      </c>
      <c r="B1454" s="41" t="s">
        <v>1580</v>
      </c>
      <c r="C1454" s="31"/>
      <c r="D1454" s="31"/>
      <c r="E1454" s="31"/>
      <c r="F1454" s="31"/>
    </row>
    <row r="1455" spans="1:6" ht="25.5" x14ac:dyDescent="0.2">
      <c r="A1455" s="31">
        <v>6</v>
      </c>
      <c r="B1455" s="41" t="s">
        <v>1581</v>
      </c>
      <c r="C1455" s="31"/>
      <c r="D1455" s="31"/>
      <c r="E1455" s="31"/>
      <c r="F1455" s="31"/>
    </row>
    <row r="1456" spans="1:6" x14ac:dyDescent="0.2">
      <c r="A1456" s="31"/>
      <c r="B1456" s="31"/>
      <c r="C1456" s="31"/>
      <c r="D1456" s="31"/>
      <c r="E1456" s="31"/>
      <c r="F1456" s="31"/>
    </row>
    <row r="1457" spans="1:6" x14ac:dyDescent="0.2">
      <c r="A1457" s="32" t="s">
        <v>481</v>
      </c>
      <c r="B1457" s="33"/>
      <c r="C1457" s="31"/>
      <c r="D1457" s="31"/>
      <c r="E1457" s="31"/>
      <c r="F1457" s="31"/>
    </row>
    <row r="1458" spans="1:6" x14ac:dyDescent="0.2">
      <c r="A1458" s="31">
        <v>1</v>
      </c>
      <c r="B1458" s="41" t="s">
        <v>1582</v>
      </c>
      <c r="C1458" s="31"/>
      <c r="D1458" s="31"/>
      <c r="E1458" s="31"/>
      <c r="F1458" s="31"/>
    </row>
    <row r="1459" spans="1:6" x14ac:dyDescent="0.2">
      <c r="A1459" s="31">
        <v>2</v>
      </c>
      <c r="B1459" s="41" t="s">
        <v>1577</v>
      </c>
      <c r="C1459" s="31"/>
      <c r="D1459" s="31"/>
      <c r="E1459" s="31"/>
      <c r="F1459" s="31"/>
    </row>
    <row r="1460" spans="1:6" ht="25.5" x14ac:dyDescent="0.2">
      <c r="A1460" s="31">
        <v>3</v>
      </c>
      <c r="B1460" s="41" t="s">
        <v>1578</v>
      </c>
      <c r="C1460" s="31"/>
      <c r="D1460" s="31"/>
      <c r="E1460" s="31"/>
      <c r="F1460" s="31"/>
    </row>
    <row r="1461" spans="1:6" ht="25.5" x14ac:dyDescent="0.2">
      <c r="A1461" s="31">
        <v>4</v>
      </c>
      <c r="B1461" s="41" t="s">
        <v>1579</v>
      </c>
      <c r="C1461" s="31"/>
      <c r="D1461" s="31"/>
      <c r="E1461" s="31"/>
      <c r="F1461" s="31"/>
    </row>
    <row r="1462" spans="1:6" x14ac:dyDescent="0.2">
      <c r="A1462" s="31">
        <v>5</v>
      </c>
      <c r="B1462" s="41" t="s">
        <v>1580</v>
      </c>
      <c r="C1462" s="31"/>
      <c r="D1462" s="31"/>
      <c r="E1462" s="31"/>
      <c r="F1462" s="31"/>
    </row>
    <row r="1463" spans="1:6" ht="25.5" x14ac:dyDescent="0.2">
      <c r="A1463" s="31">
        <v>6</v>
      </c>
      <c r="B1463" s="41" t="s">
        <v>1581</v>
      </c>
      <c r="C1463" s="31"/>
      <c r="D1463" s="31"/>
      <c r="E1463" s="31"/>
      <c r="F1463" s="31"/>
    </row>
    <row r="1464" spans="1:6" x14ac:dyDescent="0.2">
      <c r="A1464" s="31"/>
      <c r="B1464" s="31"/>
      <c r="C1464" s="31"/>
      <c r="D1464" s="31"/>
      <c r="E1464" s="31"/>
      <c r="F1464" s="31"/>
    </row>
    <row r="1465" spans="1:6" x14ac:dyDescent="0.2">
      <c r="A1465" s="32" t="s">
        <v>483</v>
      </c>
      <c r="B1465" s="33"/>
      <c r="C1465" s="31"/>
      <c r="D1465" s="31"/>
      <c r="E1465" s="31"/>
      <c r="F1465" s="31"/>
    </row>
    <row r="1466" spans="1:6" x14ac:dyDescent="0.2">
      <c r="A1466" s="31">
        <v>1</v>
      </c>
      <c r="B1466" s="41" t="s">
        <v>1583</v>
      </c>
      <c r="C1466" s="31"/>
      <c r="D1466" s="31"/>
      <c r="E1466" s="31"/>
      <c r="F1466" s="31"/>
    </row>
    <row r="1467" spans="1:6" x14ac:dyDescent="0.2">
      <c r="A1467" s="31">
        <v>2</v>
      </c>
      <c r="B1467" s="41" t="s">
        <v>1577</v>
      </c>
      <c r="C1467" s="31"/>
      <c r="D1467" s="31"/>
      <c r="E1467" s="31"/>
      <c r="F1467" s="31"/>
    </row>
    <row r="1468" spans="1:6" ht="25.5" x14ac:dyDescent="0.2">
      <c r="A1468" s="31">
        <v>3</v>
      </c>
      <c r="B1468" s="41" t="s">
        <v>1578</v>
      </c>
      <c r="C1468" s="31"/>
      <c r="D1468" s="31"/>
      <c r="E1468" s="31"/>
      <c r="F1468" s="31"/>
    </row>
    <row r="1469" spans="1:6" ht="25.5" x14ac:dyDescent="0.2">
      <c r="A1469" s="31">
        <v>4</v>
      </c>
      <c r="B1469" s="41" t="s">
        <v>1579</v>
      </c>
      <c r="C1469" s="31"/>
      <c r="D1469" s="31"/>
      <c r="E1469" s="31"/>
      <c r="F1469" s="31"/>
    </row>
    <row r="1470" spans="1:6" x14ac:dyDescent="0.2">
      <c r="A1470" s="31">
        <v>5</v>
      </c>
      <c r="B1470" s="41" t="s">
        <v>1580</v>
      </c>
      <c r="C1470" s="31"/>
      <c r="D1470" s="31"/>
      <c r="E1470" s="31"/>
      <c r="F1470" s="31"/>
    </row>
    <row r="1471" spans="1:6" ht="25.5" x14ac:dyDescent="0.2">
      <c r="A1471" s="31">
        <v>6</v>
      </c>
      <c r="B1471" s="41" t="s">
        <v>1581</v>
      </c>
      <c r="C1471" s="31"/>
      <c r="D1471" s="31"/>
      <c r="E1471" s="31"/>
      <c r="F1471" s="31"/>
    </row>
    <row r="1472" spans="1:6" x14ac:dyDescent="0.2">
      <c r="A1472" s="31"/>
      <c r="B1472" s="31"/>
      <c r="C1472" s="31"/>
      <c r="D1472" s="31"/>
      <c r="E1472" s="31"/>
      <c r="F1472" s="31"/>
    </row>
    <row r="1473" spans="1:6" x14ac:dyDescent="0.2">
      <c r="A1473" s="32" t="s">
        <v>485</v>
      </c>
      <c r="B1473" s="33"/>
      <c r="C1473" s="31"/>
      <c r="D1473" s="31"/>
      <c r="E1473" s="31"/>
      <c r="F1473" s="31"/>
    </row>
    <row r="1474" spans="1:6" ht="25.5" x14ac:dyDescent="0.2">
      <c r="A1474" s="31">
        <v>1</v>
      </c>
      <c r="B1474" s="41" t="s">
        <v>1584</v>
      </c>
      <c r="C1474" s="31"/>
      <c r="D1474" s="31"/>
      <c r="E1474" s="31"/>
      <c r="F1474" s="31"/>
    </row>
    <row r="1475" spans="1:6" x14ac:dyDescent="0.2">
      <c r="A1475" s="31">
        <v>2</v>
      </c>
      <c r="B1475" s="41" t="s">
        <v>1577</v>
      </c>
      <c r="C1475" s="31"/>
      <c r="D1475" s="31"/>
      <c r="E1475" s="31"/>
      <c r="F1475" s="31"/>
    </row>
    <row r="1476" spans="1:6" ht="25.5" x14ac:dyDescent="0.2">
      <c r="A1476" s="31">
        <v>3</v>
      </c>
      <c r="B1476" s="41" t="s">
        <v>1578</v>
      </c>
      <c r="C1476" s="31"/>
      <c r="D1476" s="31"/>
      <c r="E1476" s="31"/>
      <c r="F1476" s="31"/>
    </row>
    <row r="1477" spans="1:6" ht="25.5" x14ac:dyDescent="0.2">
      <c r="A1477" s="31">
        <v>4</v>
      </c>
      <c r="B1477" s="41" t="s">
        <v>1579</v>
      </c>
      <c r="C1477" s="31"/>
      <c r="D1477" s="31"/>
      <c r="E1477" s="31"/>
      <c r="F1477" s="31"/>
    </row>
    <row r="1478" spans="1:6" x14ac:dyDescent="0.2">
      <c r="A1478" s="31">
        <v>5</v>
      </c>
      <c r="B1478" s="41" t="s">
        <v>1580</v>
      </c>
      <c r="C1478" s="31"/>
      <c r="D1478" s="31"/>
      <c r="E1478" s="31"/>
      <c r="F1478" s="31"/>
    </row>
    <row r="1479" spans="1:6" ht="25.5" x14ac:dyDescent="0.2">
      <c r="A1479" s="31">
        <v>6</v>
      </c>
      <c r="B1479" s="41" t="s">
        <v>1581</v>
      </c>
      <c r="C1479" s="31"/>
      <c r="D1479" s="31"/>
      <c r="E1479" s="31"/>
      <c r="F1479" s="31"/>
    </row>
    <row r="1480" spans="1:6" x14ac:dyDescent="0.2">
      <c r="A1480" s="31"/>
      <c r="B1480" s="31"/>
      <c r="C1480" s="31"/>
      <c r="D1480" s="31"/>
      <c r="E1480" s="31"/>
      <c r="F1480" s="31"/>
    </row>
    <row r="1481" spans="1:6" ht="25.5" x14ac:dyDescent="0.2">
      <c r="A1481" s="32" t="s">
        <v>487</v>
      </c>
      <c r="B1481" s="33"/>
      <c r="C1481" s="31"/>
      <c r="D1481" s="31"/>
      <c r="E1481" s="31"/>
      <c r="F1481" s="31"/>
    </row>
    <row r="1482" spans="1:6" ht="25.5" x14ac:dyDescent="0.2">
      <c r="A1482" s="31">
        <v>1</v>
      </c>
      <c r="B1482" s="41" t="s">
        <v>1585</v>
      </c>
      <c r="C1482" s="31"/>
      <c r="D1482" s="31"/>
      <c r="E1482" s="31"/>
      <c r="F1482" s="31"/>
    </row>
    <row r="1483" spans="1:6" x14ac:dyDescent="0.2">
      <c r="A1483" s="31">
        <v>2</v>
      </c>
      <c r="B1483" s="41" t="s">
        <v>1577</v>
      </c>
      <c r="C1483" s="31"/>
      <c r="D1483" s="31"/>
      <c r="E1483" s="31"/>
      <c r="F1483" s="31"/>
    </row>
    <row r="1484" spans="1:6" ht="25.5" x14ac:dyDescent="0.2">
      <c r="A1484" s="31">
        <v>3</v>
      </c>
      <c r="B1484" s="41" t="s">
        <v>1578</v>
      </c>
      <c r="C1484" s="31"/>
      <c r="D1484" s="31"/>
      <c r="E1484" s="31"/>
      <c r="F1484" s="31"/>
    </row>
    <row r="1485" spans="1:6" ht="25.5" x14ac:dyDescent="0.2">
      <c r="A1485" s="31">
        <v>4</v>
      </c>
      <c r="B1485" s="41" t="s">
        <v>1579</v>
      </c>
      <c r="C1485" s="31"/>
      <c r="D1485" s="31"/>
      <c r="E1485" s="31"/>
      <c r="F1485" s="31"/>
    </row>
    <row r="1486" spans="1:6" x14ac:dyDescent="0.2">
      <c r="A1486" s="31">
        <v>5</v>
      </c>
      <c r="B1486" s="41" t="s">
        <v>1580</v>
      </c>
      <c r="C1486" s="31"/>
      <c r="D1486" s="31"/>
      <c r="E1486" s="31"/>
      <c r="F1486" s="31"/>
    </row>
    <row r="1487" spans="1:6" ht="25.5" x14ac:dyDescent="0.2">
      <c r="A1487" s="31">
        <v>6</v>
      </c>
      <c r="B1487" s="41" t="s">
        <v>1581</v>
      </c>
      <c r="C1487" s="31"/>
      <c r="D1487" s="31"/>
      <c r="E1487" s="31"/>
      <c r="F1487" s="31"/>
    </row>
    <row r="1488" spans="1:6" x14ac:dyDescent="0.2">
      <c r="A1488" s="31"/>
      <c r="B1488" s="31"/>
      <c r="C1488" s="31"/>
      <c r="D1488" s="31"/>
      <c r="E1488" s="31"/>
      <c r="F1488" s="31"/>
    </row>
    <row r="1489" spans="1:6" ht="25.5" x14ac:dyDescent="0.2">
      <c r="A1489" s="32" t="s">
        <v>489</v>
      </c>
      <c r="B1489" s="33"/>
      <c r="C1489" s="31"/>
      <c r="D1489" s="31"/>
      <c r="E1489" s="31"/>
      <c r="F1489" s="31"/>
    </row>
    <row r="1490" spans="1:6" x14ac:dyDescent="0.2">
      <c r="A1490" s="31">
        <v>1</v>
      </c>
      <c r="B1490" s="41" t="s">
        <v>1586</v>
      </c>
      <c r="C1490" s="31"/>
      <c r="D1490" s="31"/>
      <c r="E1490" s="31"/>
      <c r="F1490" s="31"/>
    </row>
    <row r="1491" spans="1:6" x14ac:dyDescent="0.2">
      <c r="A1491" s="31">
        <v>2</v>
      </c>
      <c r="B1491" s="41" t="s">
        <v>1577</v>
      </c>
      <c r="C1491" s="31"/>
      <c r="D1491" s="31"/>
      <c r="E1491" s="31"/>
      <c r="F1491" s="31"/>
    </row>
    <row r="1492" spans="1:6" ht="25.5" x14ac:dyDescent="0.2">
      <c r="A1492" s="31">
        <v>3</v>
      </c>
      <c r="B1492" s="41" t="s">
        <v>1578</v>
      </c>
      <c r="C1492" s="31"/>
      <c r="D1492" s="31"/>
      <c r="E1492" s="31"/>
      <c r="F1492" s="31"/>
    </row>
    <row r="1493" spans="1:6" ht="25.5" x14ac:dyDescent="0.2">
      <c r="A1493" s="31">
        <v>4</v>
      </c>
      <c r="B1493" s="41" t="s">
        <v>1579</v>
      </c>
      <c r="C1493" s="31"/>
      <c r="D1493" s="31"/>
      <c r="E1493" s="31"/>
      <c r="F1493" s="31"/>
    </row>
    <row r="1494" spans="1:6" x14ac:dyDescent="0.2">
      <c r="A1494" s="31">
        <v>5</v>
      </c>
      <c r="B1494" s="41" t="s">
        <v>1580</v>
      </c>
      <c r="C1494" s="31"/>
      <c r="D1494" s="31"/>
      <c r="E1494" s="31"/>
      <c r="F1494" s="31"/>
    </row>
    <row r="1495" spans="1:6" ht="25.5" x14ac:dyDescent="0.2">
      <c r="A1495" s="31">
        <v>6</v>
      </c>
      <c r="B1495" s="41" t="s">
        <v>1581</v>
      </c>
      <c r="C1495" s="31"/>
      <c r="D1495" s="31"/>
      <c r="E1495" s="31"/>
      <c r="F1495" s="31"/>
    </row>
    <row r="1496" spans="1:6" x14ac:dyDescent="0.2">
      <c r="A1496" s="31"/>
      <c r="B1496" s="31"/>
      <c r="C1496" s="31"/>
      <c r="D1496" s="31"/>
      <c r="E1496" s="31"/>
      <c r="F1496" s="31"/>
    </row>
    <row r="1497" spans="1:6" x14ac:dyDescent="0.2">
      <c r="A1497" s="31"/>
      <c r="B1497" s="31"/>
      <c r="C1497" s="31"/>
      <c r="D1497" s="31"/>
      <c r="E1497" s="31"/>
      <c r="F1497" s="31"/>
    </row>
  </sheetData>
  <mergeCells count="291">
    <mergeCell ref="A315:F315"/>
    <mergeCell ref="A316:F316"/>
    <mergeCell ref="A317:F317"/>
    <mergeCell ref="A308:F308"/>
    <mergeCell ref="A309:F309"/>
    <mergeCell ref="A311:F311"/>
    <mergeCell ref="A312:F312"/>
    <mergeCell ref="A313:F313"/>
    <mergeCell ref="A314:F314"/>
    <mergeCell ref="A302:F302"/>
    <mergeCell ref="A303:F303"/>
    <mergeCell ref="A304:F304"/>
    <mergeCell ref="A305:F305"/>
    <mergeCell ref="A306:F306"/>
    <mergeCell ref="A307:F307"/>
    <mergeCell ref="A295:F295"/>
    <mergeCell ref="A297:F297"/>
    <mergeCell ref="A298:F298"/>
    <mergeCell ref="A299:F299"/>
    <mergeCell ref="A300:F300"/>
    <mergeCell ref="A301:F301"/>
    <mergeCell ref="A289:F289"/>
    <mergeCell ref="A290:F290"/>
    <mergeCell ref="A291:F291"/>
    <mergeCell ref="A292:F292"/>
    <mergeCell ref="A293:F293"/>
    <mergeCell ref="A294:F294"/>
    <mergeCell ref="A283:F283"/>
    <mergeCell ref="A284:F284"/>
    <mergeCell ref="A285:F285"/>
    <mergeCell ref="A286:F286"/>
    <mergeCell ref="A287:F287"/>
    <mergeCell ref="A288:F288"/>
    <mergeCell ref="A275:F275"/>
    <mergeCell ref="A277:F277"/>
    <mergeCell ref="A278:F278"/>
    <mergeCell ref="A279:F279"/>
    <mergeCell ref="A280:F280"/>
    <mergeCell ref="A281:F281"/>
    <mergeCell ref="A269:F269"/>
    <mergeCell ref="A270:F270"/>
    <mergeCell ref="A271:F271"/>
    <mergeCell ref="A272:F272"/>
    <mergeCell ref="A273:F273"/>
    <mergeCell ref="A274:F274"/>
    <mergeCell ref="A263:F263"/>
    <mergeCell ref="A264:F264"/>
    <mergeCell ref="A265:F265"/>
    <mergeCell ref="A266:F266"/>
    <mergeCell ref="A267:F267"/>
    <mergeCell ref="A268:F268"/>
    <mergeCell ref="A256:F256"/>
    <mergeCell ref="A257:F257"/>
    <mergeCell ref="A258:F258"/>
    <mergeCell ref="A259:F259"/>
    <mergeCell ref="A261:F261"/>
    <mergeCell ref="A262:F262"/>
    <mergeCell ref="A249:F249"/>
    <mergeCell ref="A250:F250"/>
    <mergeCell ref="A251:F251"/>
    <mergeCell ref="A253:F253"/>
    <mergeCell ref="A254:F254"/>
    <mergeCell ref="A255:F255"/>
    <mergeCell ref="A243:F243"/>
    <mergeCell ref="A244:F244"/>
    <mergeCell ref="A245:F245"/>
    <mergeCell ref="A246:F246"/>
    <mergeCell ref="A247:F247"/>
    <mergeCell ref="A248:F248"/>
    <mergeCell ref="A236:F236"/>
    <mergeCell ref="A237:F237"/>
    <mergeCell ref="A238:F238"/>
    <mergeCell ref="A240:F240"/>
    <mergeCell ref="A241:F241"/>
    <mergeCell ref="A242:F242"/>
    <mergeCell ref="A230:F230"/>
    <mergeCell ref="A231:F231"/>
    <mergeCell ref="A232:F232"/>
    <mergeCell ref="A233:F233"/>
    <mergeCell ref="A234:F234"/>
    <mergeCell ref="A235:F235"/>
    <mergeCell ref="A223:F223"/>
    <mergeCell ref="A224:F224"/>
    <mergeCell ref="A225:F225"/>
    <mergeCell ref="A227:F227"/>
    <mergeCell ref="A228:F228"/>
    <mergeCell ref="A229:F229"/>
    <mergeCell ref="A217:F217"/>
    <mergeCell ref="A218:F218"/>
    <mergeCell ref="A219:F219"/>
    <mergeCell ref="A220:F220"/>
    <mergeCell ref="A221:F221"/>
    <mergeCell ref="A222:F222"/>
    <mergeCell ref="A210:F210"/>
    <mergeCell ref="A212:F212"/>
    <mergeCell ref="A213:F213"/>
    <mergeCell ref="A214:F214"/>
    <mergeCell ref="A215:F215"/>
    <mergeCell ref="A216:F216"/>
    <mergeCell ref="A204:F204"/>
    <mergeCell ref="A205:F205"/>
    <mergeCell ref="A206:F206"/>
    <mergeCell ref="A207:F207"/>
    <mergeCell ref="A208:F208"/>
    <mergeCell ref="A209:F209"/>
    <mergeCell ref="A197:F197"/>
    <mergeCell ref="A198:F198"/>
    <mergeCell ref="A199:F199"/>
    <mergeCell ref="A200:F200"/>
    <mergeCell ref="A201:F201"/>
    <mergeCell ref="A202:F202"/>
    <mergeCell ref="A189:F189"/>
    <mergeCell ref="A190:F190"/>
    <mergeCell ref="A191:F191"/>
    <mergeCell ref="A192:F192"/>
    <mergeCell ref="A193:F193"/>
    <mergeCell ref="A196:F196"/>
    <mergeCell ref="A182:F182"/>
    <mergeCell ref="A183:F183"/>
    <mergeCell ref="A184:F184"/>
    <mergeCell ref="A185:F185"/>
    <mergeCell ref="A186:F186"/>
    <mergeCell ref="A187:F187"/>
    <mergeCell ref="A176:F176"/>
    <mergeCell ref="A177:F177"/>
    <mergeCell ref="A178:F178"/>
    <mergeCell ref="A179:F179"/>
    <mergeCell ref="A180:F180"/>
    <mergeCell ref="A181:F181"/>
    <mergeCell ref="A169:F169"/>
    <mergeCell ref="A170:F170"/>
    <mergeCell ref="A171:F171"/>
    <mergeCell ref="A173:F173"/>
    <mergeCell ref="A174:F174"/>
    <mergeCell ref="A175:F175"/>
    <mergeCell ref="A163:F163"/>
    <mergeCell ref="A164:F164"/>
    <mergeCell ref="A165:F165"/>
    <mergeCell ref="A166:F166"/>
    <mergeCell ref="A167:F167"/>
    <mergeCell ref="A168:F168"/>
    <mergeCell ref="A156:F156"/>
    <mergeCell ref="A157:F157"/>
    <mergeCell ref="A158:F158"/>
    <mergeCell ref="A159:F159"/>
    <mergeCell ref="A160:F160"/>
    <mergeCell ref="A161:F161"/>
    <mergeCell ref="A150:F150"/>
    <mergeCell ref="A151:F151"/>
    <mergeCell ref="A152:F152"/>
    <mergeCell ref="A153:F153"/>
    <mergeCell ref="A154:F154"/>
    <mergeCell ref="A155:F155"/>
    <mergeCell ref="A144:F144"/>
    <mergeCell ref="A145:F145"/>
    <mergeCell ref="A146:F146"/>
    <mergeCell ref="A147:F147"/>
    <mergeCell ref="A148:F148"/>
    <mergeCell ref="A149:F149"/>
    <mergeCell ref="A138:F138"/>
    <mergeCell ref="A139:F139"/>
    <mergeCell ref="A140:F140"/>
    <mergeCell ref="A141:F141"/>
    <mergeCell ref="A142:F142"/>
    <mergeCell ref="A143:F143"/>
    <mergeCell ref="A131:F131"/>
    <mergeCell ref="A132:F132"/>
    <mergeCell ref="A133:F133"/>
    <mergeCell ref="A134:F134"/>
    <mergeCell ref="A136:F136"/>
    <mergeCell ref="A137:F137"/>
    <mergeCell ref="A124:F124"/>
    <mergeCell ref="A125:F125"/>
    <mergeCell ref="A127:F127"/>
    <mergeCell ref="A128:F128"/>
    <mergeCell ref="A129:F129"/>
    <mergeCell ref="A130:F130"/>
    <mergeCell ref="A117:F117"/>
    <mergeCell ref="A118:F118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6:F116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92:F92"/>
    <mergeCell ref="A93:F93"/>
    <mergeCell ref="A94:F94"/>
    <mergeCell ref="A95:F95"/>
    <mergeCell ref="A96:F96"/>
    <mergeCell ref="A97:F97"/>
    <mergeCell ref="A86:F86"/>
    <mergeCell ref="A87:F87"/>
    <mergeCell ref="A88:F88"/>
    <mergeCell ref="A89:F89"/>
    <mergeCell ref="A90:F90"/>
    <mergeCell ref="A91:F91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66:F66"/>
    <mergeCell ref="A67:F67"/>
    <mergeCell ref="A68:F68"/>
    <mergeCell ref="A69:F69"/>
    <mergeCell ref="A70:F70"/>
    <mergeCell ref="A72:F72"/>
    <mergeCell ref="A59:F59"/>
    <mergeCell ref="A60:F60"/>
    <mergeCell ref="A61:F61"/>
    <mergeCell ref="A62:F62"/>
    <mergeCell ref="A64:F64"/>
    <mergeCell ref="A65:F65"/>
    <mergeCell ref="A53:F53"/>
    <mergeCell ref="A54:F54"/>
    <mergeCell ref="A55:F55"/>
    <mergeCell ref="A56:F56"/>
    <mergeCell ref="A57:F57"/>
    <mergeCell ref="A58:F58"/>
    <mergeCell ref="A47:F47"/>
    <mergeCell ref="A48:F48"/>
    <mergeCell ref="A49:F49"/>
    <mergeCell ref="A50:F50"/>
    <mergeCell ref="A51:F51"/>
    <mergeCell ref="A52:F52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8:F38"/>
    <mergeCell ref="A39:F39"/>
    <mergeCell ref="A40:F40"/>
    <mergeCell ref="A28:F28"/>
    <mergeCell ref="A29:F29"/>
    <mergeCell ref="A30:F30"/>
    <mergeCell ref="A31:F31"/>
    <mergeCell ref="A32:F32"/>
    <mergeCell ref="A33:F33"/>
    <mergeCell ref="A21:F21"/>
    <mergeCell ref="A23:F23"/>
    <mergeCell ref="A24:F24"/>
    <mergeCell ref="A25:F25"/>
    <mergeCell ref="A26:F26"/>
    <mergeCell ref="A27:F27"/>
    <mergeCell ref="A15:F15"/>
    <mergeCell ref="A16:F16"/>
    <mergeCell ref="A17:F17"/>
    <mergeCell ref="A18:F18"/>
    <mergeCell ref="A19:F19"/>
    <mergeCell ref="A20:F20"/>
    <mergeCell ref="A8:F8"/>
    <mergeCell ref="A9:F9"/>
    <mergeCell ref="A10:F10"/>
    <mergeCell ref="A11:F11"/>
    <mergeCell ref="A12:F12"/>
    <mergeCell ref="A14:F14"/>
    <mergeCell ref="A1:F1"/>
    <mergeCell ref="A2:F2"/>
    <mergeCell ref="A3:F3"/>
    <mergeCell ref="A5:F5"/>
    <mergeCell ref="A6:F6"/>
    <mergeCell ref="A7:F7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06FD1C-DEFD-41B1-B06D-08D02DA7F5BE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A5234-D844-422C-B322-FF49C39B8CA1}">
  <sheetPr codeName="Лист4"/>
  <dimension ref="A1:BI60"/>
  <sheetViews>
    <sheetView workbookViewId="0"/>
  </sheetViews>
  <sheetFormatPr defaultRowHeight="15" x14ac:dyDescent="0.25"/>
  <sheetData>
    <row r="1" spans="1:55" x14ac:dyDescent="0.25">
      <c r="A1" s="48" t="s">
        <v>1601</v>
      </c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  <c r="AT1" s="3"/>
      <c r="AU1" s="3"/>
      <c r="AV1" s="3"/>
      <c r="AW1" s="3"/>
      <c r="AX1" s="3"/>
      <c r="AY1" s="3"/>
      <c r="AZ1" s="3"/>
      <c r="BA1" s="3"/>
      <c r="BB1" s="3"/>
      <c r="BC1" s="3"/>
    </row>
    <row r="60" spans="1:61" x14ac:dyDescent="0.25">
      <c r="A60" s="3"/>
      <c r="B60" s="3"/>
      <c r="C60" s="3"/>
      <c r="D60" s="3"/>
      <c r="E60" s="3"/>
      <c r="F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AB60" s="3"/>
      <c r="AC60" s="3"/>
      <c r="AD60" s="3"/>
      <c r="AE60" s="3"/>
      <c r="AF60" s="3"/>
      <c r="AG60" s="3"/>
      <c r="AJ60" s="3"/>
      <c r="AK60" s="3"/>
      <c r="AL60" s="3"/>
      <c r="AM60" s="3"/>
      <c r="AN60" s="3"/>
      <c r="AO60" s="3"/>
      <c r="AP60" s="3"/>
      <c r="AQ60" s="3"/>
      <c r="AR60" s="3"/>
      <c r="AW60" s="3"/>
      <c r="AX60" s="3"/>
      <c r="AY60" s="3"/>
      <c r="AZ60" s="3"/>
      <c r="BA60" s="3"/>
      <c r="BB60" s="3"/>
      <c r="BC60" s="3"/>
      <c r="BD60" s="3"/>
      <c r="BE60" s="3"/>
      <c r="BF60" s="3"/>
      <c r="BG60" s="3"/>
      <c r="BH60" s="3"/>
      <c r="BI60" s="3"/>
    </row>
  </sheetData>
  <hyperlinks>
    <hyperlink ref="A1" location="'Справка'!A482" display="Сводка пакетного расчета (Подробнее)" xr:uid="{49F65754-A1EE-475B-82AE-1A2B9E5BB94B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21</vt:i4>
      </vt:variant>
    </vt:vector>
  </HeadingPairs>
  <TitlesOfParts>
    <vt:vector size="25" baseType="lpstr">
      <vt:lpstr>Config</vt:lpstr>
      <vt:lpstr>Справка</vt:lpstr>
      <vt:lpstr>Расчет</vt:lpstr>
      <vt:lpstr>Results</vt:lpstr>
      <vt:lpstr>rngBatchSummary</vt:lpstr>
      <vt:lpstr>rngCalculationProfiles</vt:lpstr>
      <vt:lpstr>rngCircleGeometry</vt:lpstr>
      <vt:lpstr>rngConcreteMaterialParameters</vt:lpstr>
      <vt:lpstr>rngLoadCombinations</vt:lpstr>
      <vt:lpstr>rngLShapeGeometry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rngSystemSettings</vt:lpstr>
      <vt:lpstr>rngUnitSettings</vt:lpstr>
      <vt:lpstr>Расчет!Область_печати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2026-09-10T07:29:23Z</dcterms:created>
  <dcterms:modified xsi:type="dcterms:W3CDTF">2026-09-10T07:30:49Z</dcterms:modified>
</cp:coreProperties>
</file>