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ContourExportHelp_2026-10-06\Publication\"/>
    </mc:Choice>
  </mc:AlternateContent>
  <xr:revisionPtr revIDLastSave="0" documentId="13_ncr:1_{C9179681-FC5C-4AFF-8538-09762FCC8EC4}" xr6:coauthVersionLast="36" xr6:coauthVersionMax="36" xr10:uidLastSave="{00000000-0000-0000-0000-000000000000}"/>
  <bookViews>
    <workbookView xWindow="0" yWindow="0" windowWidth="28770" windowHeight="13785" activeTab="3" xr2:uid="{78DD370A-55C4-4F06-9C13-003D2D9C5B1F}"/>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Results!$AU$156</definedName>
    <definedName name="rngNDMSectionAnnotations">Results!$BH$156</definedName>
    <definedName name="rngNDMSectionGeometry">Results!$L$156</definedName>
    <definedName name="rngNDMSectionProperties">Results!$AM$156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Config!$A$3:$E$142</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B4" i="4" l="1"/>
  <c r="HB3" i="4"/>
  <c r="HB2" i="4"/>
  <c r="HB1" i="4"/>
  <c r="IE501" i="4"/>
  <c r="IE500" i="4"/>
  <c r="IE499" i="4"/>
  <c r="IE498" i="4"/>
  <c r="IE497" i="4"/>
  <c r="IE496" i="4"/>
  <c r="IE495" i="4"/>
  <c r="IE494" i="4"/>
  <c r="IE493" i="4"/>
  <c r="IE492" i="4"/>
  <c r="IE491" i="4"/>
  <c r="IE490" i="4"/>
  <c r="IE489" i="4"/>
  <c r="IE488" i="4"/>
  <c r="IE487" i="4"/>
  <c r="IE486" i="4"/>
  <c r="IE485" i="4"/>
  <c r="IE484" i="4"/>
  <c r="IE483" i="4"/>
  <c r="IE482" i="4"/>
  <c r="IE481" i="4"/>
  <c r="IE480" i="4"/>
  <c r="IE479" i="4"/>
  <c r="IE478" i="4"/>
  <c r="IE477" i="4"/>
  <c r="IE476" i="4"/>
  <c r="IE475" i="4"/>
  <c r="IE474" i="4"/>
  <c r="IE473" i="4"/>
  <c r="IE472" i="4"/>
  <c r="IE471" i="4"/>
  <c r="IE470" i="4"/>
  <c r="IE469" i="4"/>
  <c r="IE468" i="4"/>
  <c r="IE467" i="4"/>
  <c r="IE466" i="4"/>
  <c r="IE465" i="4"/>
  <c r="IE464" i="4"/>
  <c r="IE463" i="4"/>
  <c r="IE462" i="4"/>
  <c r="IE461" i="4"/>
  <c r="IE460" i="4"/>
  <c r="IE459" i="4"/>
  <c r="IE458" i="4"/>
  <c r="IE457" i="4"/>
  <c r="IE456" i="4"/>
  <c r="IE455" i="4"/>
  <c r="IE454" i="4"/>
  <c r="IE453" i="4"/>
  <c r="IE452" i="4"/>
  <c r="IE451" i="4"/>
  <c r="IE450" i="4"/>
  <c r="IE449" i="4"/>
  <c r="IE448" i="4"/>
  <c r="IE447" i="4"/>
  <c r="IE446" i="4"/>
  <c r="IE445" i="4"/>
  <c r="IE444" i="4"/>
  <c r="IE443" i="4"/>
  <c r="IE442" i="4"/>
  <c r="IE441" i="4"/>
  <c r="IE440" i="4"/>
  <c r="IE439" i="4"/>
  <c r="IE438" i="4"/>
  <c r="IE437" i="4"/>
  <c r="IE436" i="4"/>
  <c r="IE435" i="4"/>
  <c r="IE434" i="4"/>
  <c r="IE433" i="4"/>
  <c r="IE432" i="4"/>
  <c r="IE431" i="4"/>
  <c r="IE430" i="4"/>
  <c r="IE429" i="4"/>
  <c r="IE428" i="4"/>
  <c r="IE427" i="4"/>
  <c r="IE426" i="4"/>
  <c r="IE425" i="4"/>
  <c r="IE424" i="4"/>
  <c r="IE423" i="4"/>
  <c r="IE422" i="4"/>
  <c r="IE421" i="4"/>
  <c r="IE420" i="4"/>
  <c r="IE419" i="4"/>
  <c r="IE418" i="4"/>
  <c r="IE417" i="4"/>
  <c r="IE416" i="4"/>
  <c r="IE415" i="4"/>
  <c r="IE414" i="4"/>
  <c r="IE413" i="4"/>
  <c r="IE412" i="4"/>
  <c r="IE411" i="4"/>
  <c r="IE410" i="4"/>
  <c r="IE409" i="4"/>
  <c r="IE408" i="4"/>
  <c r="IE407" i="4"/>
  <c r="IE406" i="4"/>
  <c r="IE405" i="4"/>
  <c r="IE404" i="4"/>
  <c r="IE403" i="4"/>
  <c r="IE402" i="4"/>
  <c r="IE401" i="4"/>
  <c r="IE400" i="4"/>
  <c r="IE399" i="4"/>
  <c r="IE398" i="4"/>
  <c r="IE397" i="4"/>
  <c r="IE396" i="4"/>
  <c r="IE395" i="4"/>
  <c r="IE394" i="4"/>
  <c r="IE393" i="4"/>
  <c r="IE392" i="4"/>
  <c r="IE391" i="4"/>
  <c r="IE390" i="4"/>
  <c r="IE389" i="4"/>
  <c r="IE388" i="4"/>
  <c r="IE387" i="4"/>
  <c r="IE386" i="4"/>
  <c r="IE385" i="4"/>
  <c r="IE384" i="4"/>
  <c r="IE383" i="4"/>
  <c r="IE382" i="4"/>
  <c r="IE381" i="4"/>
  <c r="IE380" i="4"/>
  <c r="IE379" i="4"/>
  <c r="IE378" i="4"/>
  <c r="IE377" i="4"/>
  <c r="IE376" i="4"/>
  <c r="IE375" i="4"/>
  <c r="IE374" i="4"/>
  <c r="IE373" i="4"/>
  <c r="IE372" i="4"/>
  <c r="IE371" i="4"/>
  <c r="IE370" i="4"/>
  <c r="IE369" i="4"/>
  <c r="IE368" i="4"/>
  <c r="IE367" i="4"/>
  <c r="IE366" i="4"/>
  <c r="IE365" i="4"/>
  <c r="IE364" i="4"/>
  <c r="IE363" i="4"/>
  <c r="IE362" i="4"/>
  <c r="IE361" i="4"/>
  <c r="IE360" i="4"/>
  <c r="IE359" i="4"/>
  <c r="IE358" i="4"/>
  <c r="IE357" i="4"/>
  <c r="IE356" i="4"/>
  <c r="IE355" i="4"/>
  <c r="IE354" i="4"/>
  <c r="IE353" i="4"/>
  <c r="IE352" i="4"/>
  <c r="IE351" i="4"/>
  <c r="IE350" i="4"/>
  <c r="IE349" i="4"/>
  <c r="IE348" i="4"/>
  <c r="IE347" i="4"/>
  <c r="IE346" i="4"/>
  <c r="IE345" i="4"/>
  <c r="IE344" i="4"/>
  <c r="IE343" i="4"/>
  <c r="IE342" i="4"/>
  <c r="IE341" i="4"/>
  <c r="IE340" i="4"/>
  <c r="IE339" i="4"/>
  <c r="IE338" i="4"/>
  <c r="IE337" i="4"/>
  <c r="IE336" i="4"/>
  <c r="IE335" i="4"/>
  <c r="IE334" i="4"/>
  <c r="IE333" i="4"/>
  <c r="IE332" i="4"/>
  <c r="IE331" i="4"/>
  <c r="IE330" i="4"/>
  <c r="IE329" i="4"/>
  <c r="IE328" i="4"/>
  <c r="IE327" i="4"/>
  <c r="IE326" i="4"/>
  <c r="IE325" i="4"/>
  <c r="IE324" i="4"/>
  <c r="IE323" i="4"/>
  <c r="IE322" i="4"/>
  <c r="IE321" i="4"/>
  <c r="IE320" i="4"/>
  <c r="IE319" i="4"/>
  <c r="IE318" i="4"/>
  <c r="IE317" i="4"/>
  <c r="IE316" i="4"/>
  <c r="IE315" i="4"/>
  <c r="IE314" i="4"/>
  <c r="IE313" i="4"/>
  <c r="IE312" i="4"/>
  <c r="IE311" i="4"/>
  <c r="IE310" i="4"/>
  <c r="IE309" i="4"/>
  <c r="IE308" i="4"/>
  <c r="IE307" i="4"/>
  <c r="IE306" i="4"/>
  <c r="IE305" i="4"/>
  <c r="IE304" i="4"/>
  <c r="IE303" i="4"/>
  <c r="IE302" i="4"/>
  <c r="IE301" i="4"/>
  <c r="IE300" i="4"/>
  <c r="IE299" i="4"/>
  <c r="IE298" i="4"/>
  <c r="IE297" i="4"/>
  <c r="IE296" i="4"/>
  <c r="IE295" i="4"/>
  <c r="IE294" i="4"/>
  <c r="IE293" i="4"/>
  <c r="IE292" i="4"/>
  <c r="IE291" i="4"/>
  <c r="IE290" i="4"/>
  <c r="IE289" i="4"/>
  <c r="IE288" i="4"/>
  <c r="IE287" i="4"/>
  <c r="IE286" i="4"/>
  <c r="IE285" i="4"/>
  <c r="IE284" i="4"/>
  <c r="IE283" i="4"/>
  <c r="IE282" i="4"/>
  <c r="IE281" i="4"/>
  <c r="IE280" i="4"/>
  <c r="IE279" i="4"/>
  <c r="IE278" i="4"/>
  <c r="IE277" i="4"/>
  <c r="IE276" i="4"/>
  <c r="IE275" i="4"/>
  <c r="IE274" i="4"/>
  <c r="IE273" i="4"/>
  <c r="IE272" i="4"/>
  <c r="IE271" i="4"/>
  <c r="IE270" i="4"/>
  <c r="IE269" i="4"/>
  <c r="IE268" i="4"/>
  <c r="IE267" i="4"/>
  <c r="IE266" i="4"/>
  <c r="IE265" i="4"/>
  <c r="IE264" i="4"/>
  <c r="IE263" i="4"/>
  <c r="IE262" i="4"/>
  <c r="IE261" i="4"/>
  <c r="IE260" i="4"/>
  <c r="IE259" i="4"/>
  <c r="IE258" i="4"/>
  <c r="IE257" i="4"/>
  <c r="IE256" i="4"/>
  <c r="IE255" i="4"/>
  <c r="IE254" i="4"/>
  <c r="IE253" i="4"/>
  <c r="IE252" i="4"/>
  <c r="IE251" i="4"/>
  <c r="IE250" i="4"/>
  <c r="IE249" i="4"/>
  <c r="IE248" i="4"/>
  <c r="IE247" i="4"/>
  <c r="IE246" i="4"/>
  <c r="IE245" i="4"/>
  <c r="IE244" i="4"/>
  <c r="IE243" i="4"/>
  <c r="IE242" i="4"/>
  <c r="IE241" i="4"/>
  <c r="IE240" i="4"/>
  <c r="IE239" i="4"/>
  <c r="IE238" i="4"/>
  <c r="IE237" i="4"/>
  <c r="IE236" i="4"/>
  <c r="IE235" i="4"/>
  <c r="IE234" i="4"/>
  <c r="IE233" i="4"/>
  <c r="IE232" i="4"/>
  <c r="IE231" i="4"/>
  <c r="IE230" i="4"/>
  <c r="IE229" i="4"/>
  <c r="IE228" i="4"/>
  <c r="IE227" i="4"/>
  <c r="IE226" i="4"/>
  <c r="IE225" i="4"/>
  <c r="IE224" i="4"/>
  <c r="IE223" i="4"/>
  <c r="IE222" i="4"/>
  <c r="IE221" i="4"/>
  <c r="IE220" i="4"/>
  <c r="IE219" i="4"/>
  <c r="IE218" i="4"/>
  <c r="IE217" i="4"/>
  <c r="IE216" i="4"/>
  <c r="IE215" i="4"/>
  <c r="IE214" i="4"/>
  <c r="IE213" i="4"/>
  <c r="IE212" i="4"/>
  <c r="IE211" i="4"/>
  <c r="IE210" i="4"/>
  <c r="IE209" i="4"/>
  <c r="IE208" i="4"/>
  <c r="IE207" i="4"/>
  <c r="IE206" i="4"/>
  <c r="IE205" i="4"/>
  <c r="IE204" i="4"/>
  <c r="IE203" i="4"/>
  <c r="IE202" i="4"/>
  <c r="IE201" i="4"/>
  <c r="IE200" i="4"/>
  <c r="IE199" i="4"/>
  <c r="IE198" i="4"/>
  <c r="IE197" i="4"/>
  <c r="IE196" i="4"/>
  <c r="IE195" i="4"/>
  <c r="IE194" i="4"/>
  <c r="IE193" i="4"/>
  <c r="IE192" i="4"/>
  <c r="IE191" i="4"/>
  <c r="IE190" i="4"/>
  <c r="IE189" i="4"/>
  <c r="IE188" i="4"/>
  <c r="IE187" i="4"/>
  <c r="IE186" i="4"/>
  <c r="IE185" i="4"/>
  <c r="IE184" i="4"/>
  <c r="IE183" i="4"/>
  <c r="IE182" i="4"/>
  <c r="IE181" i="4"/>
  <c r="IE180" i="4"/>
  <c r="IE179" i="4"/>
  <c r="IE178" i="4"/>
  <c r="IE177" i="4"/>
  <c r="IE176" i="4"/>
  <c r="IE175" i="4"/>
  <c r="IE174" i="4"/>
  <c r="IE173" i="4"/>
  <c r="IE172" i="4"/>
  <c r="IE171" i="4"/>
  <c r="IE170" i="4"/>
  <c r="IE169" i="4"/>
  <c r="IE168" i="4"/>
  <c r="IE167" i="4"/>
  <c r="IE166" i="4"/>
  <c r="IE165" i="4"/>
  <c r="IE164" i="4"/>
  <c r="IE163" i="4"/>
  <c r="IE162" i="4"/>
  <c r="IE161" i="4"/>
  <c r="IE160" i="4"/>
  <c r="IE159" i="4"/>
  <c r="IE158" i="4"/>
  <c r="IE157" i="4"/>
  <c r="IE156" i="4"/>
  <c r="IE155" i="4"/>
  <c r="IE154" i="4"/>
  <c r="IE153" i="4"/>
  <c r="IE152" i="4"/>
  <c r="IE151" i="4"/>
  <c r="IE150" i="4"/>
  <c r="IE149" i="4"/>
  <c r="IE148" i="4"/>
  <c r="IE147" i="4"/>
  <c r="IE146" i="4"/>
  <c r="IE145" i="4"/>
  <c r="IE144" i="4"/>
  <c r="IE143" i="4"/>
  <c r="IE142" i="4"/>
  <c r="IE141" i="4"/>
  <c r="IE140" i="4"/>
  <c r="IE139" i="4"/>
  <c r="IE138" i="4"/>
  <c r="IE137" i="4"/>
  <c r="IE136" i="4"/>
  <c r="IE135" i="4"/>
  <c r="IE134" i="4"/>
  <c r="IE133" i="4"/>
  <c r="IE132" i="4"/>
  <c r="IE131" i="4"/>
  <c r="IE130" i="4"/>
  <c r="IE129" i="4"/>
  <c r="IE128" i="4"/>
  <c r="IE127" i="4"/>
  <c r="IE126" i="4"/>
  <c r="IE125" i="4"/>
  <c r="IE124" i="4"/>
  <c r="IE123" i="4"/>
  <c r="IE122" i="4"/>
  <c r="IE121" i="4"/>
  <c r="IE120" i="4"/>
  <c r="IE119" i="4"/>
  <c r="IE118" i="4"/>
  <c r="IE117" i="4"/>
  <c r="IE116" i="4"/>
  <c r="IE115" i="4"/>
  <c r="IE114" i="4"/>
  <c r="IE113" i="4"/>
  <c r="IE112" i="4"/>
  <c r="IE111" i="4"/>
  <c r="IE110" i="4"/>
  <c r="IE109" i="4"/>
  <c r="IE108" i="4"/>
  <c r="IE107" i="4"/>
  <c r="IE106" i="4"/>
  <c r="IE105" i="4"/>
  <c r="IE104" i="4"/>
  <c r="IE103" i="4"/>
  <c r="IE102" i="4"/>
  <c r="IE101" i="4"/>
  <c r="IE100" i="4"/>
  <c r="IE99" i="4"/>
  <c r="IE98" i="4"/>
  <c r="IE97" i="4"/>
  <c r="IE96" i="4"/>
  <c r="IE95" i="4"/>
  <c r="IE94" i="4"/>
  <c r="IE93" i="4"/>
  <c r="IE92" i="4"/>
  <c r="IE91" i="4"/>
  <c r="IE90" i="4"/>
  <c r="IE89" i="4"/>
  <c r="IE88" i="4"/>
  <c r="IE87" i="4"/>
  <c r="IE86" i="4"/>
  <c r="IE85" i="4"/>
  <c r="IE84" i="4"/>
  <c r="IE83" i="4"/>
  <c r="IE82" i="4"/>
  <c r="IE81" i="4"/>
  <c r="IE80" i="4"/>
  <c r="IE79" i="4"/>
  <c r="IE78" i="4"/>
  <c r="IE77" i="4"/>
  <c r="IE76" i="4"/>
  <c r="IE75" i="4"/>
  <c r="IE74" i="4"/>
  <c r="IE73" i="4"/>
  <c r="IE72" i="4"/>
  <c r="IE71" i="4"/>
  <c r="IE70" i="4"/>
  <c r="IE69" i="4"/>
  <c r="IE68" i="4"/>
  <c r="IE67" i="4"/>
  <c r="IE66" i="4"/>
  <c r="IE65" i="4"/>
  <c r="IE64" i="4"/>
  <c r="IE63" i="4"/>
  <c r="IE62" i="4"/>
  <c r="IE61" i="4"/>
  <c r="IE60" i="4"/>
  <c r="IE59" i="4"/>
  <c r="IE58" i="4"/>
  <c r="IE57" i="4"/>
  <c r="IE56" i="4"/>
  <c r="IE55" i="4"/>
  <c r="IE54" i="4"/>
  <c r="IE53" i="4"/>
  <c r="IE52" i="4"/>
  <c r="IE51" i="4"/>
  <c r="IE50" i="4"/>
  <c r="IE49" i="4"/>
  <c r="IE48" i="4"/>
  <c r="IE47" i="4"/>
  <c r="IE46" i="4"/>
  <c r="IE45" i="4"/>
  <c r="IE44" i="4"/>
  <c r="IE43" i="4"/>
  <c r="IE42" i="4"/>
  <c r="IE41" i="4"/>
  <c r="IE40" i="4"/>
  <c r="IE39" i="4"/>
  <c r="IE38" i="4"/>
  <c r="IE37" i="4"/>
  <c r="IE36" i="4"/>
  <c r="IE35" i="4"/>
  <c r="IE34" i="4"/>
  <c r="IE33" i="4"/>
  <c r="IE32" i="4"/>
  <c r="IE31" i="4"/>
  <c r="IE30" i="4"/>
  <c r="IE29" i="4"/>
  <c r="IE28" i="4"/>
  <c r="IE27" i="4"/>
  <c r="IE26" i="4"/>
  <c r="IE25" i="4"/>
  <c r="IE24" i="4"/>
  <c r="IE23" i="4"/>
  <c r="IE22" i="4"/>
  <c r="IE21" i="4"/>
  <c r="IE20" i="4"/>
  <c r="IE19" i="4"/>
  <c r="IE18" i="4"/>
  <c r="IE17" i="4"/>
  <c r="IE16" i="4"/>
  <c r="IE15" i="4"/>
  <c r="IE14" i="4"/>
  <c r="IE13" i="4"/>
  <c r="IE12" i="4"/>
  <c r="IE11" i="4"/>
  <c r="IE10" i="4"/>
  <c r="IE9" i="4"/>
  <c r="IE8" i="4"/>
  <c r="IE7" i="4"/>
  <c r="IE6" i="4"/>
  <c r="IE5" i="4"/>
  <c r="IE4" i="4"/>
  <c r="IE3" i="4"/>
  <c r="IE2" i="4"/>
  <c r="C9" i="4"/>
  <c r="C14" i="4"/>
  <c r="C15" i="4"/>
  <c r="C17" i="4"/>
  <c r="C18" i="4"/>
  <c r="C25" i="4"/>
  <c r="C26" i="4"/>
  <c r="C27" i="4"/>
  <c r="C33" i="4"/>
  <c r="C55" i="4"/>
  <c r="C62" i="4"/>
  <c r="C63" i="4"/>
  <c r="C77" i="4"/>
  <c r="C90" i="4"/>
  <c r="C91" i="4"/>
  <c r="C104" i="4"/>
  <c r="C130" i="4"/>
  <c r="DT501" i="4" l="1"/>
  <c r="DT500" i="4"/>
  <c r="DT499" i="4"/>
  <c r="DT498" i="4"/>
  <c r="DT497" i="4"/>
  <c r="DT496" i="4"/>
  <c r="DT495" i="4"/>
  <c r="DT494" i="4"/>
  <c r="DT493" i="4"/>
  <c r="DT492" i="4"/>
  <c r="DT491" i="4"/>
  <c r="DT490" i="4"/>
  <c r="DT489" i="4"/>
  <c r="DT488" i="4"/>
  <c r="DT487" i="4"/>
  <c r="DT486" i="4"/>
  <c r="DT485" i="4"/>
  <c r="DT484" i="4"/>
  <c r="DT483" i="4"/>
  <c r="DT482" i="4"/>
  <c r="DT481" i="4"/>
  <c r="DT480" i="4"/>
  <c r="DT479" i="4"/>
  <c r="DT478" i="4"/>
  <c r="DT477" i="4"/>
  <c r="DT476" i="4"/>
  <c r="DT475" i="4"/>
  <c r="DT474" i="4"/>
  <c r="DT473" i="4"/>
  <c r="DT472" i="4"/>
  <c r="DT471" i="4"/>
  <c r="DT470" i="4"/>
  <c r="DT469" i="4"/>
  <c r="DT468" i="4"/>
  <c r="DT467" i="4"/>
  <c r="DT466" i="4"/>
  <c r="DT465" i="4"/>
  <c r="DT464" i="4"/>
  <c r="DT463" i="4"/>
  <c r="DT462" i="4"/>
  <c r="DT461" i="4"/>
  <c r="DT460" i="4"/>
  <c r="DT459" i="4"/>
  <c r="DT458" i="4"/>
  <c r="DT457" i="4"/>
  <c r="DT456" i="4"/>
  <c r="DT455" i="4"/>
  <c r="DT454" i="4"/>
  <c r="DT453" i="4"/>
  <c r="DT452" i="4"/>
  <c r="DT451" i="4"/>
  <c r="DT450" i="4"/>
  <c r="DT449" i="4"/>
  <c r="DT448" i="4"/>
  <c r="DT447" i="4"/>
  <c r="DT446" i="4"/>
  <c r="DT445" i="4"/>
  <c r="DT444" i="4"/>
  <c r="DT443" i="4"/>
  <c r="DT442" i="4"/>
  <c r="DT441" i="4"/>
  <c r="DT440" i="4"/>
  <c r="DT439" i="4"/>
  <c r="DT438" i="4"/>
  <c r="DT437" i="4"/>
  <c r="DT436" i="4"/>
  <c r="DT435" i="4"/>
  <c r="DT434" i="4"/>
  <c r="DT433" i="4"/>
  <c r="DT432" i="4"/>
  <c r="DT431" i="4"/>
  <c r="DT430" i="4"/>
  <c r="DT429" i="4"/>
  <c r="DT428" i="4"/>
  <c r="DT427" i="4"/>
  <c r="DT426" i="4"/>
  <c r="DT425" i="4"/>
  <c r="DT424" i="4"/>
  <c r="DT423" i="4"/>
  <c r="DT422" i="4"/>
  <c r="DT421" i="4"/>
  <c r="DT420" i="4"/>
  <c r="DT419" i="4"/>
  <c r="DT418" i="4"/>
  <c r="DT417" i="4"/>
  <c r="DT416" i="4"/>
  <c r="DT415" i="4"/>
  <c r="DT414" i="4"/>
  <c r="DT413" i="4"/>
  <c r="DT412" i="4"/>
  <c r="DT411" i="4"/>
  <c r="DT410" i="4"/>
  <c r="DT409" i="4"/>
  <c r="DT408" i="4"/>
  <c r="DT407" i="4"/>
  <c r="DT406" i="4"/>
  <c r="DT405" i="4"/>
  <c r="DT404" i="4"/>
  <c r="DT403" i="4"/>
  <c r="DT402" i="4"/>
  <c r="DT401" i="4"/>
  <c r="DT400" i="4"/>
  <c r="DT399" i="4"/>
  <c r="DT398" i="4"/>
  <c r="DT397" i="4"/>
  <c r="DT396" i="4"/>
  <c r="DT395" i="4"/>
  <c r="DT394" i="4"/>
  <c r="DT393" i="4"/>
  <c r="DT392" i="4"/>
  <c r="DT391" i="4"/>
  <c r="DT390" i="4"/>
  <c r="DT389" i="4"/>
  <c r="DT388" i="4"/>
  <c r="DT387" i="4"/>
  <c r="DT386" i="4"/>
  <c r="DT385" i="4"/>
  <c r="DT384" i="4"/>
  <c r="DT383" i="4"/>
  <c r="DT382" i="4"/>
  <c r="DT381" i="4"/>
  <c r="DT380" i="4"/>
  <c r="DT379" i="4"/>
  <c r="DT378" i="4"/>
  <c r="DT377" i="4"/>
  <c r="DT376" i="4"/>
  <c r="DT375" i="4"/>
  <c r="DT374" i="4"/>
  <c r="DT373" i="4"/>
  <c r="DT372" i="4"/>
  <c r="DT371" i="4"/>
  <c r="DT370" i="4"/>
  <c r="DT369" i="4"/>
  <c r="DT368" i="4"/>
  <c r="DT367" i="4"/>
  <c r="DT366" i="4"/>
  <c r="DT365" i="4"/>
  <c r="DT364" i="4"/>
  <c r="DT363" i="4"/>
  <c r="DT362" i="4"/>
  <c r="DT361" i="4"/>
  <c r="DT360" i="4"/>
  <c r="DT359" i="4"/>
  <c r="DT358" i="4"/>
  <c r="DT357" i="4"/>
  <c r="DT356" i="4"/>
  <c r="DT355" i="4"/>
  <c r="DT354" i="4"/>
  <c r="DT353" i="4"/>
  <c r="DT352" i="4"/>
  <c r="DT351" i="4"/>
  <c r="DT350" i="4"/>
  <c r="DT349" i="4"/>
  <c r="DT348" i="4"/>
  <c r="DT347" i="4"/>
  <c r="DT346" i="4"/>
  <c r="DT345" i="4"/>
  <c r="DT344" i="4"/>
  <c r="DT343" i="4"/>
  <c r="DT342" i="4"/>
  <c r="DT341" i="4"/>
  <c r="DT340" i="4"/>
  <c r="DT339" i="4"/>
  <c r="DT338" i="4"/>
  <c r="DT337" i="4"/>
  <c r="DT336" i="4"/>
  <c r="DT335" i="4"/>
  <c r="DT334" i="4"/>
  <c r="DT333" i="4"/>
  <c r="DT332" i="4"/>
  <c r="DT331" i="4"/>
  <c r="DT330" i="4"/>
  <c r="DT329" i="4"/>
  <c r="DT328" i="4"/>
  <c r="DT327" i="4"/>
  <c r="DT326" i="4"/>
  <c r="DT325" i="4"/>
  <c r="DT324" i="4"/>
  <c r="DT323" i="4"/>
  <c r="DT322" i="4"/>
  <c r="DT321" i="4"/>
  <c r="DT320" i="4"/>
  <c r="DT319" i="4"/>
  <c r="DT318" i="4"/>
  <c r="DT317" i="4"/>
  <c r="DT316" i="4"/>
  <c r="DT315" i="4"/>
  <c r="DT314" i="4"/>
  <c r="DT313" i="4"/>
  <c r="DT312" i="4"/>
  <c r="DT311" i="4"/>
  <c r="DT310" i="4"/>
  <c r="DT309" i="4"/>
  <c r="DT308" i="4"/>
  <c r="DT307" i="4"/>
  <c r="DT306" i="4"/>
  <c r="DT305" i="4"/>
  <c r="DT304" i="4"/>
  <c r="DT303" i="4"/>
  <c r="DT302" i="4"/>
  <c r="DT301" i="4"/>
  <c r="DT300" i="4"/>
  <c r="DT299" i="4"/>
  <c r="DT298" i="4"/>
  <c r="DT297" i="4"/>
  <c r="DT296" i="4"/>
  <c r="DT295" i="4"/>
  <c r="DT294" i="4"/>
  <c r="DT293" i="4"/>
  <c r="DT292" i="4"/>
  <c r="DT291" i="4"/>
  <c r="DT290" i="4"/>
  <c r="DT289" i="4"/>
  <c r="DT288" i="4"/>
  <c r="DT287" i="4"/>
  <c r="DT286" i="4"/>
  <c r="DT285" i="4"/>
  <c r="DT284" i="4"/>
  <c r="DT283" i="4"/>
  <c r="DT282" i="4"/>
  <c r="DT281" i="4"/>
  <c r="DT280" i="4"/>
  <c r="DT279" i="4"/>
  <c r="DT278" i="4"/>
  <c r="DT277" i="4"/>
  <c r="DT276" i="4"/>
  <c r="DT275" i="4"/>
  <c r="DT274" i="4"/>
  <c r="DT273" i="4"/>
  <c r="DT272" i="4"/>
  <c r="DT271" i="4"/>
  <c r="DT270" i="4"/>
  <c r="DT269" i="4"/>
  <c r="DT268" i="4"/>
  <c r="DT267" i="4"/>
  <c r="DT266" i="4"/>
  <c r="DT265" i="4"/>
  <c r="DT264" i="4"/>
  <c r="DT263" i="4"/>
  <c r="DT262" i="4"/>
  <c r="DT261" i="4"/>
  <c r="DT260" i="4"/>
  <c r="DT259" i="4"/>
  <c r="DT258" i="4"/>
  <c r="DT257" i="4"/>
  <c r="DT256" i="4"/>
  <c r="DT255" i="4"/>
  <c r="DT254" i="4"/>
  <c r="DT253" i="4"/>
  <c r="DT252" i="4"/>
  <c r="DT251" i="4"/>
  <c r="DT250" i="4"/>
  <c r="DT249" i="4"/>
  <c r="DT248" i="4"/>
  <c r="DT247" i="4"/>
  <c r="DT246" i="4"/>
  <c r="DT245" i="4"/>
  <c r="DT244" i="4"/>
  <c r="DT243" i="4"/>
  <c r="DT242" i="4"/>
  <c r="DT241" i="4"/>
  <c r="DT240" i="4"/>
  <c r="DT239" i="4"/>
  <c r="DT238" i="4"/>
  <c r="DT237" i="4"/>
  <c r="DT236" i="4"/>
  <c r="DT235" i="4"/>
  <c r="DT234" i="4"/>
  <c r="DT233" i="4"/>
  <c r="DT232" i="4"/>
  <c r="DT231" i="4"/>
  <c r="DT230" i="4"/>
  <c r="DT229" i="4"/>
  <c r="DT228" i="4"/>
  <c r="DT227" i="4"/>
  <c r="DT226" i="4"/>
  <c r="DT225" i="4"/>
  <c r="DT224" i="4"/>
  <c r="DT223" i="4"/>
  <c r="DT222" i="4"/>
  <c r="DT221" i="4"/>
  <c r="DT220" i="4"/>
  <c r="DT219" i="4"/>
  <c r="DT218" i="4"/>
  <c r="DT217" i="4"/>
  <c r="DT216" i="4"/>
  <c r="DT215" i="4"/>
  <c r="DT214" i="4"/>
  <c r="DT213" i="4"/>
  <c r="DT212" i="4"/>
  <c r="DT211" i="4"/>
  <c r="DT210" i="4"/>
  <c r="DT209" i="4"/>
  <c r="DT208" i="4"/>
  <c r="DT207" i="4"/>
  <c r="DT206" i="4"/>
  <c r="DT205" i="4"/>
  <c r="DT204" i="4"/>
  <c r="DT203" i="4"/>
  <c r="DT202" i="4"/>
  <c r="DT201" i="4"/>
  <c r="DT200" i="4"/>
  <c r="DT199" i="4"/>
  <c r="DT198" i="4"/>
  <c r="DT197" i="4"/>
  <c r="DT196" i="4"/>
  <c r="DT195" i="4"/>
  <c r="DT194" i="4"/>
  <c r="DT193" i="4"/>
  <c r="DT192" i="4"/>
  <c r="DT191" i="4"/>
  <c r="DT190" i="4"/>
  <c r="DT189" i="4"/>
  <c r="DT188" i="4"/>
  <c r="DT187" i="4"/>
  <c r="DT186" i="4"/>
  <c r="DT185" i="4"/>
  <c r="DT184" i="4"/>
  <c r="DT183" i="4"/>
  <c r="DT182" i="4"/>
  <c r="DT181" i="4"/>
  <c r="DT180" i="4"/>
  <c r="DT179" i="4"/>
  <c r="DT178" i="4"/>
  <c r="DT177" i="4"/>
  <c r="DT176" i="4"/>
  <c r="DT175" i="4"/>
  <c r="DT174" i="4"/>
  <c r="DT173" i="4"/>
  <c r="DT172" i="4"/>
  <c r="DT171" i="4"/>
  <c r="DT170" i="4"/>
  <c r="DT169" i="4"/>
  <c r="DT168" i="4"/>
  <c r="DT167" i="4"/>
  <c r="DT166" i="4"/>
  <c r="DT165" i="4"/>
  <c r="DT164" i="4"/>
  <c r="DT163" i="4"/>
  <c r="DT162" i="4"/>
  <c r="DT161" i="4"/>
  <c r="DT160" i="4"/>
  <c r="DT159" i="4"/>
  <c r="DT158" i="4"/>
  <c r="DT157" i="4"/>
  <c r="DT156" i="4"/>
  <c r="DT155" i="4"/>
  <c r="DT154" i="4"/>
  <c r="DT153" i="4"/>
  <c r="DT152" i="4"/>
  <c r="DT151" i="4"/>
  <c r="DT150" i="4"/>
  <c r="DT149" i="4"/>
  <c r="DT148" i="4"/>
  <c r="DT147" i="4"/>
  <c r="DT146" i="4"/>
  <c r="DT145" i="4"/>
  <c r="DT144" i="4"/>
  <c r="DT143" i="4"/>
  <c r="DT142" i="4"/>
  <c r="DT141" i="4"/>
  <c r="DT140" i="4"/>
  <c r="DT139" i="4"/>
  <c r="DT138" i="4"/>
  <c r="DT137" i="4"/>
  <c r="DT136" i="4"/>
  <c r="DT135" i="4"/>
  <c r="DT134" i="4"/>
  <c r="DT133" i="4"/>
  <c r="DT132" i="4"/>
  <c r="DT131" i="4"/>
  <c r="DT130" i="4"/>
  <c r="DT129" i="4"/>
  <c r="DT128" i="4"/>
  <c r="DT127" i="4"/>
  <c r="DT126" i="4"/>
  <c r="DT125" i="4"/>
  <c r="DT124" i="4"/>
  <c r="DT123" i="4"/>
  <c r="DT122" i="4"/>
  <c r="DT121" i="4"/>
  <c r="DT120" i="4"/>
  <c r="DT119" i="4"/>
  <c r="DT118" i="4"/>
  <c r="DT117" i="4"/>
  <c r="DT116" i="4"/>
  <c r="DT115" i="4"/>
  <c r="DT114" i="4"/>
  <c r="DT113" i="4"/>
  <c r="DT112" i="4"/>
  <c r="DT111" i="4"/>
  <c r="DT110" i="4"/>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AN2"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<sst xmlns="http://schemas.openxmlformats.org/spreadsheetml/2006/main" count="8279" uniqueCount="3239">
  <si>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</si>
  <si>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</si>
  <si>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</si>
  <si>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</si>
  <si>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</si>
  <si>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</si>
  <si>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</si>
  <si>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</si>
  <si>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</si>
  <si>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</si>
  <si>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</si>
  <si>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</si>
  <si>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</si>
  <si>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</si>
  <si>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</si>
  <si>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</si>
  <si>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</si>
  <si>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</si>
  <si>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</si>
  <si>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</si>
  <si>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</si>
  <si>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</si>
  <si>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</si>
  <si>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</si>
  <si>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</si>
  <si>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</si>
  <si>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</si>
  <si>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</si>
  <si>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</si>
  <si>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</si>
  <si>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</si>
  <si>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</si>
  <si>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</si>
  <si>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</si>
  <si>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</si>
  <si>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</si>
  <si>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</si>
  <si>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</si>
  <si>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</si>
  <si>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</si>
  <si>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</si>
  <si>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</si>
  <si>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</si>
  <si>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</si>
  <si>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</si>
  <si>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</si>
  <si>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</si>
  <si>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</si>
  <si>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</si>
  <si>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</si>
  <si>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</si>
  <si>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</si>
  <si>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</si>
  <si>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</si>
  <si>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</si>
  <si>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</si>
  <si>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</si>
  <si>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</si>
  <si>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</si>
  <si>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</si>
  <si>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</si>
  <si>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</si>
  <si>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</si>
  <si>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</si>
  <si>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</si>
  <si>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</si>
  <si>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</si>
  <si>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</si>
  <si>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</si>
  <si>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</si>
  <si>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</si>
  <si>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</si>
  <si>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</si>
  <si>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</si>
  <si>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</si>
  <si>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</si>
  <si>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</si>
  <si>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</si>
  <si>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</si>
  <si>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</si>
  <si>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</si>
  <si>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</si>
  <si>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</si>
  <si>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</si>
  <si>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</si>
  <si>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</si>
  <si>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</si>
  <si>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</si>
  <si>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</si>
  <si>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</si>
  <si>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</si>
  <si>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</si>
  <si>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</si>
  <si>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</si>
  <si>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</si>
  <si>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</si>
  <si>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</si>
  <si>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</si>
  <si>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</si>
  <si>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</si>
  <si>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</si>
  <si>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</si>
  <si>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</si>
  <si>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</si>
  <si>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</si>
  <si>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</si>
  <si>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</si>
  <si>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</si>
  <si>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</si>
  <si>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</si>
  <si>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</si>
  <si>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</si>
  <si>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</si>
  <si>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</si>
  <si>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</si>
  <si>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</si>
  <si>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</si>
  <si>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</si>
  <si>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</si>
  <si>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</si>
  <si>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</si>
  <si>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</si>
  <si>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</si>
  <si>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</si>
  <si>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</si>
  <si>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</si>
  <si>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</si>
  <si>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</si>
  <si>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</si>
  <si>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</si>
  <si>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</si>
  <si>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</si>
  <si>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</si>
  <si>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</si>
  <si>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</si>
  <si>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</si>
  <si>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</si>
  <si>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</si>
  <si>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</si>
  <si>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</si>
  <si>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</si>
  <si>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</si>
  <si>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</si>
  <si>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</si>
  <si>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</si>
  <si>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</si>
  <si>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</si>
  <si>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</si>
  <si>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</si>
  <si>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</si>
  <si>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</si>
  <si>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</si>
  <si>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</si>
  <si>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</si>
  <si>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</si>
  <si>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</si>
  <si>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</si>
  <si>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</si>
  <si>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</si>
  <si>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</si>
  <si>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</si>
  <si>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</si>
  <si>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</si>
  <si>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</si>
  <si>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</si>
  <si>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</si>
  <si>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</si>
  <si>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</si>
  <si>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</si>
  <si>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</si>
  <si>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</si>
  <si>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</si>
  <si>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</si>
  <si>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</si>
  <si>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</si>
  <si>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</si>
  <si>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</si>
  <si>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</si>
  <si>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</si>
  <si>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</si>
  <si>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AutoCAD.Common.OpeningContourLayer</t>
  </si>
  <si>
    <t>RC_NDM_Opening</t>
  </si>
  <si>
    <t>RC_NDM_CrackArea</t>
  </si>
  <si>
    <t>Concrete</t>
  </si>
  <si>
    <t>Reinf</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</si>
  <si>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</si>
  <si>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</si>
  <si>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</si>
  <si>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</si>
  <si>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</si>
  <si>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</si>
  <si>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</si>
  <si>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</si>
  <si>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</si>
  <si>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</si>
  <si>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</si>
  <si>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</si>
  <si>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</si>
  <si>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</si>
  <si>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</si>
  <si>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</si>
  <si>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</si>
  <si>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</si>
  <si>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</si>
  <si>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</si>
  <si>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</si>
  <si>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</si>
  <si>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</si>
  <si>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</si>
  <si>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</si>
  <si>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</si>
  <si>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</si>
  <si>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</si>
  <si>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</si>
  <si>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</si>
  <si>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</si>
  <si>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</si>
  <si>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</si>
  <si>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</si>
  <si>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</si>
  <si>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</si>
  <si>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</si>
  <si>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</si>
  <si>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</si>
  <si>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</si>
  <si>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</si>
  <si>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</si>
  <si>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</si>
  <si>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</si>
  <si>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</si>
  <si>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</si>
  <si>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</si>
  <si>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</si>
  <si>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</si>
  <si>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</si>
  <si>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</si>
  <si>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</si>
  <si>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</si>
  <si>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</si>
  <si>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</si>
  <si>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</si>
  <si>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</si>
  <si>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</si>
  <si>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</si>
  <si>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</si>
  <si>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</si>
  <si>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</si>
  <si>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</si>
  <si>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</si>
  <si>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</si>
  <si>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</si>
  <si>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</si>
  <si>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</si>
  <si>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</si>
  <si>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</si>
  <si>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</si>
  <si>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</si>
  <si>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</si>
  <si>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</si>
  <si>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</si>
  <si>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</si>
  <si>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</si>
  <si>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</si>
  <si>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</si>
  <si>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</si>
  <si>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</si>
  <si>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</si>
  <si>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</si>
  <si>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</si>
  <si>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</si>
  <si>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</si>
  <si>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</si>
  <si>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</si>
  <si>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</si>
  <si>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</si>
  <si>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</si>
  <si>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</si>
  <si>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</si>
  <si>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</si>
  <si>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</si>
  <si>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</si>
  <si>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</si>
  <si>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</si>
  <si>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</si>
  <si>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</si>
  <si>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</si>
  <si>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</si>
  <si>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</si>
  <si>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</si>
  <si>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</si>
  <si>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</si>
  <si>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</si>
  <si>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</si>
  <si>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</si>
  <si>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</si>
  <si>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</si>
  <si>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</si>
  <si>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</si>
  <si>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</si>
  <si>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</si>
  <si>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</si>
  <si>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</si>
  <si>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</si>
  <si>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</si>
  <si>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</si>
  <si>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</si>
  <si>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</si>
  <si>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</si>
  <si>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</si>
  <si>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</si>
  <si>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</si>
  <si>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</si>
  <si>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</si>
  <si>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</si>
  <si>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</si>
  <si>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</si>
  <si>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</si>
  <si>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</si>
  <si>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</si>
  <si>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</si>
  <si>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</si>
  <si>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</si>
  <si>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</si>
  <si>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</si>
  <si>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</si>
  <si>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</si>
  <si>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</si>
  <si>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</si>
  <si>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</si>
  <si>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</si>
  <si>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</si>
  <si>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</si>
  <si>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</si>
  <si>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</si>
  <si>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</si>
  <si>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</si>
  <si>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</si>
  <si>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</si>
  <si>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</si>
  <si>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</si>
  <si>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</si>
  <si>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</si>
  <si>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</si>
  <si>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</si>
  <si>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</si>
  <si>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</si>
  <si>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</si>
  <si>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</si>
  <si>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</si>
  <si>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</si>
  <si>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</si>
  <si>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</si>
  <si>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</si>
  <si>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</si>
  <si>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</si>
  <si>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</si>
  <si>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</si>
  <si>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</si>
  <si>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</si>
  <si>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</si>
  <si>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</si>
  <si>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</si>
  <si>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</si>
  <si>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</si>
  <si>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</si>
  <si>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</si>
  <si>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</si>
  <si>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</si>
  <si>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</si>
  <si>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</si>
  <si>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</si>
  <si>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</si>
  <si>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</si>
  <si>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</si>
  <si>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</si>
  <si>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</si>
  <si>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</si>
  <si>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</si>
  <si>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</si>
  <si>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</si>
  <si>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</si>
  <si>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</si>
  <si>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</si>
  <si>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</si>
  <si>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</si>
  <si>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</si>
  <si>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</si>
  <si>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</si>
  <si>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</si>
  <si>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</si>
  <si>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</si>
  <si>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</si>
  <si>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</si>
  <si>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</si>
  <si>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</si>
  <si>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</si>
  <si>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</si>
  <si>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</si>
  <si>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</si>
  <si>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</si>
  <si>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</si>
  <si>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</si>
  <si>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</si>
  <si>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</si>
  <si>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</si>
  <si>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</si>
  <si>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</si>
  <si>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</si>
  <si>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</si>
  <si>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</si>
  <si>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</si>
  <si>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</si>
  <si>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</si>
  <si>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</si>
  <si>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</si>
  <si>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</si>
  <si>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</si>
  <si>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</si>
  <si>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</si>
  <si>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</si>
  <si>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</si>
  <si>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</si>
  <si>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</si>
  <si>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</si>
  <si>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</si>
  <si>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</si>
  <si>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</si>
  <si>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</si>
  <si>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</si>
  <si>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</si>
  <si>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</si>
  <si>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</si>
  <si>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</si>
  <si>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</si>
  <si>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</si>
  <si>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</si>
  <si>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</si>
  <si>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</si>
  <si>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</si>
  <si>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</si>
  <si>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</si>
  <si>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</si>
  <si>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</si>
  <si>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</si>
  <si>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</si>
  <si>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</si>
  <si>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</si>
  <si>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</si>
  <si>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</si>
  <si>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</si>
  <si>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</si>
  <si>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</si>
  <si>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</si>
  <si>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</si>
  <si>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</si>
  <si>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</si>
  <si>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</si>
  <si>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</si>
  <si>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</si>
  <si>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</si>
  <si>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</si>
  <si>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</si>
  <si>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</si>
  <si>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</si>
  <si>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</si>
  <si>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</si>
  <si>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</si>
  <si>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</si>
  <si>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</si>
  <si>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</si>
  <si>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</si>
  <si>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</si>
  <si>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</si>
  <si>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</si>
  <si>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</si>
  <si>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</si>
  <si>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</si>
  <si>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</si>
  <si>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</si>
  <si>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</si>
  <si>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</si>
  <si>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</si>
  <si>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</si>
  <si>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</si>
  <si>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</si>
  <si>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</si>
  <si>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</si>
  <si>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</si>
  <si>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</si>
  <si>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</si>
  <si>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</si>
  <si>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</si>
  <si>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</si>
  <si>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</si>
  <si>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</si>
  <si>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</si>
  <si>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</si>
  <si>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</si>
  <si>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</si>
  <si>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</si>
  <si>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</si>
  <si>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</si>
  <si>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</si>
  <si>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</si>
  <si>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</si>
  <si>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</si>
  <si>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</si>
  <si>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</si>
  <si>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</si>
  <si>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</si>
  <si>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</si>
  <si>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</si>
  <si>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</si>
  <si>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</si>
  <si>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</si>
  <si>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</si>
  <si>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</si>
  <si>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</si>
  <si>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</si>
  <si>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</si>
  <si>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</si>
  <si>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</si>
  <si>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</si>
  <si>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</si>
  <si>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</si>
  <si>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</si>
  <si>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</si>
  <si>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</si>
  <si>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</si>
  <si>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</si>
  <si>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</si>
  <si>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</si>
  <si>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</si>
  <si>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</si>
  <si>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</si>
  <si>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</si>
  <si>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</si>
  <si>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</si>
  <si>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</si>
  <si>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</si>
  <si>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</si>
  <si>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</si>
  <si>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</si>
  <si>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</si>
  <si>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</si>
  <si>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</si>
  <si>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</si>
  <si>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</si>
  <si>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</si>
  <si>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</si>
  <si>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</si>
  <si>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</si>
  <si>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</si>
  <si>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</si>
  <si>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</si>
  <si>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</si>
  <si>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</si>
  <si>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</si>
  <si>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</si>
  <si>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</si>
  <si>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</si>
  <si>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</si>
  <si>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</si>
  <si>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</si>
  <si>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</si>
  <si>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</si>
  <si>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</si>
  <si>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</si>
  <si>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</si>
  <si>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</si>
  <si>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</si>
  <si>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</si>
  <si>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</si>
  <si>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</si>
  <si>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</si>
  <si>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</si>
  <si>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</si>
  <si>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</si>
  <si>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</si>
  <si>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</si>
  <si>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</si>
  <si>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</si>
  <si>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</si>
  <si>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</si>
  <si>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</si>
  <si>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</si>
  <si>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</si>
  <si>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</si>
  <si>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</si>
  <si>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</si>
  <si>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</si>
  <si>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</si>
  <si>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</si>
  <si>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</si>
  <si>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</si>
  <si>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</si>
  <si>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</si>
  <si>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</si>
  <si>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</si>
  <si>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</si>
  <si>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</si>
  <si>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</si>
  <si>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</si>
  <si>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</si>
  <si>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</si>
  <si>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</si>
  <si>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</si>
  <si>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</si>
  <si>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</si>
  <si>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</si>
  <si>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</si>
  <si>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</si>
  <si>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</si>
  <si>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</si>
  <si>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</si>
  <si>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</si>
  <si>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</si>
  <si>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</si>
  <si>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</si>
  <si>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</si>
  <si>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</si>
  <si>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</si>
  <si>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</si>
  <si>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</si>
  <si>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</si>
  <si>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</si>
  <si>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</si>
  <si>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</si>
  <si>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</si>
  <si>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</si>
  <si>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</si>
  <si>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</si>
  <si>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</si>
  <si>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</si>
  <si>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</si>
  <si>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</si>
  <si>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</si>
  <si>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</si>
  <si>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</si>
  <si>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</si>
  <si>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</si>
  <si>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</si>
  <si>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</si>
  <si>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</si>
  <si>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</si>
  <si>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</si>
  <si>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</si>
  <si>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</si>
  <si>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</si>
  <si>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</si>
  <si>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</si>
  <si>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</si>
  <si>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</si>
  <si>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</si>
  <si>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</si>
  <si>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</si>
  <si>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</si>
  <si>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</si>
  <si>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</si>
  <si>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</si>
  <si>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</si>
  <si>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</si>
  <si>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</si>
  <si>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</si>
  <si>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</si>
  <si>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</si>
  <si>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</si>
  <si>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</si>
  <si>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</si>
  <si>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</si>
  <si>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</si>
  <si>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</si>
  <si>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</si>
  <si>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</si>
  <si>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</si>
  <si>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</si>
  <si>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</si>
  <si>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</si>
  <si>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</si>
  <si>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</si>
  <si>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</si>
  <si>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</si>
  <si>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</si>
  <si>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</si>
  <si>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</si>
  <si>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</si>
  <si>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</si>
  <si>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</si>
  <si>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</si>
  <si>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</si>
  <si>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</si>
  <si>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</si>
  <si>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</si>
  <si>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</si>
  <si>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</si>
  <si>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</si>
  <si>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с модулем не больше M_tol =</t>
  </si>
  <si>
    <t>значение·h 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</si>
  <si>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</si>
  <si>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</si>
  <si>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</si>
  <si>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</si>
  <si>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</si>
  <si>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</si>
  <si>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</si>
  <si>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</si>
  <si>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</si>
  <si>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</si>
  <si>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</si>
  <si>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</si>
  <si>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</si>
  <si>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</si>
  <si>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</si>
  <si>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</si>
  <si>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</si>
  <si>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</si>
  <si>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</si>
  <si>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</si>
  <si>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</si>
  <si>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</si>
  <si>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</si>
  <si>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</si>
  <si>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</si>
  <si>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</si>
  <si>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</si>
  <si>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</si>
  <si>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</si>
  <si>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</si>
  <si>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</si>
  <si>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</si>
  <si>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</si>
  <si>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</si>
  <si>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</si>
  <si>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</si>
  <si>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</si>
  <si>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</si>
  <si>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</si>
  <si>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</si>
  <si>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</si>
  <si>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</si>
  <si>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</si>
  <si>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</si>
  <si>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</si>
  <si>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</si>
  <si>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</si>
  <si>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</si>
  <si>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</si>
  <si>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</si>
  <si>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</si>
  <si>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</si>
  <si>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</si>
  <si>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</si>
  <si>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</si>
  <si>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</si>
  <si>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</si>
  <si>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</si>
  <si>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</si>
  <si>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</si>
  <si>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</si>
  <si>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</si>
  <si>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</si>
  <si>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</si>
  <si>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</si>
  <si>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</si>
  <si>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</si>
  <si>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</si>
  <si>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</si>
  <si>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</si>
  <si>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</si>
  <si>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</si>
  <si>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</si>
  <si>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</si>
  <si>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</si>
  <si>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</si>
  <si>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</si>
  <si>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</si>
  <si>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</si>
  <si>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</si>
  <si>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</si>
  <si>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</si>
  <si>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</si>
  <si>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</si>
  <si>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</si>
  <si>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</si>
  <si>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</si>
  <si>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</si>
  <si>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</si>
  <si>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</si>
  <si>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</si>
  <si>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</si>
  <si>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</si>
  <si>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</si>
  <si>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</si>
  <si>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</si>
  <si>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</si>
  <si>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</si>
  <si>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</si>
  <si>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</si>
  <si>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</si>
  <si>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</si>
  <si>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</si>
  <si>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</si>
  <si>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</si>
  <si>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</si>
  <si>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</si>
  <si>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</si>
  <si>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</si>
  <si>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</si>
  <si>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</si>
  <si>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</si>
  <si>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</si>
  <si>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</si>
  <si>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</si>
  <si>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</si>
  <si>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</si>
  <si>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</si>
  <si>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</si>
  <si>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</si>
  <si>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</si>
  <si>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</si>
  <si>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</si>
  <si>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</si>
  <si>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</si>
  <si>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</si>
  <si>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</si>
  <si>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</si>
  <si>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</si>
  <si>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</si>
  <si>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</si>
  <si>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</si>
  <si>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</si>
  <si>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</si>
  <si>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</si>
  <si>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</si>
  <si>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</si>
  <si>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</si>
  <si>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</si>
  <si>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</si>
  <si>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</si>
  <si>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</si>
  <si>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</si>
  <si>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</si>
  <si>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</si>
  <si>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</si>
  <si>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</si>
  <si>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</si>
  <si>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</si>
  <si>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</si>
  <si>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</si>
  <si>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</si>
  <si>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</si>
  <si>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</si>
  <si>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</si>
  <si>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</si>
  <si>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</si>
  <si>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</si>
  <si>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</si>
  <si>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</si>
  <si>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</si>
  <si>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</si>
  <si>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</si>
  <si>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</si>
  <si>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</si>
  <si>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</si>
  <si>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</si>
  <si>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</si>
  <si>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SLS.Crack.Code выбирает SP63 или SP35 для ширины нормальных трещин. Обе ветки используют готовое НДС и один общий движок точной геометрии области. Выбор не связан с Stability.Code.</t>
  </si>
  <si>
    <t>Новая геометрия подключена только к расчетам трещин. Устойчивость продолжает прежний расчет по дискретной сетке, реальным Area/I и существующим настройкам; импорт достоверных outer/opening не меняет</t>
  </si>
  <si>
    <t>ее алгоритм.</t>
  </si>
  <si>
    <t>СП 63: расчет ширины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</si>
  <si>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</si>
  <si>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</si>
  <si>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</si>
  <si>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</si>
  <si>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</si>
  <si>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</si>
  <si>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</si>
  <si>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Этот подраздел применяется при SLS.Crack.Code = SP63. Следующий подраздел описывает SP35; параметры ψ_s, φ_1...φ_3 и l_s в его формулу не переносятся. Продольные трещины по сжатому бетону проверяются</t>
  </si>
  <si>
    <t>независимо от выбранной методики ширины.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</si>
  <si>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</si>
  <si>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</si>
  <si>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</si>
  <si>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</si>
  <si>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</si>
  <si>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</si>
  <si>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</si>
  <si>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</si>
  <si>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</si>
  <si>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</si>
  <si>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</si>
  <si>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</si>
  <si>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</si>
  <si>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</si>
  <si>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</si>
  <si>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</si>
  <si>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</si>
  <si>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</si>
  <si>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</si>
  <si>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</si>
  <si>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</si>
  <si>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</si>
  <si>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</si>
  <si>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</si>
  <si>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</si>
  <si>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</si>
  <si>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</si>
  <si>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</si>
  <si>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</si>
  <si>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</si>
  <si>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</si>
  <si>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</si>
  <si>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</si>
  <si>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</si>
  <si>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</si>
  <si>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</si>
  <si>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</si>
  <si>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</si>
  <si>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</si>
  <si>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</si>
  <si>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</si>
  <si>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</si>
  <si>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</si>
  <si>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</si>
  <si>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</si>
  <si>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</si>
  <si>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</si>
  <si>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отсутствие нормальной трещины без пороговой точки. Если допустимое равновесие при λ = 1 не достигает критерия</t>
  </si>
  <si>
    <t>образования трещины, а увеличенная пробная нагрузка достигает другого физического предела, текущее сочетание остается NotCracked; отсутствие пороговой точки поясняется в комментарии, а не превращает</t>
  </si>
  <si>
    <t>сочетание в FAIL. Если же поиск точки закончился численной неудачей без такого подтверждения, ширина по допустимому текущему НДС считается с ψ_s = 1 и предупреждением. CrackedState независимо</t>
  </si>
  <si>
    <t>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</si>
  <si>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</si>
  <si>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</si>
  <si>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</si>
  <si>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</si>
  <si>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</si>
  <si>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</si>
  <si>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</si>
  <si>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</si>
  <si>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</si>
  <si>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</si>
  <si>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</si>
  <si>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</si>
  <si>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</si>
  <si>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</si>
  <si>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</si>
  <si>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Если задан достоверный material-contour, общий geometry-query использует его реальные наружные границы и все opening, включая аналитические дуги. Если outer неизвестен, замкнутые границы</t>
  </si>
  <si>
    <t>восстанавливаются по оболочкам бетонных элементов с удалением общих внутренних ребер. Известные отдельные opening учитываются и при таком fallback. Реальные Area и Ix/Iy/Ixy Region не подменяются.</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</si>
  <si>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</si>
  <si>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</si>
  <si>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</si>
  <si>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</si>
  <si>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</si>
  <si>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</si>
  <si>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</si>
  <si>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</si>
  <si>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</si>
  <si>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</si>
  <si>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</si>
  <si>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</si>
  <si>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</si>
  <si>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</si>
  <si>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</si>
  <si>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</si>
  <si>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</si>
  <si>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</si>
  <si>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</si>
  <si>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Effective применяет прежние ограничения 2a_s и 0.5h. Если фактическая растянутая зона меньше 2a_s, полоса может</t>
  </si>
  <si>
    <t>геометрически зайти за нейтральную линию; A_bt равна точному пересечению бетонной области с принятой полосой.</t>
  </si>
  <si>
    <t>h_bt - глубина эффективной зоны, а x_t - фактическая высота растянутой зоны до нейтральной линии. h - полный габарит сечения по нормали.</t>
  </si>
  <si>
    <t>В Effective дополнительное условие растяжения бетона внутри расширенной полосы не применяется. Общий движок отрезает граничные элементы частично, сохраняет проемы и дуги. Для A_s по-прежнему</t>
  </si>
  <si>
    <t>выбираются только 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</si>
  <si>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</si>
  <si>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</si>
  <si>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вычисляется по той же конечной геометрии, которая сохраняется в результате и выгружается в AutoCAD. При отсутствии достоверного outer граница может быть ступенчатой, но отдельная контрольная</t>
  </si>
  <si>
    <t>аппроксимация не строится. Отличие от прежнего отбора целых КЭ по центрам ожидаемо на границе зоны и должно объясняться точным отсечением.</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</si>
  <si>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</si>
  <si>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</si>
  <si>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</si>
  <si>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</si>
  <si>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</si>
  <si>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</si>
  <si>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</si>
  <si>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</si>
  <si>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</si>
  <si>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</si>
  <si>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</si>
  <si>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</si>
  <si>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</si>
  <si>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</si>
  <si>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</si>
  <si>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</si>
  <si>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</si>
  <si>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</si>
  <si>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</si>
  <si>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</si>
  <si>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</si>
  <si>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</si>
  <si>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</si>
  <si>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</si>
  <si>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</si>
  <si>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</si>
  <si>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</si>
  <si>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</si>
  <si>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</si>
  <si>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</si>
  <si>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</si>
  <si>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Если точка образования найдена, но выбранная арматура в этом состоянии не растянута, а в текущем НДС растянута, нормальная трещина не получает N/A только по этой причине. Ширина рассчитывается обычной</t>
  </si>
  <si>
    <t>формулой по текущему σ_s с ψ_s = 1 во всех режимах PsiMode; ResultComment поясняет, что уменьшение раскрытия не применялось. При отсутствии растянутой арматуры в самом текущем НДС формула не</t>
  </si>
  <si>
    <t>выполняется, и предупреждение о принятии ψ_s = 1 не выводится.</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</si>
  <si>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</si>
  <si>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</si>
  <si>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</si>
  <si>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</si>
  <si>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</si>
  <si>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</si>
  <si>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</si>
  <si>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</si>
  <si>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</si>
  <si>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</si>
  <si>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</si>
  <si>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</si>
  <si>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</si>
  <si>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</si>
  <si>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</si>
  <si>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</si>
  <si>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</si>
  <si>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</si>
  <si>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</si>
  <si>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</si>
  <si>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</si>
  <si>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</si>
  <si>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</si>
  <si>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</si>
  <si>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</si>
  <si>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</si>
  <si>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</si>
  <si>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</si>
  <si>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</si>
  <si>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</si>
  <si>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</si>
  <si>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</si>
  <si>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</si>
  <si>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общим движком по достоверным outer/opening, если они заданы. При неизвестном outer используются границы расчетных оболочек бетонных элементов:</t>
  </si>
  <si>
    <t>известные стороны/поворот, иначе эквивалентный прямоугольник по площади и инерциям, в последнем случае квадрат той же площади. Известные opening учитываются и при таком fallback. Реальные A/I элемента</t>
  </si>
  <si>
    <t>в механических расчетах не подменяются.</t>
  </si>
  <si>
    <t>2. Площадь A_bt считается общим геометрическим движком по точным кольцам конечной области. При неизвестном outer исходными границами служат оболочки КЭ, при достоверном outer - его фактические</t>
  </si>
  <si>
    <t>линии/дуги; все проемы вычитаются один раз. Нормативные границы Effective/FullTension и формула СП 63 сохранены.</t>
  </si>
  <si>
    <t>3. Для изгиба N + M в расчет A_bt попадает бетонная часть принятой полосы. FullTension использует фактическую растянутую зону; Effective применяет ограничения 2a_s и 0.5h. Если срабатывает 2a_s,</t>
  </si>
  <si>
    <t>бетонная полоса может выходить за Н.О., но сжатая арматура в формулу раскрытия не включается.</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</si>
  <si>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</si>
  <si>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</si>
  <si>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</si>
  <si>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</si>
  <si>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</si>
  <si>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</si>
  <si>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</si>
  <si>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</si>
  <si>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</si>
  <si>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</si>
  <si>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</si>
  <si>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</si>
  <si>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</si>
  <si>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СП 35: расчет ширины нормальных трещин</t>
  </si>
  <si>
    <t>1. Общая формула и допустимое раскрытие</t>
  </si>
  <si>
    <t>[SP35] σ_s - напряжение наиболее растянутого фактического стержня проверяемой якорной группы в готовом CrackedState; E_s - модуль арматуры той же модели. Не используется максимум другой внутренней</t>
  </si>
  <si>
    <t>группы и не подставляется среднее напряжение СП 63. Δ_cr вводится пользователем через SLS.Crack.Allowable в INPUT Length.</t>
  </si>
  <si>
    <t>Внутри программы a_cr возвращается в мм. В нормативной формуле a_cr, R_r и размерный ψ представлены в сантиметрах: перед вычислением ψ радиус переводится из мм в см, а полученная ширина затем из см в</t>
  </si>
  <si>
    <t>мм. ψ не является безразмерным ψ_s СП 63.</t>
  </si>
  <si>
    <t>2. Коэффициент ψ и радиус армирования</t>
  </si>
  <si>
    <t>[SP35] Для этих двух зависимостей R_r и ψ берутся в см. RebarProfile выбирается явно: Periodic - периодический профиль, Smooth - гладкий. Пункт 7.109 также относит любую арматуру в стенках к первой</t>
  </si>
  <si>
    <t>зависимости; пользователь обязан выбрать соответствующий режим. Напрягаемая арматура и канатные пучки не реализованы.</t>
  </si>
  <si>
    <t>A_r - чистая площадь бетонной области взаимодействия, без пустот. n - число стержней одного номинального диаметра d; d - диаметр отдельного стержня, включая стержни группы. Для смешанных диаметров</t>
  </si>
  <si>
    <t>знаменатель развернут по фактическим стержням, а не заменен одним d_ref.</t>
  </si>
  <si>
    <t>[METHOD] Методическое пособие. Методические рекомендации по применению СП 35.13330.2011 «Мосты и трубы», 2017: раздел 4.2.3, формулы (4.306)-(4.312), рисунок 4.42. Пособие поясняет площадь и</t>
  </si>
  <si>
    <t>многорядное суммирование, но не имеет приоритета над СП 35.</t>
  </si>
  <si>
    <t>3. Группы, центр и β</t>
  </si>
  <si>
    <t>По внутренней системе знаков в группы входят только фактически растянутые стержни: положительные деформация и напряжение в текущем НДС. Пользовательские знаки INPUT/OUTPUT этот отбор не меняют. Сжатые</t>
  </si>
  <si>
    <t>и нулевые стержни не соединяют растянутые группы.</t>
  </si>
  <si>
    <t>Центр группы считается по реальным площадям стержней. Группа неделима: если ее центр внутри либо на допустимой границе конечной области, включается весь состав. Геометрически невозможная арматура в</t>
  </si>
  <si>
    <t>пустоте или вне бетона является ошибкой исходных данных, а не основанием менять статус в writer.</t>
  </si>
  <si>
    <t>[SP35] Таблица 7.26: одиночный стержень β=1.00, два стержня β=0.85, три стержня β=0.75; группы из двух/трех стержней описаны без просветов внутри группы. [NDM] Ненулевой GroupGapTolerance расширяет</t>
  </si>
  <si>
    <t>правило распознавания группы и не является требованием таблицы. Для группы более трех обычных стержней согласовано β=0.75; это программное обобщение, не строка таблицы о канатных пучках.</t>
  </si>
  <si>
    <t>4. Якоря и местные координаты</t>
  </si>
  <si>
    <t>n направлена в сторону растяжения, t вдоль Н.О. Ряды и местные участки не привязаны к глобальным X/Y: поворот и перенос сечения не создают новой ветки алгоритма. При центральном растяжении</t>
  </si>
  <si>
    <t>искусственная Н.О. не назначается.</t>
  </si>
  <si>
    <t>5. Боковой участок и второстепенные ряды</t>
  </si>
  <si>
    <t>6. Опорный ряд и радиусы</t>
  </si>
  <si>
    <t>[NDM] RadiusDiameterMode = Max/Min/Average выбирает диаметр для радиуса. Один и тот же режим действует по стержням якорной группы в боковом направлении и по всем стержням опорного ряда в сторону Н.О.</t>
  </si>
  <si>
    <t>Среднее арифметическое, не среднее по As.</t>
  </si>
  <si>
    <t>[SP35] Пункт 7.110: 6d - общий радиус; 3d - для непрямоугольных сечений с равномерной арматурой по контуру; 5d - для пучков и канатов, где d относится к наружному контуру арматурного элемента. Пучки и</t>
  </si>
  <si>
    <t>канаты не входят в область этой версии. [METHOD] Геометрические примеры приведены на рис. 4.42. [NDM] InteractionRadiusMode выбирается явно; проверка применимости остается за пользователем. Один</t>
  </si>
  <si>
    <t>множитель действует в боковом и внутреннем направлении.</t>
  </si>
  <si>
    <t>7. Площадь A_r и несколько отверстий</t>
  </si>
  <si>
    <t>Если задан точный контур сечения, площадь учитывает его прямые стороны и круговые дуги. Без него граница определяется по импортированным бетонным элементам и может быть ступенчатой. В формуле, на</t>
  </si>
  <si>
    <t>схеме и при экспорте используется одна и та же область.</t>
  </si>
  <si>
    <t>Заданные отверстия учитываются и без отдельного наружного контура. Можно задать несколько пустот. В полом сечении область ограничивается стенкой с рассматриваемой арматурой: пустота и арматура</t>
  </si>
  <si>
    <t>противоположной стенки в нее не включаются.</t>
  </si>
  <si>
    <t>Пары точек P_1...P_5 и Q_1...Q_5 помогают проверить наружную и внутреннюю границы области. Площадь учитывает и отверстия между этими точками. Замкнутый контур может быть ломаной с дугами, а не</t>
  </si>
  <si>
    <t>окружностью; у области может быть несколько отдельных частей и отверстий.</t>
  </si>
  <si>
    <t>В Σβnd входят только группы, оставшиеся в конечной области. Отверстие внутри области исключается целиком, а отверстие на ее краю образует вырез.</t>
  </si>
  <si>
    <t>8. Центральное растяжение и максимум</t>
  </si>
  <si>
    <t>[SP35] При центральном растяжении принимается вся чистая площадь сечения с вычитанием всех пустот. Локальные радиусы и искусственная Н.О. не применяются. В знаменатель входят все фактически растянутые</t>
  </si>
  <si>
    <t>группы; σ_s берется по наиболее растянутому стержню.</t>
  </si>
  <si>
    <t>Сравнивается раскрытие, а не одно напряжение: другой якорь с меньшим σ_s, но большим R_r может оказаться критическим. При совпадении результатов выбор воспроизводим по стабильному порядку групп.</t>
  </si>
  <si>
    <t>Сохраняются критический якорь, реальный расчетный стержень, все включенные ряды и сама использованная область.</t>
  </si>
  <si>
    <t>9. Статусы, таблица и сохраненный результат</t>
  </si>
  <si>
    <t>Подтвержденный NotCracked исключает формулу ширины для обеих методик. Численная неудача Formation сама по себе не блокирует SP35: при пригодном текущем НДС выполняется обычная формула СП 35 без ψ_s и</t>
  </si>
  <si>
    <t>без предупреждения о ψ_s=1. Отказ обязательного текущего НДС блокирует ширину и продольные трещины через общую policy.</t>
  </si>
  <si>
    <t>В формулах ширины нет поисковой несходимости: они дают OK/FAIL, InputErr/CalcErr либо N/A по централизованной политике. NumFail принадлежит исходному solve/search и сохраняется в его собственном</t>
  </si>
  <si>
    <t>результате. Статусы и ResultComment инженерного result-tree writer не придумывает.</t>
  </si>
  <si>
    <t>β/n/d/rebars выводятся по всем включенным рядам в виде «1 ряд: ... | 2 ряд: ...». d содержит реальные диаметры, rebars - реальные ID. Весь блок относительно rngCrackSummaryAnchor; только активная</t>
  </si>
  <si>
    <t>методика получает численные результаты.</t>
  </si>
  <si>
    <t>Если в одном ряду несколько групп стержней, они обозначаются G1, G2 и т. д. Одинаковая метка группы используется в β, n, d и rebars. Например, «G2=R5, R6» в rebars означает, что группа G2 состоит из</t>
  </si>
  <si>
    <t>стержней R5 и R6; их диаметры перечислены под G2 в d. Полный текст длинной ячейки доступен в строке формул Excel.</t>
  </si>
  <si>
    <t>Рассчитанная область с наружными контурами, отверстиями, дугами и точками P/Q сохраняется на Results для своего сочетания. ExportCrackInteractionContour выводит эту область в мм при выборе состояния</t>
  </si>
  <si>
    <t>трещин в профиле. Повторный расчет для экспорта не нужен; устаревшая область не выводится.</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</si>
  <si>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</si>
  <si>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</si>
  <si>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</si>
  <si>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</si>
  <si>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</si>
  <si>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</si>
  <si>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</si>
  <si>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</si>
  <si>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</si>
  <si>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</si>
  <si>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</si>
  <si>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</si>
  <si>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</si>
  <si>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</si>
  <si>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</si>
  <si>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</si>
  <si>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</si>
  <si>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</si>
  <si>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</si>
  <si>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</si>
  <si>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</si>
  <si>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</si>
  <si>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</si>
  <si>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</si>
  <si>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</si>
  <si>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</si>
  <si>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</si>
  <si>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</si>
  <si>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</si>
  <si>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</si>
  <si>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</si>
  <si>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модуль которого не больше M_tol = значение·h, считается практически нулевым. Поэтому в</t>
  </si>
  <si>
    <t>итоговом 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</si>
  <si>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</si>
  <si>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</si>
  <si>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</si>
  <si>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</si>
  <si>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</si>
  <si>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</si>
  <si>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</si>
  <si>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</si>
  <si>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</si>
  <si>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</si>
  <si>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</si>
  <si>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</si>
  <si>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</si>
  <si>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</si>
  <si>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</si>
  <si>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</si>
  <si>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</si>
  <si>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</si>
  <si>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</si>
  <si>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</si>
  <si>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</si>
  <si>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</si>
  <si>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</si>
  <si>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</si>
  <si>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</si>
  <si>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</si>
  <si>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</si>
  <si>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</si>
  <si>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</si>
  <si>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</si>
  <si>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</si>
  <si>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</si>
  <si>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</si>
  <si>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</si>
  <si>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</si>
  <si>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</si>
  <si>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</si>
  <si>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</si>
  <si>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</si>
  <si>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</si>
  <si>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</si>
  <si>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</si>
  <si>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</si>
  <si>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</si>
  <si>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</si>
  <si>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</si>
  <si>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</si>
  <si>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</si>
  <si>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</si>
  <si>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</si>
  <si>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</si>
  <si>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</si>
  <si>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</si>
  <si>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</si>
  <si>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</si>
  <si>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</si>
  <si>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</si>
  <si>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</si>
  <si>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</si>
  <si>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</si>
  <si>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</si>
  <si>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</si>
  <si>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</si>
  <si>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</si>
  <si>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</si>
  <si>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Подготовка геометрии в AutoCAD и импорт</t>
  </si>
  <si>
    <t>1. Что подготовить в чертеже</t>
  </si>
  <si>
    <t>Откройте нужный чертеж в AutoCAD. Подготовьте бетонные элементы сетки как области Region на одном слое, а сечения стержней как Region на другом. В Config укажите эти два разных слоя в</t>
  </si>
  <si>
    <t>Бетонные элементы должны описывать все сечение без заполнения отверстий. Арматуру размещайте внутри бетона. Проверьте порог AutoCAD.Import.MinArea в INPUT-единицах площади: элементы меньше этого</t>
  </si>
  <si>
    <t>значения пропускаются.</t>
  </si>
  <si>
    <t>2. Точный контур и несколько отверстий</t>
  </si>
  <si>
    <t>Контуры необязательны. Они нужны для точной границы площади бетона, участвующей в расчете трещин, и для показа этой границы на схеме и в AutoCAD. Без них расчет продолжится по границам импортированных</t>
  </si>
  <si>
    <t>элементов. Такая граница может быть менее точной, особенно у кривых и сложных сечений: используйте достаточно мелкую сетку или задайте точный контур.</t>
  </si>
  <si>
    <t>Для точного наружного контура создайте отдельный слой и укажите его в AutoCAD.Common.SectionContourLayer. Разместите на нем замкнутую 2D-полилинию, Region или окружность. Прямые стороны и круговые</t>
  </si>
  <si>
    <t>дуги поддерживаются; вручную взрывать Region не требуется. Контур не заменяет бетонную сетку и не меняет расчет устойчивости, площади и моментов инерции по ее элементам.</t>
  </si>
  <si>
    <t>Отдельные отверстия разместите на слое AutoCAD.Common.OpeningContourLayer. Можно задать несколько отверстий полилиниями, Region или окружностями. Если отверстия уже вырезаны из наружного Region,</t>
  </si>
  <si>
    <t>повторно задавать их не нужно.</t>
  </si>
  <si>
    <t>Отдельная бетонная часть внутри проема — это бетон, со всех сторон отделенный пустотой от остального сечения. Чтобы задать ее: создайте наружный Region бетона; командой SUBTRACT вырежьте проем;</t>
  </si>
  <si>
    <t>создайте отдельный Region внутренней бетонной части; разместите оба Region на SectionContourLayer. Ее расчетные бетонные элементы и арматуру разместите на обычных слоях ConcreteLayer и RebarLayer. Не</t>
  </si>
  <si>
    <t>дублируйте вырезанный проем на OpeningContourLayer.</t>
  </si>
  <si>
    <t>3. Единицы, поворот и плоскость</t>
  </si>
  <si>
    <t>Рисуйте в миллиметрах: сторона 1000 мм должна иметь длину 1000, диаметр 20 мм - 20. Импорт всегда принимает координаты и размеры в мм, площади в мм2, инерции в мм4. INPUT/OUTPUT книги и единицы</t>
  </si>
  <si>
    <t>чертежа не меняют этот масштаб.</t>
  </si>
  <si>
    <t>Размещайте сечение в плоскости XY мировой системы координат при Z = 0. Повернутое в этой плоскости сечение допускается. Наклонные или неплоские контуры, сплайны и эллипсы не поддерживаются.</t>
  </si>
  <si>
    <t>4. Импорт, Results и повторный расчет</t>
  </si>
  <si>
    <t>Выберите Geometry.Source = AutoCAD и нажмите 'Импортировать геометрию из AutoCAD'. Проверьте число элементов и стержней, размеры, площадь и схему сечения. На Results значения записываются в выбранных</t>
  </si>
  <si>
    <t>OUTPUT-единицах. Ошибка нового импорта не заменяет прежнюю пригодную геометрию.</t>
  </si>
  <si>
    <t>Затем задайте сочетания и нажмите 'Выполнить расчет'. Изменение INPUT/OUTPUT после импорта не меняет физические размеры сохраненного сечения. Если вы изменили геометрию в AutoCAD, импортируйте ее</t>
  </si>
  <si>
    <t>заново перед расчетом. Для одного только экспорта повторный импорт не нужен.</t>
  </si>
  <si>
    <t>5. Вывод контуров в AutoCAD</t>
  </si>
  <si>
    <t>Экспорт всегда выполняется в мм и использует последний расчет на Results. Если область для трещин не рассчитана или устарела, она не выводится. Не размещайте исходные объекты на служебном слое</t>
  </si>
  <si>
    <t>результатов: перед повторным экспортом он очищается.</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</si>
  <si>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</si>
  <si>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</si>
  <si>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</si>
  <si>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</si>
  <si>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</si>
  <si>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</si>
  <si>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</si>
  <si>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</si>
  <si>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</si>
  <si>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</si>
  <si>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</si>
  <si>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</si>
  <si>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</si>
  <si>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</si>
  <si>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 Подтвержденное отсутствие нормальной трещины при заданной нагрузке имеет успешный статус NotCracked, а не BaseFail.</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</si>
  <si>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</si>
  <si>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</si>
  <si>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</si>
  <si>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</si>
  <si>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</si>
  <si>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</si>
  <si>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</si>
  <si>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</si>
  <si>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</si>
  <si>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</si>
  <si>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</si>
  <si>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</si>
  <si>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</si>
  <si>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</si>
  <si>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</si>
  <si>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</si>
  <si>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</si>
  <si>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</si>
  <si>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</si>
  <si>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</si>
  <si>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</si>
  <si>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</si>
  <si>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</si>
  <si>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</si>
  <si>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</si>
  <si>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</si>
  <si>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</si>
  <si>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</si>
  <si>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</si>
  <si>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</si>
  <si>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</si>
  <si>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</si>
  <si>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</si>
  <si>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</si>
  <si>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</si>
  <si>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</si>
  <si>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</si>
  <si>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</si>
  <si>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</si>
  <si>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</si>
  <si>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</si>
  <si>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</si>
  <si>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</si>
  <si>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</si>
  <si>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</si>
  <si>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</si>
  <si>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Маленькая ненулевая составляющая остается частью масштабируемой нагрузки. Допуски Solver.ToleranceN/Mx/My определяют точность равновесия, а не обнуляют Base пути. Инженерное обнуление малых моментов задается отдельно Calculation.ZeroMomentPerDepth и выполняется до Search; при значении 0 такой фильтр отключен.</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</si>
  <si>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</si>
  <si>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</si>
  <si>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</si>
  <si>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что постоянная часть выбранного пути уже не проходит физический критерий. Подтвержденное отсутствие нормальной трещины при заданной нагрузке является успешной проверкой NotCracked, в том числе для фиксированного пути. Отказ большей пробной нагрузки не является отказом текущего сочетания.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</si>
  <si>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</si>
  <si>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</si>
  <si>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</si>
  <si>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</si>
  <si>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</si>
  <si>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</si>
  <si>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</si>
  <si>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</si>
  <si>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</si>
  <si>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</si>
  <si>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</si>
  <si>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</si>
  <si>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</si>
  <si>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</si>
  <si>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</si>
  <si>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</si>
  <si>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</si>
  <si>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</si>
  <si>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</si>
  <si>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</si>
  <si>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</si>
  <si>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</si>
  <si>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</si>
  <si>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</si>
  <si>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</si>
  <si>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</si>
  <si>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</si>
  <si>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</si>
  <si>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</si>
  <si>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</si>
  <si>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</si>
  <si>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</si>
  <si>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</si>
  <si>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</si>
  <si>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</si>
  <si>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</si>
  <si>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</si>
  <si>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</si>
  <si>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</si>
  <si>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</si>
  <si>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</si>
  <si>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</si>
  <si>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</si>
  <si>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</si>
  <si>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</si>
  <si>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</si>
  <si>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</si>
  <si>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</si>
  <si>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</si>
  <si>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</si>
  <si>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</si>
  <si>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</si>
  <si>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</si>
  <si>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</si>
  <si>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</si>
  <si>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</si>
  <si>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</si>
  <si>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</si>
  <si>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</si>
  <si>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</si>
  <si>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</si>
  <si>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</si>
  <si>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</si>
  <si>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</si>
  <si>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</si>
  <si>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</si>
  <si>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</si>
  <si>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</si>
  <si>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</si>
  <si>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</si>
  <si>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</si>
  <si>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</si>
  <si>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</si>
  <si>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Таблица нужна в табличной ветви СП 35 при e_c/r ≤ 1. В этой ветви пустая или поврежденная таблица приводит к InputErr с актуальным адресом ячейки и указанием, что исправить. Для СП 63, ветви e_c/r &gt; 1 и отсутствия сжатия таблица не влияет на результат.</t>
  </si>
  <si>
    <t>Расчетные колонки l_0/i, φ_m и φ_l должны содержать числа больше нуля, без пустых ячеек и ошибок формул. Узлы l_0/i должны строго возрастать сверху вниз; проверяется вся расчетная часть таблицы, а не только две строки интерполяции.</t>
  </si>
  <si>
    <t>Колонки l_0/b и l_0/d справочные: они не участвуют в расчете. Проверка положительности и порядка узлов является контрактом реализации, а не самостоятельным подтверждением нормативной пригодности измененных пользователем коэффициентов.</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</si>
  <si>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</si>
  <si>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</si>
  <si>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</si>
  <si>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</si>
  <si>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</si>
  <si>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</si>
  <si>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</si>
  <si>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</si>
  <si>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</si>
  <si>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</si>
  <si>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</si>
  <si>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</si>
  <si>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</si>
  <si>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</si>
  <si>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</si>
  <si>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</si>
  <si>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</si>
  <si>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</si>
  <si>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</si>
  <si>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</si>
  <si>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</si>
  <si>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</si>
  <si>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</si>
  <si>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</si>
  <si>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</si>
  <si>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</si>
  <si>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</si>
  <si>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</si>
  <si>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</si>
  <si>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</si>
  <si>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</si>
  <si>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</si>
  <si>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</si>
  <si>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</si>
  <si>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</si>
  <si>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</si>
  <si>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</si>
  <si>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</si>
  <si>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</si>
  <si>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</si>
  <si>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</si>
  <si>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</si>
  <si>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</si>
  <si>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</si>
  <si>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</si>
  <si>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</si>
  <si>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Деформации ε безразмерны. Напряжения σ в контрольной таблице и на ее графиках показаны в текущей INPUT-единице Stress, поскольку формулы непосредственно ссылаются на введенные сопротивления и модули. Заголовок и подписи осей связаны с этой единицей; OUTPUT Stress на этот контрольный блок не влияет. Расчетное ядро отдельно переводит напряжения в МПа через CUnitSystem.</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</si>
  <si>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</si>
  <si>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</si>
  <si>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</si>
  <si>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</si>
  <si>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</si>
  <si>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</si>
  <si>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</si>
  <si>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</si>
  <si>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</si>
  <si>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</si>
  <si>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</si>
  <si>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</si>
  <si>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</si>
  <si>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</si>
  <si>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</si>
  <si>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</si>
  <si>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</si>
  <si>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</si>
  <si>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</si>
  <si>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</si>
  <si>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</si>
  <si>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</si>
  <si>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</si>
  <si>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</si>
  <si>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</si>
  <si>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</si>
  <si>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</si>
  <si>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</si>
  <si>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</si>
  <si>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</si>
  <si>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</si>
  <si>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</si>
  <si>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</si>
  <si>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</si>
  <si>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</si>
  <si>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</si>
  <si>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</si>
  <si>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</si>
  <si>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</si>
  <si>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</si>
  <si>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</si>
  <si>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</si>
  <si>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</si>
  <si>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</si>
  <si>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</si>
  <si>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</si>
  <si>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</si>
  <si>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</si>
  <si>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</si>
  <si>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</si>
  <si>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</si>
  <si>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</si>
  <si>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</si>
  <si>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</si>
  <si>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</si>
  <si>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</si>
  <si>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</si>
  <si>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</si>
  <si>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</si>
  <si>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</si>
  <si>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</si>
  <si>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</si>
  <si>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</si>
  <si>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</si>
  <si>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</si>
  <si>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</si>
  <si>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</si>
  <si>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</si>
  <si>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и привязка второго и третьего рядов задаются независимо в каждой строке физической грани: H1/H2 - левая и правая, B1/B2 - верхняя и нижняя. Выбор одной грани не изменяет противоположную. Для активного ряда оба выбора обязательны; настройки отключенного ряда не влияют на раскладку. При совпадении направлений второго и третьего рядов перескок учитывает только второй ряд этой же грани.</t>
  </si>
  <si>
    <t>Положение и привязка обязательны только для существующего ряда своей грани. Отсутствующий ряд, выключенный первый ряд и грани нижнего прямоугольника в режиме Rectangle не читают свои селекторы. Ошибка формулы в неактивном поле не мешает расчету; при включении ряда требуется исправить указанную ячейку.</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</si>
  <si>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</si>
  <si>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</si>
  <si>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</si>
  <si>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</si>
  <si>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</si>
  <si>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</si>
  <si>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</si>
  <si>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</si>
  <si>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</si>
  <si>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</si>
  <si>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</si>
  <si>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</si>
  <si>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</si>
  <si>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</si>
  <si>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</si>
  <si>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</si>
  <si>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</si>
  <si>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</si>
  <si>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</si>
  <si>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</si>
  <si>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</si>
  <si>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</si>
  <si>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</si>
  <si>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</si>
  <si>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</si>
  <si>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</si>
  <si>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В полной книге обязательно заполненное Yes или No. Если отсутствует и General.DiagramExtension, и поддержанный ключ старой книги, расчет сообщает ошибку ввода и предлагает восстановить строку; разрешение продолжения не добавляется незаметно. Defaults относятся к сборке нового шаблона, а не к исправлению поврежденного Config во время расчета.</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</si>
  <si>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</si>
  <si>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</si>
  <si>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</si>
  <si>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</si>
  <si>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</si>
  <si>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</si>
  <si>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</si>
  <si>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</si>
  <si>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</si>
  <si>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</si>
  <si>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</si>
  <si>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</si>
  <si>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</si>
  <si>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</si>
  <si>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</si>
  <si>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</si>
  <si>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</si>
  <si>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</si>
  <si>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</si>
  <si>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</si>
  <si>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</si>
  <si>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</si>
  <si>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</si>
  <si>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</si>
  <si>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</si>
  <si>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</si>
  <si>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</si>
  <si>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</si>
  <si>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</si>
  <si>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</si>
  <si>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</si>
  <si>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</si>
  <si>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</si>
  <si>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</si>
  <si>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</si>
  <si>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</si>
  <si>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</si>
  <si>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</si>
  <si>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</si>
  <si>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</si>
  <si>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Для HollowRectangle проверяется также пересечение ячейки с габаритом внутреннего проема. При значении больше 1 такая ячейка уточняется подъячейками, даже если все четыре угла находятся в бетоне: небольшой проем может целиком лежать внутри нее.</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</si>
  <si>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</si>
  <si>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</si>
  <si>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</si>
  <si>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</si>
  <si>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</si>
  <si>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</si>
  <si>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</si>
  <si>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</si>
  <si>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</si>
  <si>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</si>
  <si>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</si>
  <si>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</si>
  <si>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</si>
  <si>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</si>
  <si>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</si>
  <si>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</si>
  <si>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</si>
  <si>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</si>
  <si>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</si>
  <si>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</si>
  <si>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</si>
  <si>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</si>
  <si>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</si>
  <si>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</si>
  <si>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</si>
  <si>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</si>
  <si>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</si>
  <si>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</si>
  <si>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</si>
  <si>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</si>
  <si>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</si>
  <si>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</si>
  <si>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</si>
  <si>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</si>
  <si>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</si>
  <si>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</si>
  <si>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</si>
  <si>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</si>
  <si>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</si>
  <si>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</si>
  <si>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</si>
  <si>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</si>
  <si>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</si>
  <si>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</si>
  <si>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</si>
  <si>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</si>
  <si>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</si>
  <si>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</si>
  <si>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</si>
  <si>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</si>
  <si>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</si>
  <si>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</si>
  <si>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</si>
  <si>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</si>
  <si>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</si>
  <si>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</si>
  <si>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</si>
  <si>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</si>
  <si>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</si>
  <si>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</si>
  <si>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</si>
  <si>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</si>
  <si>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</si>
  <si>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</si>
  <si>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</si>
  <si>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</si>
  <si>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</si>
  <si>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</si>
  <si>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</si>
  <si>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</si>
  <si>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</si>
  <si>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</si>
  <si>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</si>
  <si>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</si>
  <si>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</si>
  <si>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</si>
  <si>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</si>
  <si>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</si>
  <si>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</si>
  <si>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</si>
  <si>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</si>
  <si>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</si>
  <si>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</si>
  <si>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</si>
  <si>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</si>
  <si>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</si>
  <si>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</si>
  <si>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</si>
  <si>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</si>
  <si>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</si>
  <si>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</si>
  <si>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</si>
  <si>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</si>
  <si>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</si>
  <si>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</si>
  <si>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</si>
  <si>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</si>
  <si>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</si>
  <si>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</si>
  <si>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</si>
  <si>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</si>
  <si>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</si>
  <si>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</si>
  <si>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</si>
  <si>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</si>
  <si>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</si>
  <si>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</si>
  <si>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</si>
  <si>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</si>
  <si>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</si>
  <si>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</si>
  <si>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</si>
  <si>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</si>
  <si>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</si>
  <si>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</si>
  <si>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</si>
  <si>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</si>
  <si>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</si>
  <si>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</si>
  <si>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</si>
  <si>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</si>
  <si>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</si>
  <si>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</si>
  <si>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</si>
  <si>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</si>
  <si>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</si>
  <si>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</si>
  <si>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</si>
  <si>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</si>
  <si>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</si>
  <si>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</si>
  <si>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</si>
  <si>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</si>
  <si>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</si>
  <si>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</si>
  <si>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</si>
  <si>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</si>
  <si>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</si>
  <si>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</si>
  <si>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</si>
  <si>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</si>
  <si>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</si>
  <si>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</si>
  <si>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</si>
  <si>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</si>
  <si>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</si>
  <si>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</si>
  <si>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</si>
  <si>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</si>
  <si>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</si>
  <si>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</si>
  <si>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</si>
  <si>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</si>
  <si>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</si>
  <si>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</si>
  <si>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</si>
  <si>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</si>
  <si>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</si>
  <si>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</si>
  <si>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</si>
  <si>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</si>
  <si>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</si>
  <si>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</si>
  <si>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</si>
  <si>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</si>
  <si>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</si>
  <si>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</si>
  <si>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</si>
  <si>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</si>
  <si>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</si>
  <si>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</si>
  <si>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</si>
  <si>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</si>
  <si>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</si>
  <si>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</si>
  <si>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</si>
  <si>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</si>
  <si>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</si>
  <si>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</si>
  <si>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</si>
  <si>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</si>
  <si>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</si>
  <si>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</si>
  <si>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</si>
  <si>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</si>
  <si>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</si>
  <si>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</si>
  <si>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</si>
  <si>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</si>
  <si>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</si>
  <si>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</si>
  <si>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</si>
  <si>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</si>
  <si>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</si>
  <si>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</si>
  <si>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</si>
  <si>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</si>
  <si>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</si>
  <si>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</si>
  <si>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</si>
  <si>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</si>
  <si>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</si>
  <si>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</si>
  <si>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</si>
  <si>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</si>
  <si>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</si>
  <si>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</si>
  <si>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</si>
  <si>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</si>
  <si>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</si>
  <si>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</si>
  <si>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</si>
  <si>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</si>
  <si>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</si>
  <si>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</si>
  <si>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</si>
  <si>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</si>
  <si>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</si>
  <si>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</si>
  <si>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</si>
  <si>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</si>
  <si>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</si>
  <si>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</si>
  <si>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</si>
  <si>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</si>
  <si>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</si>
  <si>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</si>
  <si>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</si>
  <si>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</si>
  <si>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</si>
  <si>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</si>
  <si>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</si>
  <si>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</si>
  <si>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</si>
  <si>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Stability.SP35.NOverNcrLimit - Контрольное ограничение N/N_cr для ветви СП 35 с коэффициентом η; в Results выводится запас Stability.SP35.NOverNcrLimit·N_cr/N.</t>
  </si>
  <si>
    <t>SLS.Crack.Code - Методика ширины нормальных трещин: SP63 или SP35. Обе используют готовое текущее НДС; выбор не связан с Stability.Code.</t>
  </si>
  <si>
    <t>SP63 включает формулу с φ_1, φ_2, φ_3, ψ_s и расстоянием между трещинами l_s. SP35 включает локальные области взаимодействия, радиус армирования R_r и размерный коэффициент ψ. Stability.Code относится только к устойчивости.</t>
  </si>
  <si>
    <t>Обе методики используют готовое НДС CrackedState одной общей постановки N + Mx + My и общий geometry/topology engine. Дополнительное равновесие внутри формулы ширины не решается.</t>
  </si>
  <si>
    <t>Обязательны Code, Allowable и общие настройки образования трещины; после выбора методики читаются только параметры активной ветки. Неверные поля неактивной методики не блокируют расчет активной.</t>
  </si>
  <si>
    <t>В подробной таблице заполняется только выбранный нормативный блок. Неактивный блок имеет N/A без вымышленных численных результатов.</t>
  </si>
  <si>
    <t>SLS.Crack.Allowable - Допустимая ширина раскрытия a_crc,ult, задается пользователем по нормам и условиям эксплуатации.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</si>
  <si>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</si>
  <si>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</si>
  <si>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</si>
  <si>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</si>
  <si>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</si>
  <si>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</si>
  <si>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</si>
  <si>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</si>
  <si>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</si>
  <si>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</si>
  <si>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</si>
  <si>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</si>
  <si>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</si>
  <si>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</si>
  <si>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</si>
  <si>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</si>
  <si>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</si>
  <si>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</si>
  <si>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</si>
  <si>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</si>
  <si>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</si>
  <si>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</si>
  <si>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</si>
  <si>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</si>
  <si>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</si>
  <si>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</si>
  <si>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</si>
  <si>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</si>
  <si>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</si>
  <si>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</si>
  <si>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</si>
  <si>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</si>
  <si>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</si>
  <si>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</si>
  <si>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</si>
  <si>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</si>
  <si>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</si>
  <si>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</si>
  <si>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</si>
  <si>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</si>
  <si>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</si>
  <si>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</si>
  <si>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</si>
  <si>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</si>
  <si>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</si>
  <si>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</si>
  <si>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</si>
  <si>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</si>
  <si>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</si>
  <si>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</si>
  <si>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</si>
  <si>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Даже найденная точка образования трещины не гарантирует растяжения выбранной арматуры в PostCrackState. Если эта арматура там не растянута, но растянута при текущем сочетании, ширина продолжает рассчитываться по текущему σ_s; во всех режимах применяется ψ_s = 1 и предупреждение в ResultComment. Это не N/A ширины и не численная несходимость.</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</si>
  <si>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</si>
  <si>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</si>
  <si>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</si>
  <si>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</si>
  <si>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</si>
  <si>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</si>
  <si>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</si>
  <si>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</si>
  <si>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</si>
  <si>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</si>
  <si>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</si>
  <si>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</si>
  <si>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</si>
  <si>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</si>
  <si>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</si>
  <si>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</si>
  <si>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</si>
  <si>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</si>
  <si>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</si>
  <si>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</si>
  <si>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</si>
  <si>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</si>
  <si>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</si>
  <si>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SLS.Crack.SP35.GroupGapTolerance - [NDM] Максимальный чистый зазор для связной группы растянутых стержней. Начальное значение 10 мм; ввод в INPUT Length.</t>
  </si>
  <si>
    <t>SLS.Crack.SP35.RadiusDiameterMode - [NDM] Max/Min/Average выбирает диаметр только для радиусов зоны. Сумма βnd всегда использует реальные диаметры всех стержней.</t>
  </si>
  <si>
    <t>SLS.Crack.SP35.RebarProfile - Профиль арматуры для размерного ψ по СП 35: Periodic - периодический; Smooth - гладкий. Это не безразмерный ψ_s СП 63.</t>
  </si>
  <si>
    <t>Укажите слой наружной границы бетона, если хотите использовать ее точную форму при расчете трещин и показывать ее на схеме. Этот слой не заменяет обязательные слои бетонных элементов и арматуры.</t>
  </si>
  <si>
    <t>Разместите на нем замкнутые 2D-полилинии, области Region или окружности. Допускаются прямые стороны и круговые дуги, несколько отдельных частей сечения и отверстия внутри Region. Вручную взрывать Region не нужно; исходные объекты сохраняются.</t>
  </si>
  <si>
    <t>Рисуйте в плоскости XY мировой системы координат при Z = 0 и в миллиметрах: сторона 1000 мм должна иметь длину 1000. Поворот в этой плоскости допускается. INPUT/OUTPUT книги и единицы чертежа не меняют масштаб импорта.</t>
  </si>
  <si>
    <t>Укажите отдельный слой отверстий, если они не входят в наружную область Region. На одном слое можно задать несколько отверстий областями Region, замкнутыми 2D-полилиниями или окружностями.</t>
  </si>
  <si>
    <t>Имя слоя можно всегда держать заданным. Если слоя в чертеже нет или он пуст, дополнительных отверстий нет. Найденные на нем контуры импортируются и учитываются при расчете площади для трещин и отображении; бетонные элементы сетки сами по себе не должны заполнять пустоты.</t>
  </si>
  <si>
    <t>Отверстия должны лежать внутри сечения, не пересекаться и не касаться других границ. Отверстия, уже вырезанные из наружного Region, повторно не копируйте на этот слой.</t>
  </si>
  <si>
    <t>Если внутри проема есть отдельная бетонная часть, окруженная пустотой: 1) создайте наружный Region бетона; 2) командой SUBTRACT вырежьте из него проем; 3) создайте отдельный Region внутренней бетонной части; 4) разместите оба бетонных Region на SectionContourLayer. Арматуру и бетонные элементы этой части задайте на обычных слоях RebarLayer и ConcreteLayer. Не помещайте весь окружающий проем на OpeningContourLayer: он повторно вычтет уже заданную пустоту.</t>
  </si>
  <si>
    <t>Рисуйте в плоскости XY при Z = 0 и в миллиметрах. Арматура должна находиться в бетоне, а не в отверстиях или за наружной границей. При ошибке импорта прежняя геометрия на Results сохраняется.</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</si>
  <si>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</si>
  <si>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Полилинии, блоки и тексты на слое бетонных элементов не импортируются как расчетные Region. Дополнительные достоверные границы на отдельных слоях задаются через AutoCAD.Common.SectionContourLayer/OpeningContourLayer.</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</si>
  <si>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</si>
  <si>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</si>
  <si>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</si>
  <si>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</si>
  <si>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</si>
  <si>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</si>
  <si>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Моменты AutoCAD относительно начала координат приводятся к центру каждого Region. Знак XY-компоненты тензора AutoCAD преобразуется во внутреннее Ixy = ∫(x-xc)(y-yc)dA; при переносе одного и того же Region по чертежу его центральные Ix/Iy/Ixy не меняются. Это преобразование не зависит от пользовательских знаков нагрузок.</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</si>
  <si>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</si>
  <si>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У квадрата главные инерции совпадают и не определяют поворот. Поэтому для почти изотропного Region с прямыми гранями направление берется по первой пригодной прямой грани. Нулевой угол горизонтальной грани считается известным и не заменяется средним углом соседей.</t>
  </si>
  <si>
    <t>Для круга и других Region без определимого направления грани оболочка является квадратом той же площади. Его угол назначается по среднему направлению остальных ориентированных бетонных элементов, с одинаковым весом каждого элемента. Арматура и круговые оболочки с уже назначенным средним углом в это среднее не включаются.</t>
  </si>
  <si>
    <t>Среднее вычисляется для направлений осей, а не обычным усреднением чисел угла: a = 0,5 atan2(Σ sin(2a_i), Σ cos(2a_i)). Поэтому направления +89° и -89° дают вертикальную ось, а не горизонтальную. Если подходящих элементов нет или направления взаимно компенсируются, принимается угол 0.</t>
  </si>
  <si>
    <t>Эти правила относятся к геометрической оболочке и обратному экспорту, не изменяют реальные Area/Ix/Iy/Ixy и не являются дополнительной нормативной расчетной формулой. Results сохраняет окончательный угол; последующий экспорт не усредняет его заново.</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</si>
  <si>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</si>
  <si>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Имя обязательно и должно отличаться от бетонного слоя без учета регистра. На слое бетона Region относятся к бетону, на этом слое - к арматуре; другие слои и типы объектов игнорируются.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</si>
  <si>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</si>
  <si>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</si>
  <si>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</si>
  <si>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</si>
  <si>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</si>
  <si>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</si>
  <si>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</si>
  <si>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</si>
  <si>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</si>
  <si>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</si>
  <si>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AutoCAD.Export.CombinationID - Какое сочетание экспортировать в AutoCAD: Worst - строка, выбранная в верхней сводке Results по General.WorstCombinationCriterion; либо конкретный CombinationID.</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</si>
  <si>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</si>
  <si>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</si>
  <si>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</si>
  <si>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</si>
  <si>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</si>
  <si>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</si>
  <si>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</si>
  <si>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</si>
  <si>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</si>
  <si>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</si>
  <si>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</si>
  <si>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AutoCAD.Export.PrincipalAxesMode - Какие главные центральные оси выгружать в AutoCAD: Transformed - приведенного сечения; Concrete - бетонного; None - не выводить.</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</si>
  <si>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</si>
  <si>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</si>
  <si>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</si>
  <si>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</si>
  <si>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</si>
  <si>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</si>
  <si>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</si>
  <si>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сохраненную наружную границу сечения и отверстия замкнутыми полилиниями AutoCAD. Это контур из генератора или отдельный точный контур, полученный при импорте.</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</si>
  <si>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</si>
  <si>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AutoCAD.Export.ExportCrackInteractionContour - 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</si>
  <si>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</si>
  <si>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</si>
  <si>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</si>
  <si>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</si>
  <si>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</si>
  <si>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</si>
  <si>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</si>
  <si>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</si>
  <si>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</si>
  <si>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</si>
  <si>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</si>
  <si>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</si>
  <si>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все Region сохраняются. Поэтому пользовательские линии и тексты следует размещать на других слоях. Очистка читает нужные имена слоев, но не зависит от выключенных экспортных флагов, цветов или формата подписей.</t>
  </si>
  <si>
    <t>Настройка влияет только на экспорт и не меняет расчет.</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</si>
  <si>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</si>
  <si>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</si>
  <si>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</si>
  <si>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</si>
  <si>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</si>
  <si>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</si>
  <si>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</si>
  <si>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</si>
  <si>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</si>
  <si>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</si>
  <si>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</si>
  <si>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</si>
  <si>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</si>
  <si>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</si>
  <si>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</si>
  <si>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</si>
  <si>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</si>
  <si>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</si>
  <si>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</si>
  <si>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</si>
  <si>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</si>
  <si>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</si>
  <si>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</si>
  <si>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</si>
  <si>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</si>
  <si>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</si>
  <si>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</si>
  <si>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</si>
  <si>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</si>
  <si>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</si>
  <si>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</si>
  <si>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</si>
  <si>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</si>
  <si>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</si>
  <si>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</si>
  <si>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</si>
  <si>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Plot.ResultLabelSpacing - Минимальный пространственный шаг между численными подписями результата на схеме.</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</si>
  <si>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</si>
  <si>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</si>
  <si>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</si>
  <si>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</si>
  <si>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</si>
  <si>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</si>
  <si>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</si>
  <si>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</si>
  <si>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</si>
  <si>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</si>
  <si>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</si>
  <si>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</si>
  <si>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</si>
  <si>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</si>
  <si>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</si>
  <si>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</si>
  <si>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</si>
  <si>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</si>
  <si>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</si>
  <si>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</si>
  <si>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</si>
  <si>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</si>
  <si>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</si>
  <si>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</si>
  <si>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</si>
  <si>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</si>
  <si>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</si>
  <si>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</si>
  <si>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</si>
  <si>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</si>
  <si>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</si>
  <si>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</si>
  <si>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</si>
  <si>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</si>
  <si>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</si>
  <si>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</si>
  <si>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</si>
  <si>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</si>
  <si>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</si>
  <si>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</si>
  <si>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</si>
  <si>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</si>
  <si>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Обязательный выбор Yes/No для соответствующего типа аннотаций. При No параметры отключенной группы не читаются.</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</si>
  <si>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</si>
  <si>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</si>
  <si>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</si>
  <si>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</si>
  <si>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</si>
  <si>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</si>
  <si>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</si>
  <si>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</si>
  <si>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</si>
  <si>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</si>
  <si>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</si>
  <si>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</si>
  <si>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</si>
  <si>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</si>
  <si>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</si>
  <si>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</si>
  <si>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</si>
  <si>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</si>
  <si>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</si>
  <si>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</si>
  <si>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</si>
  <si>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</si>
  <si>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</si>
  <si>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</si>
  <si>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</si>
  <si>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</si>
  <si>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</si>
  <si>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</si>
  <si>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</si>
  <si>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</si>
  <si>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</si>
  <si>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</si>
  <si>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</si>
  <si>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</si>
  <si>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</si>
  <si>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</si>
  <si>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</si>
  <si>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</si>
  <si>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</si>
  <si>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</si>
  <si>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</si>
  <si>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</si>
  <si>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</si>
  <si>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</si>
  <si>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три целых RGB-компонента 0–255. Значение 0,0,0 означает черный цвет.</t>
  </si>
  <si>
    <t>Аннотации схемы: ExtensionLineColor</t>
  </si>
  <si>
    <t>ExtensionLineColor - Цвет выносных линий размеров: три целых RGB-компонента 0–255. Значение 0,0,0 означает черный цвет.</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</si>
  <si>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</si>
  <si>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</si>
  <si>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</si>
  <si>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</si>
  <si>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</si>
  <si>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</si>
  <si>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</si>
  <si>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</si>
  <si>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</si>
  <si>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</si>
  <si>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</si>
  <si>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</si>
  <si>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</si>
  <si>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</si>
  <si>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</si>
  <si>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</si>
  <si>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</si>
  <si>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</si>
  <si>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</si>
  <si>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</si>
  <si>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</si>
  <si>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</si>
  <si>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</si>
  <si>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</si>
  <si>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</si>
  <si>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</si>
  <si>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</si>
  <si>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</si>
  <si>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</si>
  <si>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</si>
  <si>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</si>
  <si>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</si>
  <si>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</si>
  <si>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</si>
  <si>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</si>
  <si>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</si>
  <si>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</si>
  <si>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</si>
  <si>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</si>
  <si>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</si>
  <si>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</si>
  <si>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</si>
  <si>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</si>
  <si>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</si>
  <si>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</si>
  <si>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</si>
  <si>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</si>
  <si>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</si>
  <si>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</si>
  <si>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</si>
  <si>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</si>
  <si>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</si>
  <si>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</si>
  <si>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</si>
  <si>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</si>
  <si>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</si>
  <si>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</si>
  <si>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</si>
  <si>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</si>
  <si>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</si>
  <si>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</si>
  <si>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</si>
  <si>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</si>
  <si>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</si>
  <si>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</si>
  <si>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</si>
  <si>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</si>
  <si>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</si>
  <si>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</si>
  <si>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</si>
  <si>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</si>
  <si>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</si>
  <si>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</si>
  <si>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</si>
  <si>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</si>
  <si>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</si>
  <si>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</si>
  <si>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</si>
  <si>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</si>
  <si>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</si>
  <si>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</si>
  <si>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</si>
  <si>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</si>
  <si>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</si>
  <si>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</si>
  <si>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</si>
  <si>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</si>
  <si>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</si>
  <si>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</si>
  <si>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</si>
  <si>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</si>
  <si>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</si>
  <si>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</si>
  <si>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</si>
  <si>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</si>
  <si>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</si>
  <si>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</si>
  <si>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</si>
  <si>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</si>
  <si>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</si>
  <si>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</si>
  <si>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</si>
  <si>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</si>
  <si>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</si>
  <si>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</si>
  <si>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</si>
  <si>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</si>
  <si>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</si>
  <si>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</si>
  <si>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стержни и достоверные исходные outer/opening. Строки MaterialType = Contour хранят точные линии, дуги и окружности с LoopID/LoopRole и</t>
  </si>
  <si>
    <t>собственной единицей длины; они не являются расчетными волокнами. Для бетона Area, LocalIx, LocalIy и LocalIxy являются расчетными характеристиками элемента. Width, Height и Rotation описывают только</t>
  </si>
  <si>
    <t>геометрическую оболочку для границ, схемы, h, a_s и AutoCAD.</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</si>
  <si>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</si>
  <si>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</si>
  <si>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</si>
  <si>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</si>
  <si>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</si>
  <si>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</si>
  <si>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</si>
  <si>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</si>
  <si>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</si>
  <si>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</si>
  <si>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</si>
  <si>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</si>
  <si>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</si>
  <si>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</si>
  <si>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</si>
  <si>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</si>
  <si>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</si>
  <si>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</si>
  <si>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</si>
  <si>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</si>
  <si>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</si>
  <si>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</si>
  <si>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</si>
  <si>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</si>
  <si>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</si>
  <si>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</si>
  <si>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</si>
  <si>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</si>
  <si>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</si>
  <si>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</si>
  <si>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</si>
  <si>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</si>
  <si>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</si>
  <si>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</si>
  <si>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</si>
  <si>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размеры, подписи арматуры, служебные линии и рассчитанную область трещин Ar с принадлежностью к сочетанию. Исходный внешний контур и все отверстия хранятся только в</t>
  </si>
  <si>
    <t>rngNDMSectionGeometry. Схема и AutoCAD export читают эти два согласованных блока последнего Results, не импортируя геометрию и не решая НДС повторно.</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</si>
  <si>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</si>
  <si>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</si>
  <si>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</si>
  <si>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</si>
  <si>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</si>
  <si>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</si>
  <si>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</si>
  <si>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</si>
  <si>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</si>
  <si>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</si>
  <si>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</si>
  <si>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[SP35] СП 35.13330.2011, п. 7.110, абзац о крайнем ряде арматуры: радиус взаимодействия r откладывается от оси крайнего растянутого ряда, ближайшего к нейтральной линии. Если площадь арматуры этого</t>
  </si>
  <si>
    <t>ряда меньше половины площади арматуры в каждом из остальных рядов рассматриваемого участка, r откладывается от предпоследнего ряда с полным числом стержней. При равенстве половине перенос не</t>
  </si>
  <si>
    <t>требуется. Зона не выходит за нейтральную линию.</t>
  </si>
  <si>
    <t>Сравниваются реальные площади As стержней допущенных местных групп, а не только их количество: при разных диаметрах одинаковое число стержней не означает одинаковую площадь. Например, крайний ряд с As</t>
  </si>
  <si>
    <t>= 200 мм2 переносит отсчет на предпоследний, если в каждом другом ряду As &gt; 400 мм2.</t>
  </si>
  <si>
    <t>Не путайте обозначения: от выбранного ряда откладывается r, который ограничивает бетонную область A_r. Радиус армирования R_r не откладывается от ряда: он вычисляется по готовой области как A_r / Σβnd</t>
  </si>
  <si>
    <t>(СП 35, п. 7.110, формула 7.100). Рисунок 4.42 Методического пособия по СП 35, 2017, раздел 4.2.3 показывает примеры области; правило переноса отсчета на предпоследний ряд приведено именно в СП 35.</t>
  </si>
  <si>
    <t>Включите AutoCAD.Export.ContourEnabled, чтобы вывести сохраненную наружную границу и отверстия. Для сгенерированной и импортированной геометрии используется один блок Results и одинаковые правила.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</si>
  <si>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</si>
  <si>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</si>
  <si>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</si>
  <si>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</si>
  <si>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</si>
  <si>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</si>
  <si>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</si>
  <si>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</si>
  <si>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</si>
  <si>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</si>
  <si>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</si>
  <si>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</si>
  <si>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</si>
  <si>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</si>
  <si>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</si>
  <si>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</si>
  <si>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</si>
  <si>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</si>
  <si>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</si>
  <si>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</si>
  <si>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</si>
  <si>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</si>
  <si>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</si>
  <si>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</si>
  <si>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</si>
  <si>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</si>
  <si>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</si>
  <si>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</si>
  <si>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</si>
  <si>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</si>
  <si>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</si>
  <si>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</si>
  <si>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</si>
  <si>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</si>
  <si>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</si>
  <si>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</si>
  <si>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</si>
  <si>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</si>
  <si>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</si>
  <si>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</si>
  <si>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</si>
  <si>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</si>
  <si>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</si>
  <si>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</si>
  <si>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</si>
  <si>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</si>
  <si>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</si>
  <si>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</si>
  <si>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</si>
  <si>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</si>
  <si>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</si>
  <si>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</si>
  <si>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</si>
  <si>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</si>
  <si>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</si>
  <si>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</si>
  <si>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</si>
  <si>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</si>
  <si>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</si>
  <si>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</si>
  <si>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</si>
  <si>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</si>
  <si>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</si>
  <si>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</si>
  <si>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</si>
  <si>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</si>
  <si>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</si>
  <si>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</si>
  <si>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</si>
  <si>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</si>
  <si>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</si>
  <si>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</si>
  <si>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</si>
  <si>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</si>
  <si>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</si>
  <si>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</si>
  <si>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</si>
  <si>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</si>
  <si>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</si>
  <si>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</si>
  <si>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</si>
  <si>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</si>
  <si>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</si>
  <si>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</si>
  <si>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</si>
  <si>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</si>
  <si>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</si>
  <si>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</si>
  <si>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</si>
  <si>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</si>
  <si>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</si>
  <si>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</si>
  <si>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</si>
  <si>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</si>
  <si>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</si>
  <si>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</si>
  <si>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</si>
  <si>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</si>
  <si>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</si>
  <si>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</si>
  <si>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</si>
  <si>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</si>
  <si>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</si>
  <si>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</si>
  <si>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</si>
  <si>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</si>
  <si>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</si>
  <si>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</si>
  <si>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</si>
  <si>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</si>
  <si>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</si>
  <si>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</si>
  <si>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</si>
  <si>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</si>
  <si>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</si>
  <si>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</si>
  <si>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</si>
  <si>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</si>
  <si>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</si>
  <si>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</si>
  <si>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</si>
  <si>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</si>
  <si>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</si>
  <si>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</si>
  <si>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</si>
  <si>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</si>
  <si>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</si>
  <si>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</si>
  <si>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</si>
  <si>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</si>
  <si>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</si>
  <si>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</si>
  <si>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</si>
  <si>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</si>
  <si>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</si>
  <si>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</si>
  <si>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</si>
  <si>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</si>
  <si>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</si>
  <si>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</si>
  <si>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</si>
  <si>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</si>
  <si>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</si>
  <si>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</si>
  <si>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</si>
  <si>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</si>
  <si>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</si>
  <si>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</si>
  <si>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</si>
  <si>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</si>
  <si>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</si>
  <si>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</si>
  <si>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</si>
  <si>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</si>
  <si>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</si>
  <si>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</si>
  <si>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</si>
  <si>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</si>
  <si>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</si>
  <si>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</si>
  <si>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</si>
  <si>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</si>
  <si>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</si>
  <si>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</si>
  <si>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</si>
  <si>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</si>
  <si>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</si>
  <si>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</si>
  <si>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</si>
  <si>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</si>
  <si>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</si>
  <si>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</si>
  <si>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</si>
  <si>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</si>
  <si>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</si>
  <si>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</si>
  <si>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</si>
  <si>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</si>
  <si>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</si>
  <si>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</si>
  <si>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</si>
  <si>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</si>
  <si>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</si>
  <si>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</si>
  <si>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</si>
  <si>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</si>
  <si>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</si>
  <si>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</si>
  <si>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</si>
  <si>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</si>
  <si>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</si>
  <si>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</si>
  <si>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</si>
  <si>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</si>
  <si>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</si>
  <si>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</si>
  <si>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</si>
  <si>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</si>
  <si>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</si>
  <si>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</si>
  <si>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</si>
  <si>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</si>
  <si>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</si>
  <si>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</si>
  <si>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</si>
  <si>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</si>
  <si>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</si>
  <si>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</si>
  <si>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</si>
  <si>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</si>
  <si>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</si>
  <si>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</si>
  <si>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</si>
  <si>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</si>
  <si>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</si>
  <si>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</si>
  <si>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</si>
  <si>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</si>
  <si>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</si>
  <si>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</si>
  <si>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</si>
  <si>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</si>
  <si>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</si>
  <si>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</si>
  <si>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</si>
  <si>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</si>
  <si>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</si>
  <si>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</si>
  <si>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</si>
  <si>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</si>
  <si>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</si>
  <si>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t>no</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</si>
  <si>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</si>
  <si>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</si>
  <si>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</si>
  <si>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</si>
  <si>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</si>
  <si>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</si>
  <si>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</si>
  <si>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</si>
  <si>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</si>
  <si>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</si>
  <si>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</si>
  <si>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</si>
  <si>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</si>
  <si>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</si>
  <si>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</si>
  <si>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</si>
  <si>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</si>
  <si>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</si>
  <si>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</si>
  <si>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</si>
  <si>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</si>
  <si>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</si>
  <si>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</si>
  <si>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</si>
  <si>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</si>
  <si>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</si>
  <si>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</si>
  <si>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</si>
  <si>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</si>
  <si>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</si>
  <si>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</si>
  <si>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</si>
  <si>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</si>
  <si>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</si>
  <si>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</si>
  <si>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</si>
  <si>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</si>
  <si>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</si>
  <si>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</si>
  <si>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</si>
  <si>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</si>
  <si>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</si>
  <si>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</si>
  <si>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</si>
  <si>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</si>
  <si>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</si>
  <si>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</si>
  <si>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</si>
  <si>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</si>
  <si>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</si>
  <si>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</si>
  <si>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</si>
  <si>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</si>
  <si>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</si>
  <si>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</si>
  <si>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</si>
  <si>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</si>
  <si>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</si>
  <si>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</si>
  <si>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</si>
  <si>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</si>
  <si>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</si>
  <si>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</si>
  <si>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</si>
  <si>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</si>
  <si>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</si>
  <si>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</si>
  <si>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</si>
  <si>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</si>
  <si>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</si>
  <si>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</si>
  <si>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</si>
  <si>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</si>
  <si>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</si>
  <si>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</si>
  <si>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</si>
  <si>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</si>
  <si>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</si>
  <si>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</si>
  <si>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</si>
  <si>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</si>
  <si>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</si>
  <si>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</si>
  <si>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</si>
  <si>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</si>
  <si>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</si>
  <si>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</si>
  <si>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</si>
  <si>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</si>
  <si>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</si>
  <si>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</si>
  <si>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</si>
  <si>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</si>
  <si>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</si>
  <si>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</si>
  <si>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</si>
  <si>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</si>
  <si>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</si>
  <si>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</si>
  <si>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</si>
  <si>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</si>
  <si>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</si>
  <si>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</si>
  <si>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</si>
  <si>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</si>
  <si>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</si>
  <si>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</si>
  <si>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</si>
  <si>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</si>
  <si>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</si>
  <si>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</si>
  <si>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</si>
  <si>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</si>
  <si>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</si>
  <si>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</si>
  <si>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</si>
  <si>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</si>
  <si>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</si>
  <si>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</si>
  <si>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</si>
  <si>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</si>
  <si>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</si>
  <si>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</si>
  <si>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</si>
  <si>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</si>
  <si>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</si>
  <si>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</si>
  <si>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</si>
  <si>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</si>
  <si>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</si>
  <si>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</si>
  <si>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</si>
  <si>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</si>
  <si>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</si>
  <si>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</si>
  <si>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</si>
  <si>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</si>
  <si>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</si>
  <si>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</si>
  <si>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</si>
  <si>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EndX, m</t>
  </si>
  <si>
    <t>EndY, m</t>
  </si>
  <si>
    <t>CenterX, m</t>
  </si>
  <si>
    <t>CenterY, m</t>
  </si>
  <si>
    <t>Radius, m</t>
  </si>
  <si>
    <t>SweepAngle, rad</t>
  </si>
  <si>
    <t>LoopID</t>
  </si>
  <si>
    <t>LoopRole</t>
  </si>
  <si>
    <t>SourceID</t>
  </si>
  <si>
    <t>Unit</t>
  </si>
  <si>
    <t>C1</t>
  </si>
  <si>
    <t>Rectangle</t>
  </si>
  <si>
    <t>Параметрическая бетонная сетка</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</si>
  <si>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</si>
  <si>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</si>
  <si>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</si>
  <si>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</si>
  <si>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</si>
  <si>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</si>
  <si>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</si>
  <si>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</si>
  <si>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</si>
  <si>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</si>
  <si>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</si>
  <si>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</si>
  <si>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</si>
  <si>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</si>
  <si>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</si>
  <si>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</si>
  <si>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</si>
  <si>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</si>
  <si>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</si>
  <si>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</si>
  <si>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</si>
  <si>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</si>
  <si>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</si>
  <si>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</si>
  <si>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</si>
  <si>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</si>
  <si>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</si>
  <si>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</si>
  <si>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</si>
  <si>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</si>
  <si>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</si>
  <si>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</si>
  <si>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</si>
  <si>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</si>
  <si>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</si>
  <si>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</si>
  <si>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</si>
  <si>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</si>
  <si>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</si>
  <si>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</si>
  <si>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</si>
  <si>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</si>
  <si>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</si>
  <si>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</si>
  <si>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</si>
  <si>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</si>
  <si>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</si>
  <si>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</si>
  <si>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</si>
  <si>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</si>
  <si>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</si>
  <si>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</si>
  <si>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</si>
  <si>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</si>
  <si>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</si>
  <si>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</si>
  <si>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</si>
  <si>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</si>
  <si>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</si>
  <si>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</si>
  <si>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</si>
  <si>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</si>
  <si>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</si>
  <si>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</si>
  <si>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</si>
  <si>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</si>
  <si>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</si>
  <si>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</si>
  <si>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</si>
  <si>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</si>
  <si>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</si>
  <si>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</si>
  <si>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</si>
  <si>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</si>
  <si>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</si>
  <si>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</si>
  <si>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</si>
  <si>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</si>
  <si>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</si>
  <si>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</si>
  <si>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</si>
  <si>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</si>
  <si>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</si>
  <si>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</si>
  <si>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</si>
  <si>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</si>
  <si>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</si>
  <si>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C89</t>
  </si>
  <si>
    <t>C90</t>
  </si>
  <si>
    <t>C91</t>
  </si>
  <si>
    <t>C92</t>
  </si>
  <si>
    <t>C93</t>
  </si>
  <si>
    <t>C94</t>
  </si>
  <si>
    <t>C95</t>
  </si>
  <si>
    <t>C96</t>
  </si>
  <si>
    <t>C97</t>
  </si>
  <si>
    <t>C98</t>
  </si>
  <si>
    <t>C99</t>
  </si>
  <si>
    <t>C100</t>
  </si>
  <si>
    <t>C101</t>
  </si>
  <si>
    <t>C102</t>
  </si>
  <si>
    <t>C103</t>
  </si>
  <si>
    <t>C104</t>
  </si>
  <si>
    <t>C105</t>
  </si>
  <si>
    <t>C106</t>
  </si>
  <si>
    <t>C107</t>
  </si>
  <si>
    <t>C108</t>
  </si>
  <si>
    <t>Rebar</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</si>
  <si>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</si>
  <si>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</si>
  <si>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</si>
  <si>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</si>
  <si>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</si>
  <si>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</si>
  <si>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</si>
  <si>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</si>
  <si>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</si>
  <si>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</si>
  <si>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</si>
  <si>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</si>
  <si>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</si>
  <si>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</si>
  <si>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</si>
  <si>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</si>
  <si>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</si>
  <si>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</si>
  <si>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</si>
  <si>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</si>
  <si>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</si>
  <si>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</si>
  <si>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</si>
  <si>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</si>
  <si>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</si>
  <si>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</si>
  <si>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Contour</t>
  </si>
  <si>
    <t>CONTOUR_LINE</t>
  </si>
  <si>
    <t>OUTER</t>
  </si>
  <si>
    <t>Outer</t>
  </si>
  <si>
    <t>Геометрия сечения: элементы и исходные контуры</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</si>
  <si>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</si>
  <si>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</si>
  <si>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</si>
  <si>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</si>
  <si>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</si>
  <si>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</si>
  <si>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</si>
  <si>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</si>
  <si>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</si>
  <si>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</si>
  <si>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</si>
  <si>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</si>
  <si>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</si>
  <si>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</si>
  <si>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</si>
  <si>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</si>
  <si>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</si>
  <si>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</si>
  <si>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</si>
  <si>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</si>
  <si>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</si>
  <si>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</si>
  <si>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</si>
  <si>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</si>
  <si>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</si>
  <si>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</si>
  <si>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</si>
  <si>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</si>
  <si>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</si>
  <si>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</si>
  <si>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</si>
  <si>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</si>
  <si>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</si>
  <si>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</si>
  <si>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</si>
  <si>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</si>
  <si>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</si>
  <si>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</si>
  <si>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</si>
  <si>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</si>
  <si>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</si>
  <si>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</si>
  <si>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</si>
  <si>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</si>
  <si>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</si>
  <si>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</si>
  <si>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</si>
  <si>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</si>
  <si>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</si>
  <si>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</si>
  <si>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</si>
  <si>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</si>
  <si>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</si>
  <si>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</si>
  <si>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</si>
  <si>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</si>
  <si>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</si>
  <si>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</si>
  <si>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</si>
  <si>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</si>
  <si>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</si>
  <si>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</si>
  <si>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</si>
  <si>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</si>
  <si>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</si>
  <si>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</si>
  <si>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</si>
  <si>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</si>
  <si>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</si>
  <si>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</si>
  <si>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</si>
  <si>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</si>
  <si>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</si>
  <si>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</si>
  <si>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</si>
  <si>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</si>
  <si>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</si>
  <si>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</si>
  <si>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</si>
  <si>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</si>
  <si>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</si>
  <si>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</si>
  <si>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</si>
  <si>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</si>
  <si>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</si>
  <si>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</si>
  <si>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</si>
  <si>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</si>
  <si>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</si>
  <si>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</si>
  <si>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</si>
  <si>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</si>
  <si>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</si>
  <si>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</si>
  <si>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</si>
  <si>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</si>
  <si>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</si>
  <si>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</si>
  <si>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</si>
  <si>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</si>
  <si>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</si>
  <si>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</si>
  <si>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</si>
  <si>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</si>
  <si>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</si>
  <si>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</si>
  <si>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</si>
  <si>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</si>
  <si>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</si>
  <si>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</si>
  <si>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</si>
  <si>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</si>
  <si>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</si>
  <si>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</si>
  <si>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</si>
  <si>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</si>
  <si>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</si>
  <si>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</si>
  <si>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</si>
  <si>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</si>
  <si>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</si>
  <si>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</si>
  <si>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</si>
  <si>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</si>
  <si>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</si>
  <si>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</si>
  <si>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</si>
  <si>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</si>
  <si>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</si>
  <si>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</si>
  <si>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</si>
  <si>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</si>
  <si>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</si>
  <si>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</si>
  <si>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</si>
  <si>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</si>
  <si>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</si>
  <si>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</si>
  <si>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</si>
  <si>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</si>
  <si>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</si>
  <si>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</si>
  <si>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</si>
  <si>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</si>
  <si>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</si>
  <si>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</si>
  <si>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</si>
  <si>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</si>
  <si>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</si>
  <si>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</si>
  <si>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</si>
  <si>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</si>
  <si>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</si>
  <si>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</si>
  <si>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</si>
  <si>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</si>
  <si>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</si>
  <si>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</si>
  <si>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</si>
  <si>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</si>
  <si>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</si>
  <si>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</si>
  <si>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</si>
  <si>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</si>
  <si>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</si>
  <si>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</si>
  <si>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</si>
  <si>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</si>
  <si>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</si>
  <si>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</si>
  <si>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</si>
  <si>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</si>
  <si>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</si>
  <si>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</si>
  <si>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Заполняется после успешного поиска несущей способности.</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</si>
  <si>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</si>
  <si>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</si>
  <si>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</si>
  <si>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</si>
  <si>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</si>
  <si>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</si>
  <si>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</si>
  <si>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</si>
  <si>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</si>
  <si>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</si>
  <si>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</si>
  <si>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</si>
  <si>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</si>
  <si>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</si>
  <si>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</si>
  <si>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State.CrackedState.MaterialModelRole</t>
  </si>
  <si>
    <t>Смысловая роль материальной модели для именованного расчетного состояния.</t>
  </si>
  <si>
    <t>State.CrackedState.MaterialModelSpec</t>
  </si>
  <si>
    <t>SLS(II)|TwoLine|Ignore|TwoLine</t>
  </si>
  <si>
    <t>Фактическая спецификация ValueSet/ConcreteDiagram/ConcreteTension/SteelDiagram.</t>
  </si>
  <si>
    <t>State.CrackedState.ConcreteDiagramId</t>
  </si>
  <si>
    <t>PR2|CrackedState|CrackedState|Concrete|Physical|SLS(II)|TwoLine|Ignore|TwoLine</t>
  </si>
  <si>
    <t>Ссылка на бетонную диаграмму в rngNDMMaterialDiagrams.</t>
  </si>
  <si>
    <t>State.CrackedState.RebarDiagramId</t>
  </si>
  <si>
    <t>PR2|CrackedState|CrackedState|Rebar|Physical|SLS(II)|TwoLine|Ignore|TwoLine</t>
  </si>
  <si>
    <t>Ссылка на диаграмму арматуры в rngNDMMaterialDiagrams.</t>
  </si>
  <si>
    <t>State.CrackedState.Epsilon0</t>
  </si>
  <si>
    <t>Деформация в точке (0;0) внутренней системы координат модели для именованного расчетного состояния.</t>
  </si>
  <si>
    <t>State.CrackedState.KappaX</t>
  </si>
  <si>
    <t>Кривизна KappaX при координате Y внутренней системы координат модели.</t>
  </si>
  <si>
    <t>State.CrackedState.KappaY</t>
  </si>
  <si>
    <t>Кривизна KappaY при координате X внутренней системы координат модели.</t>
  </si>
  <si>
    <t>State.CrackedState.NeutralLine.Angle</t>
  </si>
  <si>
    <t>Угол нейтральной линии от оси X внутренней системы координат модели против часовой стрелки.</t>
  </si>
  <si>
    <t>State.CrackedState.NeutralLine.SignedDistance</t>
  </si>
  <si>
    <t>Знаковое расстояние от начала внутренней системы координат модели до нейтральной линии по нормали (KappaY, KappaX).</t>
  </si>
  <si>
    <t>State.CrackedState.ExtensionUsed</t>
  </si>
  <si>
    <t>True, если это расчетное состояние использовало numerical extension.</t>
  </si>
  <si>
    <t>State.CrackedState.Status</t>
  </si>
  <si>
    <t>Короткий статус состояния, сохраненный orchestrator-ом.</t>
  </si>
  <si>
    <t>State.CrackedState.ResultComment</t>
  </si>
  <si>
    <t>Равновесие найдено методом Newton со ступенчатым приложением нагрузки.</t>
  </si>
  <si>
    <t>Пользовательское пояснение результата named-state из ResultMeta.</t>
  </si>
  <si>
    <t>State.CrackedState.StopReason</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</si>
  <si>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</si>
  <si>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</si>
  <si>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</si>
  <si>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</si>
  <si>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</si>
  <si>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</si>
  <si>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</si>
  <si>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</si>
  <si>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Physical</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</si>
  <si>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</si>
  <si>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</si>
  <si>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</si>
  <si>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</si>
  <si>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</si>
  <si>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</si>
  <si>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</si>
  <si>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</si>
  <si>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</si>
  <si>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</si>
  <si>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</si>
  <si>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</si>
  <si>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</si>
  <si>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</si>
  <si>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</si>
  <si>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</si>
  <si>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</si>
  <si>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DIM_B</t>
  </si>
  <si>
    <t>DIM_H</t>
  </si>
  <si>
    <t>H=0.8 m</t>
  </si>
  <si>
    <t>REBAR_ANNOTATION</t>
  </si>
  <si>
    <t>Групповая подпись арматуры по смысловой грани.</t>
  </si>
  <si>
    <t>TwoRectangles</t>
  </si>
  <si>
    <t>Cracked</t>
  </si>
  <si>
    <t>InactiveTensionConcrete</t>
  </si>
  <si>
    <t>State.PostCrackState.MaterialModelRole</t>
  </si>
  <si>
    <t>State.PostCrackState.MaterialModelSpec</t>
  </si>
  <si>
    <t>State.PostCrackState.ConcreteDiagramId</t>
  </si>
  <si>
    <t>PR2|PostCrackState|CrackedState|Concrete|Physical|SLS(II)|TwoLine|Ignore|TwoLine</t>
  </si>
  <si>
    <t>State.PostCrackState.RebarDiagramId</t>
  </si>
  <si>
    <t>PR2|PostCrackState|CrackedState|Rebar|Physical|SLS(II)|TwoLine|Ignore|TwoLine</t>
  </si>
  <si>
    <t>State.PostCrackState.Epsilon0</t>
  </si>
  <si>
    <t>State.PostCrackState.KappaX</t>
  </si>
  <si>
    <t>State.PostCrackState.KappaY</t>
  </si>
  <si>
    <t>State.PostCrackState.NeutralLine.Angle</t>
  </si>
  <si>
    <t>State.PostCrackState.NeutralLine.SignedDistance</t>
  </si>
  <si>
    <t>State.PostCrackState.ExtensionUsed</t>
  </si>
  <si>
    <t>State.PostCrackState.Status</t>
  </si>
  <si>
    <t>State.PostCrackState.ResultComment</t>
  </si>
  <si>
    <t>State.PostCrackState.StopReason</t>
  </si>
  <si>
    <t>State.PreCrackState.MaterialModelRole</t>
  </si>
  <si>
    <t>CrackInitiation</t>
  </si>
  <si>
    <t>State.PreCrackState.MaterialModelSpec</t>
  </si>
  <si>
    <t>SLS(II)|ThreeLine|UseDiagram|TwoLine</t>
  </si>
  <si>
    <t>State.PreCrackState.ConcreteDiagramId</t>
  </si>
  <si>
    <t>PR2|PreCrackState|CrackInitiation|Concrete|Physical|SLS(II)|ThreeLine|UseDiagram|TwoLine</t>
  </si>
  <si>
    <t>State.PreCrackState.RebarDiagramId</t>
  </si>
  <si>
    <t>PR2|PreCrackState|CrackInitiation|Rebar|Physical|SLS(II)|ThreeLine|UseDiagram|TwoLine</t>
  </si>
  <si>
    <t>State.PreCrackState.Epsilon0</t>
  </si>
  <si>
    <t>State.PreCrackState.KappaX</t>
  </si>
  <si>
    <t>State.PreCrackState.KappaY</t>
  </si>
  <si>
    <t>State.PreCrackState.NeutralLine.Angle</t>
  </si>
  <si>
    <t>State.PreCrackState.NeutralLine.SignedDistance</t>
  </si>
  <si>
    <t>State.PreCrackState.ExtensionUsed</t>
  </si>
  <si>
    <t>State.PreCrackState.Status</t>
  </si>
  <si>
    <t>State.PreCrackState.ResultComment</t>
  </si>
  <si>
    <t>Равновесие заданной плоскости подтверждено по N, Mx и My.</t>
  </si>
  <si>
    <t>State.PreCrackState.StopReason</t>
  </si>
  <si>
    <t>6d</t>
  </si>
  <si>
    <t>Радиус взаимодействия по СП 35: 3d, 5d или 6d. Один вариант применяется в боковом направлении и к нейтральной линии.</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</si>
  <si>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</si>
  <si>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</si>
  <si>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</si>
  <si>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</si>
  <si>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[Импорт]</t>
  </si>
  <si>
    <t>[Экспорт]</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</si>
  <si>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</si>
  <si>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</si>
  <si>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3d</t>
  </si>
  <si>
    <t>5d</t>
  </si>
  <si>
    <t>gap_ij в следующей формуле означает зазор между поверхностями двух стержней, а L_ij - расстояние между их центрами. d_i и d_j - фактические диаметры. Зазор, равный нулю, означает касание стержней.</t>
  </si>
  <si>
    <t>[NDM] Если зазор между поверхностями стержней не превышает GroupGapTolerance, они относятся к одной группе. Например, близкие пары A-B и B-C образуют общую группу A-B-C. Начальное значение допуска 10</t>
  </si>
  <si>
    <t>мм, ввод в INPUT Length. Это допущение распознавания, не нормативная константа СП и не погрешность геометрии.</t>
  </si>
  <si>
    <t>AutoCAD.Common.ConcreteLayer и AutoCAD.Common.RebarLayer. Полилиния, блок или текст не заменяют Region на этих слоях.</t>
  </si>
  <si>
    <t>AutoCAD: геометрия должна быть заранее загружена отдельной кнопкой 'Импортировать геометрию из AutoCAD'. Кнопка читает только объекты Region на слоях AutoCAD.Common.ConcreteLayer и AutoCAD.Common.RebarLayer, записывает их в Results и сразу показывает предварительную схему без расчетных значений.</t>
  </si>
  <si>
    <t>SLS.Crack.SP35.InteractionRadiusMode - Радиус взаимодействия по СП 35: 3d, 5d или 6d. Один вариант применяется в боковом направлении и к нейтральной линии.</t>
  </si>
  <si>
    <t>AutoCAD.Common.ConcreteLayer - 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</si>
  <si>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Это единый слой бетонных элементов для импорта и экспорта. При импорте программа берет бетонные Region только с этого слоя; при экспорте записывает сюда расчетную геометрию бетона. Отдельной настройки импортного или экспортного слоя нет.</t>
  </si>
  <si>
    <t>Цвет экспортируемого элемента определяется его физическим состоянием из Results: сжатие, растяжение или почти нулевое напряжение. Пользовательские знаки нагрузок на выбор цвета не влияют.</t>
  </si>
  <si>
    <t>Имя обязательно и должно отличаться от AutoCAD.Common.RebarLayer без учета регистра. Один общий слой не позволяет однозначно отличить бетон от арматуры; пустота, TODO и недопустимое имя требуют исправления указанной ячейки Config.</t>
  </si>
  <si>
    <t>AutoCAD.Common.RebarLayer - 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</si>
  <si>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Это единый слой продольной арматуры для импорта и экспорта. Импортируются арматурные Region с этого слоя; экспортируемая геометрия стержней записывается на тот же слой. Отдельной настройки для каждого направления нет.</t>
  </si>
  <si>
    <t>Цвет каждого экспортируемого стержня определяется его физическим состоянием из Results. Текстовые подписи растянутой и сжатой арматуры имеют отдельные экспортные слои.</t>
  </si>
  <si>
    <t>AutoCAD.Export.CrackInteractionLayer - Экспортный слой рассчитанной области нормальных трещин по СП 35 или СП 63: наружные контуры и отверстия. При импорте не используется.</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</si>
  <si>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</si>
  <si>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Общий слой отдельных отверстий для импорта и экспорта. Допускает несколько замкнутых контуров; отсутствующий или пустой слой пропускается. Координаты всегда в мм.</t>
  </si>
  <si>
    <t>Имена SectionContourLayer и OpeningContourLayer можно всегда оставлять заданными. Отсутствующий или пустой слой любого из этих контуров не блокирует импорт. Если наружный контур не задан, границы и</t>
  </si>
  <si>
    <t>пересечения для расчета трещин определяются по бетонной сетке; отдельно заданные отверстия учитываются дополнительно. Импорт бетона и арматуры со слоев ConcreteLayer и RebarLayer остается</t>
  </si>
  <si>
    <t>обязательным. В заданных контурах удалите дубли, замкните разрывы и устраните самопересечения или касания независимых границ. Исходные объекты при импорте сохраняются.</t>
  </si>
  <si>
    <t>AutoCAD.Common.SectionContourLayer - 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</si>
  <si>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Имя слоя можно оставить заданным для всех чертежей. Если этого слоя в активном чертеже нет или на нем нет объектов, импорт сетки продолжается: границы и пересечения для расчета трещин определяются по бетонным элементам. Эта граница может быть менее точной; для сложной формы рекомендуется задать контур. Контур не меняет расчет устойчивости, площади и моментов инерции по элементам.</t>
  </si>
  <si>
    <t>Наружный контур необязателен даже при существующем слое. Если вы его задали, исправьте разрывы, самопересечения, дубли и касания независимых границ. Сплайны, эллипсы и наклонные контуры не поддерживаются. Ошибка заданного контура требует исправления, а не скрытой замены сеткой; прежняя импортированная геометрия остается в Results. При экспорте сохраненная наружная граница выводится только на этот общий слой; исходники пользователя не удаляются.</t>
  </si>
  <si>
    <t>AutoCAD.Common.OpeningContourLayer - Общий слой отдельных отверстий для импорта и экспорта. Допускает несколько замкнутых контуров; отсутствующий или пустой слой пропускается. Координаты всегда в мм.</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</si>
  <si>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</si>
  <si>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</si>
  <si>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Для каждой растянутой группы проверяется собственное раскрытие по одной и той же схеме. Боковые соседи определяются по геометрическому расстоянию, без классификации наружных/внутренних групп и без</t>
  </si>
  <si>
    <t>выбора специальной боковой fallback-ветки. Если после прежнего внутреннего отсечения центр кандидата оказывается вне области, формула для него не вызывается; это не NumFail и не отменяет остальные</t>
  </si>
  <si>
    <t>пригодные группы.</t>
  </si>
  <si>
    <t>[NDM] q задается в SLS.Crack.SP35.NeighborRatioLimit: от 0 до 1, начальное значение 0.2. L - полное расстояние между центрами групп, а t - расстояние между их проекциями на нейтральную линию. На</t>
  </si>
  <si>
    <t>каждой стороне выбирается только ближайшая группа по L, независимо от ее ряда. При t/L ниже q остается полный r_side; при равенстве или выше откладывается r_side, но не больше t/2.</t>
  </si>
  <si>
    <t>Если с одной стороны соседней группы нет, с этой стороны остается r_side. Группа с той же проекцией на НЛ не считается левым или правым соседом и не обнуляет ширину полосы. При одинаковом L выбор</t>
  </si>
  <si>
    <t>воспроизводим по стабильному номеру группы.</t>
  </si>
  <si>
    <t>Сначала проводятся две нормали к НЛ на полученных расстояниях слева/справа. Их положение не уменьшается по бетонной грани через центр группы и не корректируется по отверстиям. Затем исходный бетон с</t>
  </si>
  <si>
    <t>пустотами пересекается с полосой и прежними внутренними ограничениями. Поэтому фактический контур может проходить ближе заданной боковой нормали, не меняя ее положения. Отверстие дает местный вырез, а</t>
  </si>
  <si>
    <t>не продолжение пустоты ниже себя.</t>
  </si>
  <si>
    <t>[NDM] RowTolerance разделяет попавшие в участок группы на ряды по нормали к НЛ; начальное значение 50 мм. Он не определяет бокового соседа и не меняет положение двух боковых нормалей. Разнос крайних</t>
  </si>
  <si>
    <t>центров одного ряда не превышает допуск, без цепочного слияния удаленных рядов. Ряд 1 - самый наружный со стороны растянутой границы бетона; следующие номера растут к НЛ. Такая нумерация используется</t>
  </si>
  <si>
    <t>в таблице, расшифровке и сохраненных данных. Центр на общей границе участков учитывается полностью.</t>
  </si>
  <si>
    <t>Смена нумерации не меняет нормативный выбор опорного ряда: ближайший к НЛ ряд имеет последний номер, а следующий полный ряд в сторону бетонной границы - предпоследний. Прежние условия по площадям</t>
  </si>
  <si>
    <t>арматуры, внутренний радиус и отсечение по НЛ сохраняются.</t>
  </si>
  <si>
    <t>SLS.Crack.SP35.RowTolerance - [NDM]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</si>
  <si>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Ширина трещин: Для раскрытия по СП 35: Растянутый стержень R22 находится вне бетонной области или в проеме.</t>
  </si>
  <si>
    <t>HollowRectangle: B - верхняя наружная грань, ряд 1</t>
  </si>
  <si>
    <t>HollowRectangle: B - нижняя наружная грань, ряд 1</t>
  </si>
  <si>
    <t>HollowRectangle: H - левая наружная грань, ряд 1</t>
  </si>
  <si>
    <t>HollowRectangle: H - правая наружная грань, ряд 1</t>
  </si>
  <si>
    <t>R29</t>
  </si>
  <si>
    <t>HollowRectangle: B_o - верхняя грань Opening, ряд 1</t>
  </si>
  <si>
    <t>R30</t>
  </si>
  <si>
    <t>R31</t>
  </si>
  <si>
    <t>R32</t>
  </si>
  <si>
    <t>R33</t>
  </si>
  <si>
    <t>R34</t>
  </si>
  <si>
    <t>R35</t>
  </si>
  <si>
    <t>R36</t>
  </si>
  <si>
    <t>R37</t>
  </si>
  <si>
    <t>HollowRectangle: B_o - нижняя грань Opening, ряд 1</t>
  </si>
  <si>
    <t>R38</t>
  </si>
  <si>
    <t>R39</t>
  </si>
  <si>
    <t>R40</t>
  </si>
  <si>
    <t>R41</t>
  </si>
  <si>
    <t>R42</t>
  </si>
  <si>
    <t>R43</t>
  </si>
  <si>
    <t>R44</t>
  </si>
  <si>
    <t>R45</t>
  </si>
  <si>
    <t>HollowRectangle: H_o - левая грань Opening, ряд 1</t>
  </si>
  <si>
    <t>R46</t>
  </si>
  <si>
    <t>R47</t>
  </si>
  <si>
    <t>R48</t>
  </si>
  <si>
    <t>R49</t>
  </si>
  <si>
    <t>R50</t>
  </si>
  <si>
    <t>R51</t>
  </si>
  <si>
    <t>HollowRectangle: H_o - правая грань Opening, ряд 1</t>
  </si>
  <si>
    <t>R52</t>
  </si>
  <si>
    <t>R53</t>
  </si>
  <si>
    <t>R54</t>
  </si>
  <si>
    <t>R55</t>
  </si>
  <si>
    <t>R56</t>
  </si>
  <si>
    <t>CONTOUR_OUTER_LINE_1</t>
  </si>
  <si>
    <t>Прямой участок наружного контура HollowRectangle.</t>
  </si>
  <si>
    <t>CONTOUR_OUTER_ARC_2</t>
  </si>
  <si>
    <t>CONTOUR_ARC</t>
  </si>
  <si>
    <t>Дуга наружного контура HollowRectangle.</t>
  </si>
  <si>
    <t>CONTOUR_OUTER_LINE_3</t>
  </si>
  <si>
    <t>CONTOUR_OUTER_ARC_4</t>
  </si>
  <si>
    <t>CONTOUR_OUTER_LINE_5</t>
  </si>
  <si>
    <t>CONTOUR_OUTER_ARC_6</t>
  </si>
  <si>
    <t>CONTOUR_OUTER_LINE_7</t>
  </si>
  <si>
    <t>CONTOUR_OUTER_ARC_8</t>
  </si>
  <si>
    <t>CONTOUR_OPENING_LINE_1</t>
  </si>
  <si>
    <t>Прямой участок внутреннего контура Opening HollowRectangle.</t>
  </si>
  <si>
    <t>OPENING</t>
  </si>
  <si>
    <t>Opening</t>
  </si>
  <si>
    <t>CONTOUR_OPENING_ARC_2</t>
  </si>
  <si>
    <t>Дуга внутреннего контура Opening HollowRectangle.</t>
  </si>
  <si>
    <t>CONTOUR_OPENING_LINE_3</t>
  </si>
  <si>
    <t>CONTOUR_OPENING_ARC_4</t>
  </si>
  <si>
    <t>CONTOUR_OPENING_LINE_5</t>
  </si>
  <si>
    <t>CONTOUR_OPENING_ARC_6</t>
  </si>
  <si>
    <t>CONTOUR_OPENING_LINE_7</t>
  </si>
  <si>
    <t>CONTOUR_OPENING_ARC_8</t>
  </si>
  <si>
    <t>B=0.5 m</t>
  </si>
  <si>
    <t>Наружная ширина HollowRectangle.</t>
  </si>
  <si>
    <t>Наружная высота HollowRectangle.</t>
  </si>
  <si>
    <t>DIM_B_OPENING</t>
  </si>
  <si>
    <t>B_o=0.2 m</t>
  </si>
  <si>
    <t>Ширина внутреннего отверстия Opening.</t>
  </si>
  <si>
    <t>DIM_H_OPENING</t>
  </si>
  <si>
    <t>H_o=0.5 m</t>
  </si>
  <si>
    <t>Высота внутреннего отверстия Opening.</t>
  </si>
  <si>
    <t>REBAR_B.Top</t>
  </si>
  <si>
    <t>8Ø20</t>
  </si>
  <si>
    <t>REBAR_B.Bottom</t>
  </si>
  <si>
    <t>REBAR_H.Left</t>
  </si>
  <si>
    <t>6Ø20</t>
  </si>
  <si>
    <t>REBAR_H.Right</t>
  </si>
  <si>
    <t>REBAR_Opening.B.Top</t>
  </si>
  <si>
    <t>REBAR_Opening.B.Bottom</t>
  </si>
  <si>
    <t>REBAR_Opening.H.Left</t>
  </si>
  <si>
    <t>REBAR_Opening.H.Right</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</si>
  <si>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</si>
  <si>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Метки источников в этом разделе: [SP35] - положения и формулы СП 35 с указанным пунктом; [METHOD] - пояснения Методического пособия 2017 года к СП 35, которые не имеют приоритета над самим СП; [NDM] -</t>
  </si>
  <si>
    <t>принятые в программе расчетные допущения и пользовательские настройки, а не прямые требования СП.</t>
  </si>
  <si>
    <t>На схеме габаритные размеры импортированного сечения берутся по точному наружному контуру, если он задан: без знака приблизительного равенства. Без наружного контура размеры определяются по оболочкам</t>
  </si>
  <si>
    <t>бетонной сетки и обозначаются как приблизительные. Отдельно заданные отверстия не делают неизвестный наружный контур точным.</t>
  </si>
  <si>
    <t>Наружная граница выводится на Common.SectionContourLayer цветом ACI 30 (оранжевый), каждое отверстие - отдельной замкнутой полилинией на Common.OpeningContourLayer цветом ACI 4 (голубой). Каждый</t>
  </si>
  <si>
    <t>экспорт добавляет новые объекты без поиска совпадений и без автоматической очистки. Пользователь сам подготавливает чистое место в чертеже. При импорте исходники имеют приоритет над помеченными</t>
  </si>
  <si>
    <t>экспортированными копиями; без исходников импортируются экспортированные контуры.</t>
  </si>
  <si>
    <t>Для вывода площади, использованной в расчете трещин, включите AutoCAD.Export.ExportCrackInteractionContour и задайте AutoCAD.Export.CrackInteractionLayer. Цвет области - ACI 31; вывод по умолчанию</t>
  </si>
  <si>
    <t>включен. В профиле выберите хотя бы одно состояние трещин: PreCrackState, PostCrackState или CrackedState. При выборе только StrengthState/CapacityState эта площадь не выводится. Полученный FAIL по</t>
  </si>
  <si>
    <t>ширине не мешает посмотреть рассчитанную область.</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</si>
  <si>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</si>
  <si>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</si>
  <si>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</si>
  <si>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</si>
  <si>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</si>
  <si>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</si>
  <si>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</si>
  <si>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</si>
  <si>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</si>
  <si>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</si>
  <si>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Для СП 35 объединяет растянутые арматурные стержни в группу, если расстояние между их поверхностями не превышает заданный допуск. Связь последовательна: если A связан с B, а B с C, все три стержня входят в одну группу.</t>
  </si>
  <si>
    <t>Задайте неотрицательное число в INPUT-единице длины. Начальное значение - 10 мм [NDM]. Сжатые и ненагруженные стержни группы не соединяют. Это допуск группировки арматуры, а не точность пересечения бетонных контуров.</t>
  </si>
  <si>
    <t>Для СП 35 разделяет попавшие в расчетную область группы арматурных стержней на ряды по положению их центров в направлении нормали к нейтральной линии (НЛ). Размах координат центров в одном ряду не должен превышать допуск; последовательная цепочка близких центров не расширяет ряд.</t>
  </si>
  <si>
    <t>Задайте неотрицательное число в INPUT-единице длины. Начальное значение - 50 мм [NDM]. Ряд 1 находится у растянутой бетонной границы; номера увеличиваются к НЛ. Этот допуск не ограничивает боковые границы области взаимодействия.</t>
  </si>
  <si>
    <t>SLS.Crack.SP35.NeighborRatioLimit - [NDM]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</si>
  <si>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Для рассматриваемой группы растянутых арматурных стержней выбирается ближайшая по полному расстоянию соседняя группа стержней отдельно слева и справа вдоль нейтральной линии (НЛ). L - расстояние между центрами этих групп, t - расстояние между их проекциями на НЛ.</t>
  </si>
  <si>
    <t>Задайте безразмерный порог q от 0 до 1; начальное значение - 0.2 [NDM]. Если t/L &lt; q, в эту сторону откладывается полный радиус r. Если t/L ≥ q, откладывается min(r; t/2). Если соседней группы с этой стороны нет, остается полный r. Совпадающая проекция не является левой или правой стороной.</t>
  </si>
  <si>
    <t>Сначала строятся обе боковые нормали, затем полоса пересекается с бетоном и отверстиями. Бетонная граница не сдвигает заданную нормаль. Номер ряда соседней группы не влияет на ее выбор.</t>
  </si>
  <si>
    <t>Выбирает расчетный диаметр d_ref для геометрических радиусов области СП 35: Max - наибольший, Min - наименьший, Average - арифметическое среднее фактических диаметров стержней выбранной группы или опорного ряда.</t>
  </si>
  <si>
    <t>Один режим используется для бокового радиуса рассматриваемой группы и внутреннего радиуса от опорного ряда к НЛ. Он не заменяет реальные диаметры и число стержней в знаменателе Σβnd формулы R_r.</t>
  </si>
  <si>
    <t>Значения 3d/5d/6d задают радиус r = 3d_ref/5d_ref/6d_ref. Один множитель применяется к боковым радиусам и радиусу от опорного ряда в сторону НЛ.</t>
  </si>
  <si>
    <t>По СП 35, п. 7.110: 6d - общий случай; 3d - непрямоугольные сечения с равномерно распределенной по контуру арматурой; 5d - пучки и канаты с диаметром по наружному контуру арматурного элемента. Пучки и канаты этой версией не рассчитываются. Выберите режим явно: название формы сечения само по себе его не переключает.</t>
  </si>
  <si>
    <t>Выбирает формулу коэффициента ψ по СП 35, п. 7.109: Periodic - периодический профиль, ψ = 1.5√R_r; Smooth - гладкая арматура, ψ = 0.35R_r. В этих формулах R_r и ψ выражены в сантиметрах.</t>
  </si>
  <si>
    <t>Для указанного в СП случая любой арматуры в стенках выберите Periodic. Скрытого переключения по форме сечения нет. Этот ψ не является коэффициентом ψ_s ветки СП 63.</t>
  </si>
  <si>
    <t>Исходный внешний контур и отверстия экспортируются из rngNDMSectionGeometry. Без отдельно импортированных точных контуров эта опция не подменяет их приблизительной границей сетки.</t>
  </si>
  <si>
    <t>Наружная граница выводится на Common.SectionContourLayer цветом ACI 30 (оранжевый), отверстия - на Common.OpeningContourLayer цветом ACI 4 (голубой). Имена обоих слоев обязательны; отсутствующие слои создаются.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</si>
  <si>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</si>
  <si>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</si>
  <si>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</si>
  <si>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rngCrackSummaryAnchor выводит результаты образования нормальной трещины, ее ширину и проверку продольных трещин. Численные поля заполняются только для выполненного расчета и активной методики СП 35/СП</t>
  </si>
  <si>
    <t>63. N/A означает отсутствие применимого результата; причину показывает комментарий соответствующего блока. Формулы, коэффициенты и правила продолжения расчета приведены в разделе расчета ширины</t>
  </si>
  <si>
    <t>r относится к линейному приведенному сечению с модулями E_b и E_s. НДМ использует фактические нелинейные диаграммы, поэтому начало растяжения не обязано точно совпадать с границей ядра. Совпадение</t>
  </si>
  <si>
    <t>ожидается только пока жесткости соответствуют линейному приведению; плато, отключение растянутого бетона и иной начальный наклон диаграммы его меняют.</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</si>
</sst>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0.0000"/>
    <numFmt numFmtId="166" formatCode="0.000000"/>
    <numFmt numFmtId="167" formatCode="dd\.mm\.yy"/>
    <numFmt numFmtId="168" formatCode="0.0###"/>
  </numFmts>
  <fonts count="19"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s>
  <fills count="11">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top style="dashed">
        <color rgb="FF000000"/>
      </top>
      <bottom style="dashed">
        <color rgb="FF000000"/>
      </bottom>
      <diagonal/>
    </border>
  </borders>
  <cellStyleXfs count="2">
    <xf numFmtId="0" fontId="0" fillId="0" borderId="0"/>
    <xf numFmtId="0" fontId="12" fillId="0" borderId="0" applyNumberFormat="0" applyFill="0" applyBorder="0" applyAlignment="0" applyProtection="0"/>
  </cellStyleXfs>
  <cellXfs count="135">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5" fillId="3" borderId="2" xfId="0" applyFont="1" applyFill="1" applyBorder="1"/>
    <xf numFmtId="0" fontId="5" fillId="3"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6" fillId="0" borderId="3" xfId="0" applyFont="1" applyBorder="1" applyAlignment="1">
      <alignmen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49" fontId="2" fillId="6"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7"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xf numFmtId="0" fontId="12" fillId="0" borderId="2" xfId="1" applyBorder="1"/>
    <xf numFmtId="0" fontId="4" fillId="2" borderId="10" xfId="0" applyFont="1" applyFill="1" applyBorder="1" applyAlignment="1">
      <alignment horizontal="left"/>
    </xf>
    <xf numFmtId="0" fontId="2" fillId="0" borderId="10" xfId="0" applyFont="1" applyBorder="1" applyAlignment="1">
      <alignment horizontal="left"/>
    </xf>
    <xf numFmtId="0" fontId="5" fillId="3" borderId="10" xfId="0" applyFont="1" applyFill="1" applyBorder="1" applyAlignment="1">
      <alignment horizontal="left"/>
    </xf>
    <xf numFmtId="0" fontId="4" fillId="2" borderId="10" xfId="0" applyFont="1" applyFill="1" applyBorder="1" applyAlignment="1">
      <alignment horizontal="center" vertical="center"/>
    </xf>
    <xf numFmtId="0" fontId="2" fillId="3" borderId="10" xfId="0" applyFont="1" applyFill="1" applyBorder="1" applyAlignment="1">
      <alignment horizontal="center" vertical="center"/>
    </xf>
    <xf numFmtId="0" fontId="4" fillId="2" borderId="10" xfId="0" applyFont="1" applyFill="1" applyBorder="1"/>
    <xf numFmtId="0" fontId="2" fillId="0" borderId="10" xfId="0" applyFont="1" applyBorder="1" applyAlignment="1">
      <alignment horizontal="center" vertical="center"/>
    </xf>
    <xf numFmtId="0" fontId="4" fillId="3" borderId="10" xfId="0" applyFont="1" applyFill="1" applyBorder="1" applyAlignment="1">
      <alignment horizontal="center" vertical="center"/>
    </xf>
    <xf numFmtId="0" fontId="2" fillId="0" borderId="10" xfId="0" applyFont="1" applyBorder="1"/>
    <xf numFmtId="0" fontId="4" fillId="3" borderId="10" xfId="0" applyFont="1" applyFill="1" applyBorder="1" applyAlignment="1">
      <alignment horizontal="left" vertical="center"/>
    </xf>
    <xf numFmtId="0" fontId="2" fillId="0" borderId="10" xfId="0" applyFont="1" applyBorder="1" applyAlignment="1">
      <alignment horizontal="right"/>
    </xf>
    <xf numFmtId="0" fontId="5" fillId="3" borderId="10" xfId="0" applyFont="1" applyFill="1" applyBorder="1" applyAlignment="1">
      <alignment horizontal="center" vertical="center"/>
    </xf>
    <xf numFmtId="0" fontId="0" fillId="0" borderId="0" xfId="0"/>
    <xf numFmtId="0" fontId="4" fillId="2" borderId="4" xfId="0" applyFont="1" applyFill="1" applyBorder="1" applyAlignment="1">
      <alignment horizontal="center" vertical="center" wrapText="1"/>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168" fontId="2" fillId="0" borderId="2" xfId="0" applyNumberFormat="1"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4" fillId="3" borderId="2" xfId="0" applyFont="1" applyFill="1" applyBorder="1"/>
    <xf numFmtId="0" fontId="4" fillId="2" borderId="2" xfId="0" applyFont="1" applyFill="1" applyBorder="1" applyAlignment="1">
      <alignment horizontal="center"/>
    </xf>
    <xf numFmtId="0" fontId="2" fillId="10" borderId="4" xfId="0" applyFont="1" applyFill="1" applyBorder="1" applyAlignment="1">
      <alignment horizontal="center" vertical="center"/>
    </xf>
    <xf numFmtId="49" fontId="2" fillId="10" borderId="1" xfId="0" applyNumberFormat="1" applyFont="1" applyFill="1" applyBorder="1" applyAlignment="1">
      <alignment horizontal="center" vertical="center"/>
    </xf>
    <xf numFmtId="0" fontId="13"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2" borderId="10" xfId="0" applyFont="1" applyFill="1" applyBorder="1" applyAlignment="1">
      <alignment horizont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xf numFmtId="0" fontId="3" fillId="3" borderId="3" xfId="0" applyFont="1" applyFill="1" applyBorder="1" applyAlignment="1">
      <alignment horizontal="left" vertical="top" wrapText="1"/>
    </xf>
    <xf numFmtId="49" fontId="6" fillId="0" borderId="3" xfId="0" applyNumberFormat="1"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10" fillId="3" borderId="3" xfId="0" applyFont="1" applyFill="1" applyBorder="1" applyAlignment="1">
      <alignment horizontal="left" vertical="top" wrapText="1"/>
    </xf>
    <xf numFmtId="0" fontId="4" fillId="2" borderId="4" xfId="0" applyFont="1" applyFill="1" applyBorder="1" applyAlignment="1">
      <alignment horizontal="center" vertical="center" wrapText="1"/>
    </xf>
    <xf numFmtId="0" fontId="4" fillId="2" borderId="9" xfId="0" applyFont="1" applyFill="1" applyBorder="1" applyAlignment="1">
      <alignment horizontal="center" vertical="center"/>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4" xfId="0" applyFont="1" applyFill="1" applyBorder="1" applyAlignment="1">
      <alignment horizontal="left" vertical="center"/>
    </xf>
    <xf numFmtId="0" fontId="16" fillId="2" borderId="4"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739.56023084228218"/>
          <c:min val="-739.56023084228218"/>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537.60683760683764"/>
          <c:min val="-544"/>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117" Type="http://schemas.openxmlformats.org/officeDocument/2006/relationships/image" Target="../media/image117.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133" Type="http://schemas.openxmlformats.org/officeDocument/2006/relationships/image" Target="../media/image133.png"/><Relationship Id="rId16" Type="http://schemas.openxmlformats.org/officeDocument/2006/relationships/image" Target="../media/image16.png"/><Relationship Id="rId107" Type="http://schemas.openxmlformats.org/officeDocument/2006/relationships/image" Target="../media/image107.png"/><Relationship Id="rId11" Type="http://schemas.openxmlformats.org/officeDocument/2006/relationships/image" Target="../media/image11.png"/><Relationship Id="rId32" Type="http://schemas.openxmlformats.org/officeDocument/2006/relationships/image" Target="../media/image32.png"/><Relationship Id="rId37" Type="http://schemas.openxmlformats.org/officeDocument/2006/relationships/image" Target="../media/image37.png"/><Relationship Id="rId53" Type="http://schemas.openxmlformats.org/officeDocument/2006/relationships/image" Target="../media/image53.png"/><Relationship Id="rId58" Type="http://schemas.openxmlformats.org/officeDocument/2006/relationships/image" Target="../media/image58.png"/><Relationship Id="rId74" Type="http://schemas.openxmlformats.org/officeDocument/2006/relationships/image" Target="../media/image74.png"/><Relationship Id="rId79" Type="http://schemas.openxmlformats.org/officeDocument/2006/relationships/image" Target="../media/image79.png"/><Relationship Id="rId102" Type="http://schemas.openxmlformats.org/officeDocument/2006/relationships/image" Target="../media/image102.png"/><Relationship Id="rId123" Type="http://schemas.openxmlformats.org/officeDocument/2006/relationships/image" Target="../media/image123.png"/><Relationship Id="rId128" Type="http://schemas.openxmlformats.org/officeDocument/2006/relationships/image" Target="../media/image128.png"/><Relationship Id="rId5" Type="http://schemas.openxmlformats.org/officeDocument/2006/relationships/image" Target="../media/image5.png"/><Relationship Id="rId90" Type="http://schemas.openxmlformats.org/officeDocument/2006/relationships/image" Target="../media/image90.png"/><Relationship Id="rId95" Type="http://schemas.openxmlformats.org/officeDocument/2006/relationships/image" Target="../media/image95.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118" Type="http://schemas.openxmlformats.org/officeDocument/2006/relationships/image" Target="../media/image118.png"/><Relationship Id="rId126" Type="http://schemas.openxmlformats.org/officeDocument/2006/relationships/image" Target="../media/image126.png"/><Relationship Id="rId134" Type="http://schemas.openxmlformats.org/officeDocument/2006/relationships/image" Target="../media/image134.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121" Type="http://schemas.openxmlformats.org/officeDocument/2006/relationships/image" Target="../media/image121.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116" Type="http://schemas.openxmlformats.org/officeDocument/2006/relationships/image" Target="../media/image116.png"/><Relationship Id="rId124" Type="http://schemas.openxmlformats.org/officeDocument/2006/relationships/image" Target="../media/image124.png"/><Relationship Id="rId129" Type="http://schemas.openxmlformats.org/officeDocument/2006/relationships/image" Target="../media/image129.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32" Type="http://schemas.openxmlformats.org/officeDocument/2006/relationships/image" Target="../media/image132.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14" Type="http://schemas.openxmlformats.org/officeDocument/2006/relationships/image" Target="../media/image114.png"/><Relationship Id="rId119" Type="http://schemas.openxmlformats.org/officeDocument/2006/relationships/image" Target="../media/image119.png"/><Relationship Id="rId127" Type="http://schemas.openxmlformats.org/officeDocument/2006/relationships/image" Target="../media/image127.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122" Type="http://schemas.openxmlformats.org/officeDocument/2006/relationships/image" Target="../media/image122.png"/><Relationship Id="rId130" Type="http://schemas.openxmlformats.org/officeDocument/2006/relationships/image" Target="../media/image130.png"/><Relationship Id="rId135" Type="http://schemas.openxmlformats.org/officeDocument/2006/relationships/image" Target="../media/image135.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120" Type="http://schemas.openxmlformats.org/officeDocument/2006/relationships/image" Target="../media/image120.png"/><Relationship Id="rId125" Type="http://schemas.openxmlformats.org/officeDocument/2006/relationships/image" Target="../media/image125.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 Id="rId2" Type="http://schemas.openxmlformats.org/officeDocument/2006/relationships/image" Target="../media/image2.png"/><Relationship Id="rId29" Type="http://schemas.openxmlformats.org/officeDocument/2006/relationships/image" Target="../media/image29.png"/><Relationship Id="rId24" Type="http://schemas.openxmlformats.org/officeDocument/2006/relationships/image" Target="../media/image24.png"/><Relationship Id="rId40" Type="http://schemas.openxmlformats.org/officeDocument/2006/relationships/image" Target="../media/image40.png"/><Relationship Id="rId45" Type="http://schemas.openxmlformats.org/officeDocument/2006/relationships/image" Target="../media/image45.png"/><Relationship Id="rId66" Type="http://schemas.openxmlformats.org/officeDocument/2006/relationships/image" Target="../media/image66.png"/><Relationship Id="rId87" Type="http://schemas.openxmlformats.org/officeDocument/2006/relationships/image" Target="../media/image87.png"/><Relationship Id="rId110" Type="http://schemas.openxmlformats.org/officeDocument/2006/relationships/image" Target="../media/image110.png"/><Relationship Id="rId115" Type="http://schemas.openxmlformats.org/officeDocument/2006/relationships/image" Target="../media/image115.png"/><Relationship Id="rId131" Type="http://schemas.openxmlformats.org/officeDocument/2006/relationships/image" Target="../media/image131.png"/><Relationship Id="rId136" Type="http://schemas.openxmlformats.org/officeDocument/2006/relationships/image" Target="../media/image136.png"/><Relationship Id="rId61" Type="http://schemas.openxmlformats.org/officeDocument/2006/relationships/image" Target="../media/image61.png"/><Relationship Id="rId82" Type="http://schemas.openxmlformats.org/officeDocument/2006/relationships/image" Target="../media/image82.png"/><Relationship Id="rId19" Type="http://schemas.openxmlformats.org/officeDocument/2006/relationships/image" Target="../media/image19.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4" name="NDMHelpFormula_001">
          <a:extLst>
            <a:ext uri="{FF2B5EF4-FFF2-40B4-BE49-F238E27FC236}">
              <a16:creationId xmlns:a16="http://schemas.microsoft.com/office/drawing/2014/main" id="{D50E9B85-3B46-4C3C-A710-D737B5ADAAB6}"/>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7" name="NDMHelpFormula_002">
          <a:extLst>
            <a:ext uri="{FF2B5EF4-FFF2-40B4-BE49-F238E27FC236}">
              <a16:creationId xmlns:a16="http://schemas.microsoft.com/office/drawing/2014/main" id="{A0337274-EF48-4889-BDD7-B60FB3712B07}"/>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10" name="NDMHelpFormula_003">
          <a:extLst>
            <a:ext uri="{FF2B5EF4-FFF2-40B4-BE49-F238E27FC236}">
              <a16:creationId xmlns:a16="http://schemas.microsoft.com/office/drawing/2014/main" id="{EE8A563C-64BE-49C8-84D7-368AF2B1CDD7}"/>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13" name="NDMHelpFormula_004">
          <a:extLst>
            <a:ext uri="{FF2B5EF4-FFF2-40B4-BE49-F238E27FC236}">
              <a16:creationId xmlns:a16="http://schemas.microsoft.com/office/drawing/2014/main" id="{D3409B92-1351-4763-BB62-4D59436EA69D}"/>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6" name="NDMHelpFormula_005">
          <a:extLst>
            <a:ext uri="{FF2B5EF4-FFF2-40B4-BE49-F238E27FC236}">
              <a16:creationId xmlns:a16="http://schemas.microsoft.com/office/drawing/2014/main" id="{C4F04039-67A4-413C-9174-4DF2E1122F42}"/>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9" name="NDMHelpFormula_006">
          <a:extLst>
            <a:ext uri="{FF2B5EF4-FFF2-40B4-BE49-F238E27FC236}">
              <a16:creationId xmlns:a16="http://schemas.microsoft.com/office/drawing/2014/main" id="{AD8EAD17-B731-4BD9-9A4D-53F3ED5F6C08}"/>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22" name="NDMHelpFormula_007">
          <a:extLst>
            <a:ext uri="{FF2B5EF4-FFF2-40B4-BE49-F238E27FC236}">
              <a16:creationId xmlns:a16="http://schemas.microsoft.com/office/drawing/2014/main" id="{9E8B2227-BC4C-4D00-AE31-0D8A43509982}"/>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25" name="NDMHelpFormula_008">
          <a:extLst>
            <a:ext uri="{FF2B5EF4-FFF2-40B4-BE49-F238E27FC236}">
              <a16:creationId xmlns:a16="http://schemas.microsoft.com/office/drawing/2014/main" id="{4385654E-7EEE-4616-AF2C-C2621AFF3C11}"/>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28" name="NDMHelpFormula_009">
          <a:extLst>
            <a:ext uri="{FF2B5EF4-FFF2-40B4-BE49-F238E27FC236}">
              <a16:creationId xmlns:a16="http://schemas.microsoft.com/office/drawing/2014/main" id="{28DCC98E-EDD0-4994-9F93-A232B66D7959}"/>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31" name="NDMHelpFormula_010">
          <a:extLst>
            <a:ext uri="{FF2B5EF4-FFF2-40B4-BE49-F238E27FC236}">
              <a16:creationId xmlns:a16="http://schemas.microsoft.com/office/drawing/2014/main" id="{6D4BD429-9620-455A-8C96-3FB6A88B34CC}"/>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34" name="NDMHelpFormula_011">
          <a:extLst>
            <a:ext uri="{FF2B5EF4-FFF2-40B4-BE49-F238E27FC236}">
              <a16:creationId xmlns:a16="http://schemas.microsoft.com/office/drawing/2014/main" id="{201E81CF-70F2-40DE-8840-89910B73A6CB}"/>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37" name="NDMHelpFormula_012">
          <a:extLst>
            <a:ext uri="{FF2B5EF4-FFF2-40B4-BE49-F238E27FC236}">
              <a16:creationId xmlns:a16="http://schemas.microsoft.com/office/drawing/2014/main" id="{8E132626-40FF-4F00-A3E8-2CE70B87979A}"/>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40" name="NDMHelpFormula_013">
          <a:extLst>
            <a:ext uri="{FF2B5EF4-FFF2-40B4-BE49-F238E27FC236}">
              <a16:creationId xmlns:a16="http://schemas.microsoft.com/office/drawing/2014/main" id="{194F7886-3BF4-40F3-823D-0DFBA83D2DF7}"/>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43" name="NDMHelpFormula_014">
          <a:extLst>
            <a:ext uri="{FF2B5EF4-FFF2-40B4-BE49-F238E27FC236}">
              <a16:creationId xmlns:a16="http://schemas.microsoft.com/office/drawing/2014/main" id="{08D908A0-50B4-4409-BEA8-3B18AA2227E2}"/>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46" name="NDMHelpFormula_015">
          <a:extLst>
            <a:ext uri="{FF2B5EF4-FFF2-40B4-BE49-F238E27FC236}">
              <a16:creationId xmlns:a16="http://schemas.microsoft.com/office/drawing/2014/main" id="{073E7CF4-BECC-4847-970C-07EA9E852C45}"/>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49" name="NDMHelpFormula_016">
          <a:extLst>
            <a:ext uri="{FF2B5EF4-FFF2-40B4-BE49-F238E27FC236}">
              <a16:creationId xmlns:a16="http://schemas.microsoft.com/office/drawing/2014/main" id="{F7AE8C4D-3CA0-4E67-8A3B-3007FC387E21}"/>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52" name="NDMHelpFormula_017">
          <a:extLst>
            <a:ext uri="{FF2B5EF4-FFF2-40B4-BE49-F238E27FC236}">
              <a16:creationId xmlns:a16="http://schemas.microsoft.com/office/drawing/2014/main" id="{A2964A12-130E-410B-8E73-613883895BA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55" name="NDMHelpFormula_018">
          <a:extLst>
            <a:ext uri="{FF2B5EF4-FFF2-40B4-BE49-F238E27FC236}">
              <a16:creationId xmlns:a16="http://schemas.microsoft.com/office/drawing/2014/main" id="{DDEDE88E-2DEF-42D0-8047-9EF9966CCA39}"/>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58" name="NDMHelpFormula_019">
          <a:extLst>
            <a:ext uri="{FF2B5EF4-FFF2-40B4-BE49-F238E27FC236}">
              <a16:creationId xmlns:a16="http://schemas.microsoft.com/office/drawing/2014/main" id="{C5B7C995-FC44-4449-973F-3291996784DC}"/>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61" name="NDMHelpFormula_020">
          <a:extLst>
            <a:ext uri="{FF2B5EF4-FFF2-40B4-BE49-F238E27FC236}">
              <a16:creationId xmlns:a16="http://schemas.microsoft.com/office/drawing/2014/main" id="{D6B3C321-A942-4E08-9B6E-44F54BA004E9}"/>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64" name="NDMHelpFormula_021">
          <a:extLst>
            <a:ext uri="{FF2B5EF4-FFF2-40B4-BE49-F238E27FC236}">
              <a16:creationId xmlns:a16="http://schemas.microsoft.com/office/drawing/2014/main" id="{0503B97A-F1C2-40C6-A40F-D07F9FA513EC}"/>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68" name="NDMHelpFormula_022">
          <a:extLst>
            <a:ext uri="{FF2B5EF4-FFF2-40B4-BE49-F238E27FC236}">
              <a16:creationId xmlns:a16="http://schemas.microsoft.com/office/drawing/2014/main" id="{367D2E91-2866-475D-9E53-ABC3DE1DC49C}"/>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71" name="NDMHelpFormula_023">
          <a:extLst>
            <a:ext uri="{FF2B5EF4-FFF2-40B4-BE49-F238E27FC236}">
              <a16:creationId xmlns:a16="http://schemas.microsoft.com/office/drawing/2014/main" id="{DD4C43F9-6EED-480E-861E-7EEA6050EC8C}"/>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74" name="NDMHelpFormula_024">
          <a:extLst>
            <a:ext uri="{FF2B5EF4-FFF2-40B4-BE49-F238E27FC236}">
              <a16:creationId xmlns:a16="http://schemas.microsoft.com/office/drawing/2014/main" id="{24D3F85D-BA47-4CE8-992E-21D97E4D7DD6}"/>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77" name="NDMHelpFormula_025">
          <a:extLst>
            <a:ext uri="{FF2B5EF4-FFF2-40B4-BE49-F238E27FC236}">
              <a16:creationId xmlns:a16="http://schemas.microsoft.com/office/drawing/2014/main" id="{1CADD06E-C837-41E5-ACEB-4FD3C88CF097}"/>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80" name="NDMHelpFormula_026">
          <a:extLst>
            <a:ext uri="{FF2B5EF4-FFF2-40B4-BE49-F238E27FC236}">
              <a16:creationId xmlns:a16="http://schemas.microsoft.com/office/drawing/2014/main" id="{71DD7313-8D00-4DC8-A333-062FE067E46E}"/>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83" name="NDMHelpFormula_027">
          <a:extLst>
            <a:ext uri="{FF2B5EF4-FFF2-40B4-BE49-F238E27FC236}">
              <a16:creationId xmlns:a16="http://schemas.microsoft.com/office/drawing/2014/main" id="{E71C22F6-5258-447E-A30E-153FD14AC118}"/>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86" name="NDMHelpFormula_028">
          <a:extLst>
            <a:ext uri="{FF2B5EF4-FFF2-40B4-BE49-F238E27FC236}">
              <a16:creationId xmlns:a16="http://schemas.microsoft.com/office/drawing/2014/main" id="{C5C75849-FA69-4076-A953-7FDC93C05AEB}"/>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89" name="NDMHelpFormula_029">
          <a:extLst>
            <a:ext uri="{FF2B5EF4-FFF2-40B4-BE49-F238E27FC236}">
              <a16:creationId xmlns:a16="http://schemas.microsoft.com/office/drawing/2014/main" id="{F1E91B8B-7C91-4F89-9FD6-05D91314FCB4}"/>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92" name="NDMHelpFormula_030">
          <a:extLst>
            <a:ext uri="{FF2B5EF4-FFF2-40B4-BE49-F238E27FC236}">
              <a16:creationId xmlns:a16="http://schemas.microsoft.com/office/drawing/2014/main" id="{C76D7CEF-2C7F-49E4-BAFD-B3317C1D81AA}"/>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95" name="NDMHelpFormula_031">
          <a:extLst>
            <a:ext uri="{FF2B5EF4-FFF2-40B4-BE49-F238E27FC236}">
              <a16:creationId xmlns:a16="http://schemas.microsoft.com/office/drawing/2014/main" id="{4879723C-C691-49D8-A15D-343D924D53AD}"/>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98" name="NDMHelpFormula_032">
          <a:extLst>
            <a:ext uri="{FF2B5EF4-FFF2-40B4-BE49-F238E27FC236}">
              <a16:creationId xmlns:a16="http://schemas.microsoft.com/office/drawing/2014/main" id="{36E3EB6D-402D-4EF0-B3D0-26E5772CAAE3}"/>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101" name="NDMHelpFormula_033">
          <a:extLst>
            <a:ext uri="{FF2B5EF4-FFF2-40B4-BE49-F238E27FC236}">
              <a16:creationId xmlns:a16="http://schemas.microsoft.com/office/drawing/2014/main" id="{C2FCFC16-18CD-480C-AA2E-254A498D42FA}"/>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104" name="NDMHelpFormula_034">
          <a:extLst>
            <a:ext uri="{FF2B5EF4-FFF2-40B4-BE49-F238E27FC236}">
              <a16:creationId xmlns:a16="http://schemas.microsoft.com/office/drawing/2014/main" id="{4449528C-D5C2-47E8-92D3-C8FD717121BA}"/>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107" name="NDMHelpFormula_035">
          <a:extLst>
            <a:ext uri="{FF2B5EF4-FFF2-40B4-BE49-F238E27FC236}">
              <a16:creationId xmlns:a16="http://schemas.microsoft.com/office/drawing/2014/main" id="{89952913-3C5A-4A9D-8890-DDB4A5F84106}"/>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110" name="NDMHelpFormula_036">
          <a:extLst>
            <a:ext uri="{FF2B5EF4-FFF2-40B4-BE49-F238E27FC236}">
              <a16:creationId xmlns:a16="http://schemas.microsoft.com/office/drawing/2014/main" id="{3A24B9A8-4A43-4884-97F5-33859B74F4F5}"/>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113" name="NDMHelpFormula_037">
          <a:extLst>
            <a:ext uri="{FF2B5EF4-FFF2-40B4-BE49-F238E27FC236}">
              <a16:creationId xmlns:a16="http://schemas.microsoft.com/office/drawing/2014/main" id="{9B3E02DA-4644-4389-9989-A23E4ACB6A4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116" name="NDMHelpFormula_038">
          <a:extLst>
            <a:ext uri="{FF2B5EF4-FFF2-40B4-BE49-F238E27FC236}">
              <a16:creationId xmlns:a16="http://schemas.microsoft.com/office/drawing/2014/main" id="{05CFF026-E189-4477-95ED-BCB44A25B29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119" name="NDMHelpFormula_039">
          <a:extLst>
            <a:ext uri="{FF2B5EF4-FFF2-40B4-BE49-F238E27FC236}">
              <a16:creationId xmlns:a16="http://schemas.microsoft.com/office/drawing/2014/main" id="{1311D9E5-E608-408A-B142-1AA8FC2E536E}"/>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122" name="NDMHelpFormula_040">
          <a:extLst>
            <a:ext uri="{FF2B5EF4-FFF2-40B4-BE49-F238E27FC236}">
              <a16:creationId xmlns:a16="http://schemas.microsoft.com/office/drawing/2014/main" id="{77F88522-D52C-4309-ABE4-2D02CF4786D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125" name="NDMHelpFormula_041">
          <a:extLst>
            <a:ext uri="{FF2B5EF4-FFF2-40B4-BE49-F238E27FC236}">
              <a16:creationId xmlns:a16="http://schemas.microsoft.com/office/drawing/2014/main" id="{F690C27C-251C-4451-81E6-9A5B946F7DE8}"/>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128" name="NDMHelpFormula_042">
          <a:extLst>
            <a:ext uri="{FF2B5EF4-FFF2-40B4-BE49-F238E27FC236}">
              <a16:creationId xmlns:a16="http://schemas.microsoft.com/office/drawing/2014/main" id="{EC077063-4DF7-4666-98A6-D1AF1E14E638}"/>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132" name="NDMHelpFormula_043">
          <a:extLst>
            <a:ext uri="{FF2B5EF4-FFF2-40B4-BE49-F238E27FC236}">
              <a16:creationId xmlns:a16="http://schemas.microsoft.com/office/drawing/2014/main" id="{DD19DEC7-7884-458E-A14D-71810077F53A}"/>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285</xdr:row>
      <xdr:rowOff>47625</xdr:rowOff>
    </xdr:from>
    <xdr:to>
      <xdr:col>1</xdr:col>
      <xdr:colOff>7204075</xdr:colOff>
      <xdr:row>285</xdr:row>
      <xdr:rowOff>485775</xdr:rowOff>
    </xdr:to>
    <xdr:pic>
      <xdr:nvPicPr>
        <xdr:cNvPr id="135" name="NDMHelpFormula_044">
          <a:extLst>
            <a:ext uri="{FF2B5EF4-FFF2-40B4-BE49-F238E27FC236}">
              <a16:creationId xmlns:a16="http://schemas.microsoft.com/office/drawing/2014/main" id="{F3249DD0-8232-4599-9374-C808483F5E7E}"/>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989825"/>
          <a:ext cx="2749550" cy="438150"/>
        </a:xfrm>
        <a:prstGeom prst="rect">
          <a:avLst/>
        </a:prstGeom>
      </xdr:spPr>
    </xdr:pic>
    <xdr:clientData/>
  </xdr:twoCellAnchor>
  <xdr:twoCellAnchor>
    <xdr:from>
      <xdr:col>1</xdr:col>
      <xdr:colOff>4495800</xdr:colOff>
      <xdr:row>287</xdr:row>
      <xdr:rowOff>47625</xdr:rowOff>
    </xdr:from>
    <xdr:to>
      <xdr:col>1</xdr:col>
      <xdr:colOff>7162800</xdr:colOff>
      <xdr:row>287</xdr:row>
      <xdr:rowOff>485775</xdr:rowOff>
    </xdr:to>
    <xdr:pic>
      <xdr:nvPicPr>
        <xdr:cNvPr id="138" name="NDMHelpFormula_045">
          <a:extLst>
            <a:ext uri="{FF2B5EF4-FFF2-40B4-BE49-F238E27FC236}">
              <a16:creationId xmlns:a16="http://schemas.microsoft.com/office/drawing/2014/main" id="{B3D15D50-5264-4642-A08F-FD3C9044952F}"/>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1685150"/>
          <a:ext cx="2667000" cy="438150"/>
        </a:xfrm>
        <a:prstGeom prst="rect">
          <a:avLst/>
        </a:prstGeom>
      </xdr:spPr>
    </xdr:pic>
    <xdr:clientData/>
  </xdr:twoCellAnchor>
  <xdr:twoCellAnchor>
    <xdr:from>
      <xdr:col>1</xdr:col>
      <xdr:colOff>3540125</xdr:colOff>
      <xdr:row>288</xdr:row>
      <xdr:rowOff>50800</xdr:rowOff>
    </xdr:from>
    <xdr:to>
      <xdr:col>2</xdr:col>
      <xdr:colOff>203200</xdr:colOff>
      <xdr:row>288</xdr:row>
      <xdr:rowOff>787400</xdr:rowOff>
    </xdr:to>
    <xdr:pic>
      <xdr:nvPicPr>
        <xdr:cNvPr id="141" name="NDMHelpFormula_046">
          <a:extLst>
            <a:ext uri="{FF2B5EF4-FFF2-40B4-BE49-F238E27FC236}">
              <a16:creationId xmlns:a16="http://schemas.microsoft.com/office/drawing/2014/main" id="{176EDB2E-D953-415E-A705-BC4A8FDFD4FF}"/>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2221725"/>
          <a:ext cx="4578350" cy="736600"/>
        </a:xfrm>
        <a:prstGeom prst="rect">
          <a:avLst/>
        </a:prstGeom>
      </xdr:spPr>
    </xdr:pic>
    <xdr:clientData/>
  </xdr:twoCellAnchor>
  <xdr:twoCellAnchor>
    <xdr:from>
      <xdr:col>1</xdr:col>
      <xdr:colOff>3092450</xdr:colOff>
      <xdr:row>298</xdr:row>
      <xdr:rowOff>47625</xdr:rowOff>
    </xdr:from>
    <xdr:to>
      <xdr:col>2</xdr:col>
      <xdr:colOff>650875</xdr:colOff>
      <xdr:row>298</xdr:row>
      <xdr:rowOff>485775</xdr:rowOff>
    </xdr:to>
    <xdr:pic>
      <xdr:nvPicPr>
        <xdr:cNvPr id="144" name="NDMHelpFormula_047">
          <a:extLst>
            <a:ext uri="{FF2B5EF4-FFF2-40B4-BE49-F238E27FC236}">
              <a16:creationId xmlns:a16="http://schemas.microsoft.com/office/drawing/2014/main" id="{60243852-D902-4C88-83AE-3692A81B1B70}"/>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407025" y="74561700"/>
          <a:ext cx="5473700" cy="438150"/>
        </a:xfrm>
        <a:prstGeom prst="rect">
          <a:avLst/>
        </a:prstGeom>
      </xdr:spPr>
    </xdr:pic>
    <xdr:clientData/>
  </xdr:twoCellAnchor>
  <xdr:twoCellAnchor>
    <xdr:from>
      <xdr:col>1</xdr:col>
      <xdr:colOff>2749550</xdr:colOff>
      <xdr:row>299</xdr:row>
      <xdr:rowOff>47625</xdr:rowOff>
    </xdr:from>
    <xdr:to>
      <xdr:col>2</xdr:col>
      <xdr:colOff>993775</xdr:colOff>
      <xdr:row>299</xdr:row>
      <xdr:rowOff>485775</xdr:rowOff>
    </xdr:to>
    <xdr:pic>
      <xdr:nvPicPr>
        <xdr:cNvPr id="147" name="NDMHelpFormula_048">
          <a:extLst>
            <a:ext uri="{FF2B5EF4-FFF2-40B4-BE49-F238E27FC236}">
              <a16:creationId xmlns:a16="http://schemas.microsoft.com/office/drawing/2014/main" id="{4F40D8F6-6C70-4CFA-B35F-38F2D7196654}"/>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064125" y="75095100"/>
          <a:ext cx="6159500" cy="438150"/>
        </a:xfrm>
        <a:prstGeom prst="rect">
          <a:avLst/>
        </a:prstGeom>
      </xdr:spPr>
    </xdr:pic>
    <xdr:clientData/>
  </xdr:twoCellAnchor>
  <xdr:twoCellAnchor>
    <xdr:from>
      <xdr:col>1</xdr:col>
      <xdr:colOff>4635500</xdr:colOff>
      <xdr:row>313</xdr:row>
      <xdr:rowOff>47625</xdr:rowOff>
    </xdr:from>
    <xdr:to>
      <xdr:col>1</xdr:col>
      <xdr:colOff>7023100</xdr:colOff>
      <xdr:row>313</xdr:row>
      <xdr:rowOff>485775</xdr:rowOff>
    </xdr:to>
    <xdr:pic>
      <xdr:nvPicPr>
        <xdr:cNvPr id="150" name="NDMHelpFormula_049">
          <a:extLst>
            <a:ext uri="{FF2B5EF4-FFF2-40B4-BE49-F238E27FC236}">
              <a16:creationId xmlns:a16="http://schemas.microsoft.com/office/drawing/2014/main" id="{9493996B-A7CF-4848-9438-659D508185A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828775"/>
          <a:ext cx="2387600" cy="438150"/>
        </a:xfrm>
        <a:prstGeom prst="rect">
          <a:avLst/>
        </a:prstGeom>
      </xdr:spPr>
    </xdr:pic>
    <xdr:clientData/>
  </xdr:twoCellAnchor>
  <xdr:twoCellAnchor>
    <xdr:from>
      <xdr:col>1</xdr:col>
      <xdr:colOff>4127500</xdr:colOff>
      <xdr:row>316</xdr:row>
      <xdr:rowOff>47625</xdr:rowOff>
    </xdr:from>
    <xdr:to>
      <xdr:col>1</xdr:col>
      <xdr:colOff>7531100</xdr:colOff>
      <xdr:row>316</xdr:row>
      <xdr:rowOff>485775</xdr:rowOff>
    </xdr:to>
    <xdr:pic>
      <xdr:nvPicPr>
        <xdr:cNvPr id="153" name="NDMHelpFormula_050">
          <a:extLst>
            <a:ext uri="{FF2B5EF4-FFF2-40B4-BE49-F238E27FC236}">
              <a16:creationId xmlns:a16="http://schemas.microsoft.com/office/drawing/2014/main" id="{A574DF03-0C49-4AE4-8B61-C8BCD5E44AEC}"/>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8686025"/>
          <a:ext cx="3403600" cy="438150"/>
        </a:xfrm>
        <a:prstGeom prst="rect">
          <a:avLst/>
        </a:prstGeom>
      </xdr:spPr>
    </xdr:pic>
    <xdr:clientData/>
  </xdr:twoCellAnchor>
  <xdr:twoCellAnchor>
    <xdr:from>
      <xdr:col>1</xdr:col>
      <xdr:colOff>5060950</xdr:colOff>
      <xdr:row>317</xdr:row>
      <xdr:rowOff>50800</xdr:rowOff>
    </xdr:from>
    <xdr:to>
      <xdr:col>1</xdr:col>
      <xdr:colOff>6597650</xdr:colOff>
      <xdr:row>317</xdr:row>
      <xdr:rowOff>787400</xdr:rowOff>
    </xdr:to>
    <xdr:pic>
      <xdr:nvPicPr>
        <xdr:cNvPr id="156" name="NDMHelpFormula_051">
          <a:extLst>
            <a:ext uri="{FF2B5EF4-FFF2-40B4-BE49-F238E27FC236}">
              <a16:creationId xmlns:a16="http://schemas.microsoft.com/office/drawing/2014/main" id="{D9353551-FA27-4947-93ED-0F1CBF0DA559}"/>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9222600"/>
          <a:ext cx="1536700" cy="736600"/>
        </a:xfrm>
        <a:prstGeom prst="rect">
          <a:avLst/>
        </a:prstGeom>
      </xdr:spPr>
    </xdr:pic>
    <xdr:clientData/>
  </xdr:twoCellAnchor>
  <xdr:twoCellAnchor>
    <xdr:from>
      <xdr:col>1</xdr:col>
      <xdr:colOff>4524375</xdr:colOff>
      <xdr:row>319</xdr:row>
      <xdr:rowOff>50800</xdr:rowOff>
    </xdr:from>
    <xdr:to>
      <xdr:col>1</xdr:col>
      <xdr:colOff>7134225</xdr:colOff>
      <xdr:row>319</xdr:row>
      <xdr:rowOff>787400</xdr:rowOff>
    </xdr:to>
    <xdr:pic>
      <xdr:nvPicPr>
        <xdr:cNvPr id="159" name="NDMHelpFormula_052">
          <a:extLst>
            <a:ext uri="{FF2B5EF4-FFF2-40B4-BE49-F238E27FC236}">
              <a16:creationId xmlns:a16="http://schemas.microsoft.com/office/drawing/2014/main" id="{373F1F01-6C12-4993-B9FC-6F3B39CF417D}"/>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80222725"/>
          <a:ext cx="2609850" cy="736600"/>
        </a:xfrm>
        <a:prstGeom prst="rect">
          <a:avLst/>
        </a:prstGeom>
      </xdr:spPr>
    </xdr:pic>
    <xdr:clientData/>
  </xdr:twoCellAnchor>
  <xdr:twoCellAnchor>
    <xdr:from>
      <xdr:col>1</xdr:col>
      <xdr:colOff>4514850</xdr:colOff>
      <xdr:row>335</xdr:row>
      <xdr:rowOff>47625</xdr:rowOff>
    </xdr:from>
    <xdr:to>
      <xdr:col>1</xdr:col>
      <xdr:colOff>7143750</xdr:colOff>
      <xdr:row>335</xdr:row>
      <xdr:rowOff>485775</xdr:rowOff>
    </xdr:to>
    <xdr:pic>
      <xdr:nvPicPr>
        <xdr:cNvPr id="162" name="NDMHelpFormula_053">
          <a:extLst>
            <a:ext uri="{FF2B5EF4-FFF2-40B4-BE49-F238E27FC236}">
              <a16:creationId xmlns:a16="http://schemas.microsoft.com/office/drawing/2014/main" id="{B8B00873-F8A5-4504-9F8B-D7EA246A6AFE}"/>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3534250"/>
          <a:ext cx="2628900" cy="438150"/>
        </a:xfrm>
        <a:prstGeom prst="rect">
          <a:avLst/>
        </a:prstGeom>
      </xdr:spPr>
    </xdr:pic>
    <xdr:clientData/>
  </xdr:twoCellAnchor>
  <xdr:twoCellAnchor>
    <xdr:from>
      <xdr:col>1</xdr:col>
      <xdr:colOff>3603625</xdr:colOff>
      <xdr:row>337</xdr:row>
      <xdr:rowOff>50800</xdr:rowOff>
    </xdr:from>
    <xdr:to>
      <xdr:col>2</xdr:col>
      <xdr:colOff>139700</xdr:colOff>
      <xdr:row>337</xdr:row>
      <xdr:rowOff>787400</xdr:rowOff>
    </xdr:to>
    <xdr:pic>
      <xdr:nvPicPr>
        <xdr:cNvPr id="165" name="NDMHelpFormula_054">
          <a:extLst>
            <a:ext uri="{FF2B5EF4-FFF2-40B4-BE49-F238E27FC236}">
              <a16:creationId xmlns:a16="http://schemas.microsoft.com/office/drawing/2014/main" id="{BF79A68F-6E41-4086-9271-F1966FF783B4}"/>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4232750"/>
          <a:ext cx="4451350" cy="736600"/>
        </a:xfrm>
        <a:prstGeom prst="rect">
          <a:avLst/>
        </a:prstGeom>
      </xdr:spPr>
    </xdr:pic>
    <xdr:clientData/>
  </xdr:twoCellAnchor>
  <xdr:twoCellAnchor>
    <xdr:from>
      <xdr:col>1</xdr:col>
      <xdr:colOff>4441825</xdr:colOff>
      <xdr:row>343</xdr:row>
      <xdr:rowOff>47625</xdr:rowOff>
    </xdr:from>
    <xdr:to>
      <xdr:col>1</xdr:col>
      <xdr:colOff>7216775</xdr:colOff>
      <xdr:row>343</xdr:row>
      <xdr:rowOff>485775</xdr:rowOff>
    </xdr:to>
    <xdr:pic>
      <xdr:nvPicPr>
        <xdr:cNvPr id="168" name="NDMHelpFormula_055">
          <a:extLst>
            <a:ext uri="{FF2B5EF4-FFF2-40B4-BE49-F238E27FC236}">
              <a16:creationId xmlns:a16="http://schemas.microsoft.com/office/drawing/2014/main" id="{225D827C-2B99-498F-97C3-F45D72A65462}"/>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877400"/>
          <a:ext cx="2774950" cy="438150"/>
        </a:xfrm>
        <a:prstGeom prst="rect">
          <a:avLst/>
        </a:prstGeom>
      </xdr:spPr>
    </xdr:pic>
    <xdr:clientData/>
  </xdr:twoCellAnchor>
  <xdr:twoCellAnchor>
    <xdr:from>
      <xdr:col>1</xdr:col>
      <xdr:colOff>4733925</xdr:colOff>
      <xdr:row>346</xdr:row>
      <xdr:rowOff>50800</xdr:rowOff>
    </xdr:from>
    <xdr:to>
      <xdr:col>1</xdr:col>
      <xdr:colOff>6924675</xdr:colOff>
      <xdr:row>346</xdr:row>
      <xdr:rowOff>787400</xdr:rowOff>
    </xdr:to>
    <xdr:pic>
      <xdr:nvPicPr>
        <xdr:cNvPr id="171" name="NDMHelpFormula_056">
          <a:extLst>
            <a:ext uri="{FF2B5EF4-FFF2-40B4-BE49-F238E27FC236}">
              <a16:creationId xmlns:a16="http://schemas.microsoft.com/office/drawing/2014/main" id="{C62D0039-B674-4E9B-B88D-9B65D0FCD92F}"/>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737825"/>
          <a:ext cx="2190750" cy="736600"/>
        </a:xfrm>
        <a:prstGeom prst="rect">
          <a:avLst/>
        </a:prstGeom>
      </xdr:spPr>
    </xdr:pic>
    <xdr:clientData/>
  </xdr:twoCellAnchor>
  <xdr:twoCellAnchor>
    <xdr:from>
      <xdr:col>1</xdr:col>
      <xdr:colOff>4924425</xdr:colOff>
      <xdr:row>347</xdr:row>
      <xdr:rowOff>47625</xdr:rowOff>
    </xdr:from>
    <xdr:to>
      <xdr:col>1</xdr:col>
      <xdr:colOff>6734175</xdr:colOff>
      <xdr:row>347</xdr:row>
      <xdr:rowOff>485775</xdr:rowOff>
    </xdr:to>
    <xdr:pic>
      <xdr:nvPicPr>
        <xdr:cNvPr id="174" name="NDMHelpFormula_057">
          <a:extLst>
            <a:ext uri="{FF2B5EF4-FFF2-40B4-BE49-F238E27FC236}">
              <a16:creationId xmlns:a16="http://schemas.microsoft.com/office/drawing/2014/main" id="{48B3F1BD-F006-45D4-8885-63C57FB007A3}"/>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7572850"/>
          <a:ext cx="1809750" cy="438150"/>
        </a:xfrm>
        <a:prstGeom prst="rect">
          <a:avLst/>
        </a:prstGeom>
      </xdr:spPr>
    </xdr:pic>
    <xdr:clientData/>
  </xdr:twoCellAnchor>
  <xdr:twoCellAnchor>
    <xdr:from>
      <xdr:col>1</xdr:col>
      <xdr:colOff>3971925</xdr:colOff>
      <xdr:row>368</xdr:row>
      <xdr:rowOff>50800</xdr:rowOff>
    </xdr:from>
    <xdr:to>
      <xdr:col>1</xdr:col>
      <xdr:colOff>7686675</xdr:colOff>
      <xdr:row>368</xdr:row>
      <xdr:rowOff>787400</xdr:rowOff>
    </xdr:to>
    <xdr:pic>
      <xdr:nvPicPr>
        <xdr:cNvPr id="177" name="NDMHelpFormula_058">
          <a:extLst>
            <a:ext uri="{FF2B5EF4-FFF2-40B4-BE49-F238E27FC236}">
              <a16:creationId xmlns:a16="http://schemas.microsoft.com/office/drawing/2014/main" id="{AB38A11F-3435-4BE1-B6D2-A6371FFE85D0}"/>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1443175"/>
          <a:ext cx="3714750" cy="736600"/>
        </a:xfrm>
        <a:prstGeom prst="rect">
          <a:avLst/>
        </a:prstGeom>
      </xdr:spPr>
    </xdr:pic>
    <xdr:clientData/>
  </xdr:twoCellAnchor>
  <xdr:twoCellAnchor>
    <xdr:from>
      <xdr:col>1</xdr:col>
      <xdr:colOff>3778250</xdr:colOff>
      <xdr:row>369</xdr:row>
      <xdr:rowOff>47625</xdr:rowOff>
    </xdr:from>
    <xdr:to>
      <xdr:col>1</xdr:col>
      <xdr:colOff>7880350</xdr:colOff>
      <xdr:row>369</xdr:row>
      <xdr:rowOff>485775</xdr:rowOff>
    </xdr:to>
    <xdr:pic>
      <xdr:nvPicPr>
        <xdr:cNvPr id="180" name="NDMHelpFormula_059">
          <a:extLst>
            <a:ext uri="{FF2B5EF4-FFF2-40B4-BE49-F238E27FC236}">
              <a16:creationId xmlns:a16="http://schemas.microsoft.com/office/drawing/2014/main" id="{8F4670CA-599D-4EB8-A051-7089A6B13669}"/>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2278200"/>
          <a:ext cx="4102100" cy="438150"/>
        </a:xfrm>
        <a:prstGeom prst="rect">
          <a:avLst/>
        </a:prstGeom>
      </xdr:spPr>
    </xdr:pic>
    <xdr:clientData/>
  </xdr:twoCellAnchor>
  <xdr:twoCellAnchor>
    <xdr:from>
      <xdr:col>1</xdr:col>
      <xdr:colOff>3848100</xdr:colOff>
      <xdr:row>370</xdr:row>
      <xdr:rowOff>47625</xdr:rowOff>
    </xdr:from>
    <xdr:to>
      <xdr:col>1</xdr:col>
      <xdr:colOff>7810500</xdr:colOff>
      <xdr:row>370</xdr:row>
      <xdr:rowOff>485775</xdr:rowOff>
    </xdr:to>
    <xdr:pic>
      <xdr:nvPicPr>
        <xdr:cNvPr id="183" name="NDMHelpFormula_060">
          <a:extLst>
            <a:ext uri="{FF2B5EF4-FFF2-40B4-BE49-F238E27FC236}">
              <a16:creationId xmlns:a16="http://schemas.microsoft.com/office/drawing/2014/main" id="{03CCD0F8-A879-4E1A-973F-43D4FDF19996}"/>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2811600"/>
          <a:ext cx="3962400" cy="438150"/>
        </a:xfrm>
        <a:prstGeom prst="rect">
          <a:avLst/>
        </a:prstGeom>
      </xdr:spPr>
    </xdr:pic>
    <xdr:clientData/>
  </xdr:twoCellAnchor>
  <xdr:twoCellAnchor>
    <xdr:from>
      <xdr:col>1</xdr:col>
      <xdr:colOff>4924425</xdr:colOff>
      <xdr:row>385</xdr:row>
      <xdr:rowOff>47625</xdr:rowOff>
    </xdr:from>
    <xdr:to>
      <xdr:col>1</xdr:col>
      <xdr:colOff>6734175</xdr:colOff>
      <xdr:row>385</xdr:row>
      <xdr:rowOff>485775</xdr:rowOff>
    </xdr:to>
    <xdr:pic>
      <xdr:nvPicPr>
        <xdr:cNvPr id="186" name="NDMHelpFormula_061">
          <a:extLst>
            <a:ext uri="{FF2B5EF4-FFF2-40B4-BE49-F238E27FC236}">
              <a16:creationId xmlns:a16="http://schemas.microsoft.com/office/drawing/2014/main" id="{E4F8EA90-6012-4CC8-8F7A-7D83E7481A41}"/>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5659575"/>
          <a:ext cx="1809750" cy="438150"/>
        </a:xfrm>
        <a:prstGeom prst="rect">
          <a:avLst/>
        </a:prstGeom>
      </xdr:spPr>
    </xdr:pic>
    <xdr:clientData/>
  </xdr:twoCellAnchor>
  <xdr:twoCellAnchor>
    <xdr:from>
      <xdr:col>1</xdr:col>
      <xdr:colOff>3673475</xdr:colOff>
      <xdr:row>386</xdr:row>
      <xdr:rowOff>50800</xdr:rowOff>
    </xdr:from>
    <xdr:to>
      <xdr:col>2</xdr:col>
      <xdr:colOff>69850</xdr:colOff>
      <xdr:row>386</xdr:row>
      <xdr:rowOff>787400</xdr:rowOff>
    </xdr:to>
    <xdr:pic>
      <xdr:nvPicPr>
        <xdr:cNvPr id="189" name="NDMHelpFormula_062">
          <a:extLst>
            <a:ext uri="{FF2B5EF4-FFF2-40B4-BE49-F238E27FC236}">
              <a16:creationId xmlns:a16="http://schemas.microsoft.com/office/drawing/2014/main" id="{BBB2FD9B-B262-4D75-9000-462905BBB4E0}"/>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6196150"/>
          <a:ext cx="4311650" cy="736600"/>
        </a:xfrm>
        <a:prstGeom prst="rect">
          <a:avLst/>
        </a:prstGeom>
      </xdr:spPr>
    </xdr:pic>
    <xdr:clientData/>
  </xdr:twoCellAnchor>
  <xdr:twoCellAnchor>
    <xdr:from>
      <xdr:col>1</xdr:col>
      <xdr:colOff>5191125</xdr:colOff>
      <xdr:row>387</xdr:row>
      <xdr:rowOff>47625</xdr:rowOff>
    </xdr:from>
    <xdr:to>
      <xdr:col>1</xdr:col>
      <xdr:colOff>6467475</xdr:colOff>
      <xdr:row>387</xdr:row>
      <xdr:rowOff>485775</xdr:rowOff>
    </xdr:to>
    <xdr:pic>
      <xdr:nvPicPr>
        <xdr:cNvPr id="192" name="NDMHelpFormula_063">
          <a:extLst>
            <a:ext uri="{FF2B5EF4-FFF2-40B4-BE49-F238E27FC236}">
              <a16:creationId xmlns:a16="http://schemas.microsoft.com/office/drawing/2014/main" id="{17F7452D-B7CD-47BA-A144-055D824D5A73}"/>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7031175"/>
          <a:ext cx="1276350" cy="438150"/>
        </a:xfrm>
        <a:prstGeom prst="rect">
          <a:avLst/>
        </a:prstGeom>
      </xdr:spPr>
    </xdr:pic>
    <xdr:clientData/>
  </xdr:twoCellAnchor>
  <xdr:twoCellAnchor>
    <xdr:from>
      <xdr:col>1</xdr:col>
      <xdr:colOff>4365625</xdr:colOff>
      <xdr:row>400</xdr:row>
      <xdr:rowOff>47625</xdr:rowOff>
    </xdr:from>
    <xdr:to>
      <xdr:col>1</xdr:col>
      <xdr:colOff>7292975</xdr:colOff>
      <xdr:row>400</xdr:row>
      <xdr:rowOff>485775</xdr:rowOff>
    </xdr:to>
    <xdr:pic>
      <xdr:nvPicPr>
        <xdr:cNvPr id="196" name="NDMHelpFormula_064">
          <a:extLst>
            <a:ext uri="{FF2B5EF4-FFF2-40B4-BE49-F238E27FC236}">
              <a16:creationId xmlns:a16="http://schemas.microsoft.com/office/drawing/2014/main" id="{A2F8CF0D-0471-42FE-838C-22F56D39D62C}"/>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9555300"/>
          <a:ext cx="2927350" cy="438150"/>
        </a:xfrm>
        <a:prstGeom prst="rect">
          <a:avLst/>
        </a:prstGeom>
      </xdr:spPr>
    </xdr:pic>
    <xdr:clientData/>
  </xdr:twoCellAnchor>
  <xdr:twoCellAnchor>
    <xdr:from>
      <xdr:col>1</xdr:col>
      <xdr:colOff>4089400</xdr:colOff>
      <xdr:row>401</xdr:row>
      <xdr:rowOff>47625</xdr:rowOff>
    </xdr:from>
    <xdr:to>
      <xdr:col>1</xdr:col>
      <xdr:colOff>7569200</xdr:colOff>
      <xdr:row>401</xdr:row>
      <xdr:rowOff>485775</xdr:rowOff>
    </xdr:to>
    <xdr:pic>
      <xdr:nvPicPr>
        <xdr:cNvPr id="199" name="NDMHelpFormula_065">
          <a:extLst>
            <a:ext uri="{FF2B5EF4-FFF2-40B4-BE49-F238E27FC236}">
              <a16:creationId xmlns:a16="http://schemas.microsoft.com/office/drawing/2014/main" id="{700C9515-3D72-4C3D-B2C1-A77D6F258970}"/>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100088700"/>
          <a:ext cx="3479800" cy="438150"/>
        </a:xfrm>
        <a:prstGeom prst="rect">
          <a:avLst/>
        </a:prstGeom>
      </xdr:spPr>
    </xdr:pic>
    <xdr:clientData/>
  </xdr:twoCellAnchor>
  <xdr:twoCellAnchor>
    <xdr:from>
      <xdr:col>1</xdr:col>
      <xdr:colOff>4203700</xdr:colOff>
      <xdr:row>409</xdr:row>
      <xdr:rowOff>47625</xdr:rowOff>
    </xdr:from>
    <xdr:to>
      <xdr:col>1</xdr:col>
      <xdr:colOff>7454900</xdr:colOff>
      <xdr:row>409</xdr:row>
      <xdr:rowOff>485775</xdr:rowOff>
    </xdr:to>
    <xdr:pic>
      <xdr:nvPicPr>
        <xdr:cNvPr id="202" name="NDMHelpFormula_066">
          <a:extLst>
            <a:ext uri="{FF2B5EF4-FFF2-40B4-BE49-F238E27FC236}">
              <a16:creationId xmlns:a16="http://schemas.microsoft.com/office/drawing/2014/main" id="{8AD8681F-2978-4FC7-8431-5DCA9572B3CE}"/>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1755575"/>
          <a:ext cx="3251200" cy="438150"/>
        </a:xfrm>
        <a:prstGeom prst="rect">
          <a:avLst/>
        </a:prstGeom>
      </xdr:spPr>
    </xdr:pic>
    <xdr:clientData/>
  </xdr:twoCellAnchor>
  <xdr:twoCellAnchor>
    <xdr:from>
      <xdr:col>1</xdr:col>
      <xdr:colOff>4762500</xdr:colOff>
      <xdr:row>422</xdr:row>
      <xdr:rowOff>50800</xdr:rowOff>
    </xdr:from>
    <xdr:to>
      <xdr:col>1</xdr:col>
      <xdr:colOff>6896100</xdr:colOff>
      <xdr:row>422</xdr:row>
      <xdr:rowOff>787400</xdr:rowOff>
    </xdr:to>
    <xdr:pic>
      <xdr:nvPicPr>
        <xdr:cNvPr id="205" name="NDMHelpFormula_067">
          <a:extLst>
            <a:ext uri="{FF2B5EF4-FFF2-40B4-BE49-F238E27FC236}">
              <a16:creationId xmlns:a16="http://schemas.microsoft.com/office/drawing/2014/main" id="{136E7278-DAB7-4BD5-BAB6-1950F6EF6E40}"/>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4282875"/>
          <a:ext cx="2133600" cy="736600"/>
        </a:xfrm>
        <a:prstGeom prst="rect">
          <a:avLst/>
        </a:prstGeom>
      </xdr:spPr>
    </xdr:pic>
    <xdr:clientData/>
  </xdr:twoCellAnchor>
  <xdr:twoCellAnchor>
    <xdr:from>
      <xdr:col>1</xdr:col>
      <xdr:colOff>4752975</xdr:colOff>
      <xdr:row>430</xdr:row>
      <xdr:rowOff>50800</xdr:rowOff>
    </xdr:from>
    <xdr:to>
      <xdr:col>1</xdr:col>
      <xdr:colOff>6905625</xdr:colOff>
      <xdr:row>430</xdr:row>
      <xdr:rowOff>787400</xdr:rowOff>
    </xdr:to>
    <xdr:pic>
      <xdr:nvPicPr>
        <xdr:cNvPr id="208" name="NDMHelpFormula_068">
          <a:extLst>
            <a:ext uri="{FF2B5EF4-FFF2-40B4-BE49-F238E27FC236}">
              <a16:creationId xmlns:a16="http://schemas.microsoft.com/office/drawing/2014/main" id="{46A4F228-2623-4AF3-ABCA-D6C685DF0EFA}"/>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6302175"/>
          <a:ext cx="2152650" cy="736600"/>
        </a:xfrm>
        <a:prstGeom prst="rect">
          <a:avLst/>
        </a:prstGeom>
      </xdr:spPr>
    </xdr:pic>
    <xdr:clientData/>
  </xdr:twoCellAnchor>
  <xdr:twoCellAnchor>
    <xdr:from>
      <xdr:col>1</xdr:col>
      <xdr:colOff>4565650</xdr:colOff>
      <xdr:row>460</xdr:row>
      <xdr:rowOff>50800</xdr:rowOff>
    </xdr:from>
    <xdr:to>
      <xdr:col>1</xdr:col>
      <xdr:colOff>7092950</xdr:colOff>
      <xdr:row>460</xdr:row>
      <xdr:rowOff>787400</xdr:rowOff>
    </xdr:to>
    <xdr:pic>
      <xdr:nvPicPr>
        <xdr:cNvPr id="211" name="NDMHelpFormula_069">
          <a:extLst>
            <a:ext uri="{FF2B5EF4-FFF2-40B4-BE49-F238E27FC236}">
              <a16:creationId xmlns:a16="http://schemas.microsoft.com/office/drawing/2014/main" id="{E6256489-C000-40B1-854F-90569BEB5F24}"/>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1883825"/>
          <a:ext cx="2527300" cy="736600"/>
        </a:xfrm>
        <a:prstGeom prst="rect">
          <a:avLst/>
        </a:prstGeom>
      </xdr:spPr>
    </xdr:pic>
    <xdr:clientData/>
  </xdr:twoCellAnchor>
  <xdr:twoCellAnchor>
    <xdr:from>
      <xdr:col>1</xdr:col>
      <xdr:colOff>4044950</xdr:colOff>
      <xdr:row>467</xdr:row>
      <xdr:rowOff>50800</xdr:rowOff>
    </xdr:from>
    <xdr:to>
      <xdr:col>1</xdr:col>
      <xdr:colOff>7613650</xdr:colOff>
      <xdr:row>467</xdr:row>
      <xdr:rowOff>787400</xdr:rowOff>
    </xdr:to>
    <xdr:pic>
      <xdr:nvPicPr>
        <xdr:cNvPr id="214" name="NDMHelpFormula_070">
          <a:extLst>
            <a:ext uri="{FF2B5EF4-FFF2-40B4-BE49-F238E27FC236}">
              <a16:creationId xmlns:a16="http://schemas.microsoft.com/office/drawing/2014/main" id="{858DB127-2F35-4D78-BFAD-7906C0EB37C5}"/>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3693575"/>
          <a:ext cx="3568700" cy="736600"/>
        </a:xfrm>
        <a:prstGeom prst="rect">
          <a:avLst/>
        </a:prstGeom>
      </xdr:spPr>
    </xdr:pic>
    <xdr:clientData/>
  </xdr:twoCellAnchor>
  <xdr:twoCellAnchor>
    <xdr:from>
      <xdr:col>1</xdr:col>
      <xdr:colOff>4454525</xdr:colOff>
      <xdr:row>473</xdr:row>
      <xdr:rowOff>47625</xdr:rowOff>
    </xdr:from>
    <xdr:to>
      <xdr:col>1</xdr:col>
      <xdr:colOff>7204075</xdr:colOff>
      <xdr:row>473</xdr:row>
      <xdr:rowOff>485775</xdr:rowOff>
    </xdr:to>
    <xdr:pic>
      <xdr:nvPicPr>
        <xdr:cNvPr id="217" name="NDMHelpFormula_071">
          <a:extLst>
            <a:ext uri="{FF2B5EF4-FFF2-40B4-BE49-F238E27FC236}">
              <a16:creationId xmlns:a16="http://schemas.microsoft.com/office/drawing/2014/main" id="{3789309B-CDF2-4F7B-B76B-37EB10AA4347}"/>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5385850"/>
          <a:ext cx="2749550" cy="438150"/>
        </a:xfrm>
        <a:prstGeom prst="rect">
          <a:avLst/>
        </a:prstGeom>
      </xdr:spPr>
    </xdr:pic>
    <xdr:clientData/>
  </xdr:twoCellAnchor>
  <xdr:twoCellAnchor>
    <xdr:from>
      <xdr:col>1</xdr:col>
      <xdr:colOff>4933950</xdr:colOff>
      <xdr:row>474</xdr:row>
      <xdr:rowOff>50800</xdr:rowOff>
    </xdr:from>
    <xdr:to>
      <xdr:col>1</xdr:col>
      <xdr:colOff>6724650</xdr:colOff>
      <xdr:row>474</xdr:row>
      <xdr:rowOff>787400</xdr:rowOff>
    </xdr:to>
    <xdr:pic>
      <xdr:nvPicPr>
        <xdr:cNvPr id="220" name="NDMHelpFormula_072">
          <a:extLst>
            <a:ext uri="{FF2B5EF4-FFF2-40B4-BE49-F238E27FC236}">
              <a16:creationId xmlns:a16="http://schemas.microsoft.com/office/drawing/2014/main" id="{6A9FF9C0-37BC-46E3-BBB2-6EE346C796E6}"/>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5922425"/>
          <a:ext cx="1790700" cy="736600"/>
        </a:xfrm>
        <a:prstGeom prst="rect">
          <a:avLst/>
        </a:prstGeom>
      </xdr:spPr>
    </xdr:pic>
    <xdr:clientData/>
  </xdr:twoCellAnchor>
  <xdr:twoCellAnchor>
    <xdr:from>
      <xdr:col>1</xdr:col>
      <xdr:colOff>5003800</xdr:colOff>
      <xdr:row>486</xdr:row>
      <xdr:rowOff>47625</xdr:rowOff>
    </xdr:from>
    <xdr:to>
      <xdr:col>1</xdr:col>
      <xdr:colOff>6654800</xdr:colOff>
      <xdr:row>486</xdr:row>
      <xdr:rowOff>485775</xdr:rowOff>
    </xdr:to>
    <xdr:pic>
      <xdr:nvPicPr>
        <xdr:cNvPr id="223" name="NDMHelpFormula_073">
          <a:extLst>
            <a:ext uri="{FF2B5EF4-FFF2-40B4-BE49-F238E27FC236}">
              <a16:creationId xmlns:a16="http://schemas.microsoft.com/office/drawing/2014/main" id="{0A48B367-D23A-45B0-B74B-657D8E071D9C}"/>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8586250"/>
          <a:ext cx="1651000" cy="438150"/>
        </a:xfrm>
        <a:prstGeom prst="rect">
          <a:avLst/>
        </a:prstGeom>
      </xdr:spPr>
    </xdr:pic>
    <xdr:clientData/>
  </xdr:twoCellAnchor>
  <xdr:twoCellAnchor>
    <xdr:from>
      <xdr:col>1</xdr:col>
      <xdr:colOff>4892675</xdr:colOff>
      <xdr:row>487</xdr:row>
      <xdr:rowOff>50800</xdr:rowOff>
    </xdr:from>
    <xdr:to>
      <xdr:col>1</xdr:col>
      <xdr:colOff>6765925</xdr:colOff>
      <xdr:row>487</xdr:row>
      <xdr:rowOff>787400</xdr:rowOff>
    </xdr:to>
    <xdr:pic>
      <xdr:nvPicPr>
        <xdr:cNvPr id="226" name="NDMHelpFormula_074">
          <a:extLst>
            <a:ext uri="{FF2B5EF4-FFF2-40B4-BE49-F238E27FC236}">
              <a16:creationId xmlns:a16="http://schemas.microsoft.com/office/drawing/2014/main" id="{204EBF21-4429-43BC-84D6-E452E7410231}"/>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9122825"/>
          <a:ext cx="1873250" cy="736600"/>
        </a:xfrm>
        <a:prstGeom prst="rect">
          <a:avLst/>
        </a:prstGeom>
      </xdr:spPr>
    </xdr:pic>
    <xdr:clientData/>
  </xdr:twoCellAnchor>
  <xdr:twoCellAnchor>
    <xdr:from>
      <xdr:col>1</xdr:col>
      <xdr:colOff>4108450</xdr:colOff>
      <xdr:row>525</xdr:row>
      <xdr:rowOff>50800</xdr:rowOff>
    </xdr:from>
    <xdr:to>
      <xdr:col>1</xdr:col>
      <xdr:colOff>7550150</xdr:colOff>
      <xdr:row>525</xdr:row>
      <xdr:rowOff>787400</xdr:rowOff>
    </xdr:to>
    <xdr:pic>
      <xdr:nvPicPr>
        <xdr:cNvPr id="229" name="NDMHelpFormula_075">
          <a:extLst>
            <a:ext uri="{FF2B5EF4-FFF2-40B4-BE49-F238E27FC236}">
              <a16:creationId xmlns:a16="http://schemas.microsoft.com/office/drawing/2014/main" id="{AB85F9AA-0F9C-45C2-8364-CC2C362C9D2B}"/>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23025" y="126809500"/>
          <a:ext cx="3441700" cy="736600"/>
        </a:xfrm>
        <a:prstGeom prst="rect">
          <a:avLst/>
        </a:prstGeom>
      </xdr:spPr>
    </xdr:pic>
    <xdr:clientData/>
  </xdr:twoCellAnchor>
  <xdr:twoCellAnchor>
    <xdr:from>
      <xdr:col>1</xdr:col>
      <xdr:colOff>4394200</xdr:colOff>
      <xdr:row>530</xdr:row>
      <xdr:rowOff>50800</xdr:rowOff>
    </xdr:from>
    <xdr:to>
      <xdr:col>1</xdr:col>
      <xdr:colOff>7264400</xdr:colOff>
      <xdr:row>530</xdr:row>
      <xdr:rowOff>787400</xdr:rowOff>
    </xdr:to>
    <xdr:pic>
      <xdr:nvPicPr>
        <xdr:cNvPr id="232" name="NDMHelpFormula_076">
          <a:extLst>
            <a:ext uri="{FF2B5EF4-FFF2-40B4-BE49-F238E27FC236}">
              <a16:creationId xmlns:a16="http://schemas.microsoft.com/office/drawing/2014/main" id="{B1564EC4-EE2A-41C4-908D-6F7438485A31}"/>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708775" y="128971675"/>
          <a:ext cx="2870200" cy="736600"/>
        </a:xfrm>
        <a:prstGeom prst="rect">
          <a:avLst/>
        </a:prstGeom>
      </xdr:spPr>
    </xdr:pic>
    <xdr:clientData/>
  </xdr:twoCellAnchor>
  <xdr:twoCellAnchor>
    <xdr:from>
      <xdr:col>1</xdr:col>
      <xdr:colOff>2917825</xdr:colOff>
      <xdr:row>532</xdr:row>
      <xdr:rowOff>53975</xdr:rowOff>
    </xdr:from>
    <xdr:to>
      <xdr:col>2</xdr:col>
      <xdr:colOff>825500</xdr:colOff>
      <xdr:row>532</xdr:row>
      <xdr:rowOff>555625</xdr:rowOff>
    </xdr:to>
    <xdr:pic>
      <xdr:nvPicPr>
        <xdr:cNvPr id="235" name="NDMHelpFormula_077">
          <a:extLst>
            <a:ext uri="{FF2B5EF4-FFF2-40B4-BE49-F238E27FC236}">
              <a16:creationId xmlns:a16="http://schemas.microsoft.com/office/drawing/2014/main" id="{A8B92465-398A-4383-B13B-85C34742F277}"/>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232400" y="130022600"/>
          <a:ext cx="5822950" cy="501650"/>
        </a:xfrm>
        <a:prstGeom prst="rect">
          <a:avLst/>
        </a:prstGeom>
      </xdr:spPr>
    </xdr:pic>
    <xdr:clientData/>
  </xdr:twoCellAnchor>
  <xdr:twoCellAnchor>
    <xdr:from>
      <xdr:col>1</xdr:col>
      <xdr:colOff>4384675</xdr:colOff>
      <xdr:row>535</xdr:row>
      <xdr:rowOff>50800</xdr:rowOff>
    </xdr:from>
    <xdr:to>
      <xdr:col>1</xdr:col>
      <xdr:colOff>7273925</xdr:colOff>
      <xdr:row>535</xdr:row>
      <xdr:rowOff>787400</xdr:rowOff>
    </xdr:to>
    <xdr:pic>
      <xdr:nvPicPr>
        <xdr:cNvPr id="238" name="NDMHelpFormula_078">
          <a:extLst>
            <a:ext uri="{FF2B5EF4-FFF2-40B4-BE49-F238E27FC236}">
              <a16:creationId xmlns:a16="http://schemas.microsoft.com/office/drawing/2014/main" id="{F32DBE9A-96C3-4790-90A2-8E56B4E6AFB3}"/>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699250" y="131629150"/>
          <a:ext cx="2889250" cy="736600"/>
        </a:xfrm>
        <a:prstGeom prst="rect">
          <a:avLst/>
        </a:prstGeom>
      </xdr:spPr>
    </xdr:pic>
    <xdr:clientData/>
  </xdr:twoCellAnchor>
  <xdr:twoCellAnchor>
    <xdr:from>
      <xdr:col>1</xdr:col>
      <xdr:colOff>4530725</xdr:colOff>
      <xdr:row>538</xdr:row>
      <xdr:rowOff>47625</xdr:rowOff>
    </xdr:from>
    <xdr:to>
      <xdr:col>1</xdr:col>
      <xdr:colOff>7127875</xdr:colOff>
      <xdr:row>538</xdr:row>
      <xdr:rowOff>485775</xdr:rowOff>
    </xdr:to>
    <xdr:pic>
      <xdr:nvPicPr>
        <xdr:cNvPr id="241" name="NDMHelpFormula_079">
          <a:extLst>
            <a:ext uri="{FF2B5EF4-FFF2-40B4-BE49-F238E27FC236}">
              <a16:creationId xmlns:a16="http://schemas.microsoft.com/office/drawing/2014/main" id="{5E721124-FE57-4180-8D43-376B64155257}"/>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6845300" y="133159500"/>
          <a:ext cx="2597150" cy="438150"/>
        </a:xfrm>
        <a:prstGeom prst="rect">
          <a:avLst/>
        </a:prstGeom>
      </xdr:spPr>
    </xdr:pic>
    <xdr:clientData/>
  </xdr:twoCellAnchor>
  <xdr:twoCellAnchor>
    <xdr:from>
      <xdr:col>1</xdr:col>
      <xdr:colOff>4648200</xdr:colOff>
      <xdr:row>545</xdr:row>
      <xdr:rowOff>50800</xdr:rowOff>
    </xdr:from>
    <xdr:to>
      <xdr:col>1</xdr:col>
      <xdr:colOff>7010400</xdr:colOff>
      <xdr:row>545</xdr:row>
      <xdr:rowOff>787400</xdr:rowOff>
    </xdr:to>
    <xdr:pic>
      <xdr:nvPicPr>
        <xdr:cNvPr id="244" name="NDMHelpFormula_080">
          <a:extLst>
            <a:ext uri="{FF2B5EF4-FFF2-40B4-BE49-F238E27FC236}">
              <a16:creationId xmlns:a16="http://schemas.microsoft.com/office/drawing/2014/main" id="{0F3293DA-07E8-4CDD-8981-86D633ECFF87}"/>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962775" y="135839200"/>
          <a:ext cx="2362200" cy="736600"/>
        </a:xfrm>
        <a:prstGeom prst="rect">
          <a:avLst/>
        </a:prstGeom>
      </xdr:spPr>
    </xdr:pic>
    <xdr:clientData/>
  </xdr:twoCellAnchor>
  <xdr:twoCellAnchor>
    <xdr:from>
      <xdr:col>1</xdr:col>
      <xdr:colOff>4260850</xdr:colOff>
      <xdr:row>546</xdr:row>
      <xdr:rowOff>53975</xdr:rowOff>
    </xdr:from>
    <xdr:to>
      <xdr:col>1</xdr:col>
      <xdr:colOff>7397750</xdr:colOff>
      <xdr:row>546</xdr:row>
      <xdr:rowOff>555625</xdr:rowOff>
    </xdr:to>
    <xdr:pic>
      <xdr:nvPicPr>
        <xdr:cNvPr id="247" name="NDMHelpFormula_081">
          <a:extLst>
            <a:ext uri="{FF2B5EF4-FFF2-40B4-BE49-F238E27FC236}">
              <a16:creationId xmlns:a16="http://schemas.microsoft.com/office/drawing/2014/main" id="{5FA9941A-EAAB-4202-A4DC-495A963BD836}"/>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6575425" y="136680575"/>
          <a:ext cx="3136900" cy="501650"/>
        </a:xfrm>
        <a:prstGeom prst="rect">
          <a:avLst/>
        </a:prstGeom>
      </xdr:spPr>
    </xdr:pic>
    <xdr:clientData/>
  </xdr:twoCellAnchor>
  <xdr:twoCellAnchor>
    <xdr:from>
      <xdr:col>1</xdr:col>
      <xdr:colOff>4140200</xdr:colOff>
      <xdr:row>549</xdr:row>
      <xdr:rowOff>50800</xdr:rowOff>
    </xdr:from>
    <xdr:to>
      <xdr:col>1</xdr:col>
      <xdr:colOff>7518400</xdr:colOff>
      <xdr:row>549</xdr:row>
      <xdr:rowOff>787400</xdr:rowOff>
    </xdr:to>
    <xdr:pic>
      <xdr:nvPicPr>
        <xdr:cNvPr id="250" name="NDMHelpFormula_082">
          <a:extLst>
            <a:ext uri="{FF2B5EF4-FFF2-40B4-BE49-F238E27FC236}">
              <a16:creationId xmlns:a16="http://schemas.microsoft.com/office/drawing/2014/main" id="{BEDF6301-BE74-468B-B8A2-CAF62D575DCC}"/>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454775" y="138287125"/>
          <a:ext cx="3378200" cy="736600"/>
        </a:xfrm>
        <a:prstGeom prst="rect">
          <a:avLst/>
        </a:prstGeom>
      </xdr:spPr>
    </xdr:pic>
    <xdr:clientData/>
  </xdr:twoCellAnchor>
  <xdr:twoCellAnchor>
    <xdr:from>
      <xdr:col>1</xdr:col>
      <xdr:colOff>1638300</xdr:colOff>
      <xdr:row>554</xdr:row>
      <xdr:rowOff>50800</xdr:rowOff>
    </xdr:from>
    <xdr:to>
      <xdr:col>3</xdr:col>
      <xdr:colOff>857250</xdr:colOff>
      <xdr:row>554</xdr:row>
      <xdr:rowOff>2641600</xdr:rowOff>
    </xdr:to>
    <xdr:pic>
      <xdr:nvPicPr>
        <xdr:cNvPr id="253" name="NDMHelpFormula_083">
          <a:extLst>
            <a:ext uri="{FF2B5EF4-FFF2-40B4-BE49-F238E27FC236}">
              <a16:creationId xmlns:a16="http://schemas.microsoft.com/office/drawing/2014/main" id="{24649CC8-8CB5-4447-ABB9-71915DB33979}"/>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3952875" y="142297150"/>
          <a:ext cx="8382000" cy="2590800"/>
        </a:xfrm>
        <a:prstGeom prst="rect">
          <a:avLst/>
        </a:prstGeom>
      </xdr:spPr>
    </xdr:pic>
    <xdr:clientData/>
  </xdr:twoCellAnchor>
  <xdr:twoCellAnchor>
    <xdr:from>
      <xdr:col>1</xdr:col>
      <xdr:colOff>4873625</xdr:colOff>
      <xdr:row>559</xdr:row>
      <xdr:rowOff>50800</xdr:rowOff>
    </xdr:from>
    <xdr:to>
      <xdr:col>1</xdr:col>
      <xdr:colOff>6784975</xdr:colOff>
      <xdr:row>559</xdr:row>
      <xdr:rowOff>850900</xdr:rowOff>
    </xdr:to>
    <xdr:pic>
      <xdr:nvPicPr>
        <xdr:cNvPr id="256" name="NDMHelpFormula_084">
          <a:extLst>
            <a:ext uri="{FF2B5EF4-FFF2-40B4-BE49-F238E27FC236}">
              <a16:creationId xmlns:a16="http://schemas.microsoft.com/office/drawing/2014/main" id="{12C2D017-87B7-4004-A138-F379418B90BD}"/>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7188200" y="146783425"/>
          <a:ext cx="1911350" cy="800100"/>
        </a:xfrm>
        <a:prstGeom prst="rect">
          <a:avLst/>
        </a:prstGeom>
      </xdr:spPr>
    </xdr:pic>
    <xdr:clientData/>
  </xdr:twoCellAnchor>
  <xdr:twoCellAnchor>
    <xdr:from>
      <xdr:col>1</xdr:col>
      <xdr:colOff>3965575</xdr:colOff>
      <xdr:row>560</xdr:row>
      <xdr:rowOff>47625</xdr:rowOff>
    </xdr:from>
    <xdr:to>
      <xdr:col>1</xdr:col>
      <xdr:colOff>7693025</xdr:colOff>
      <xdr:row>560</xdr:row>
      <xdr:rowOff>485775</xdr:rowOff>
    </xdr:to>
    <xdr:pic>
      <xdr:nvPicPr>
        <xdr:cNvPr id="260" name="NDMHelpFormula_085">
          <a:extLst>
            <a:ext uri="{FF2B5EF4-FFF2-40B4-BE49-F238E27FC236}">
              <a16:creationId xmlns:a16="http://schemas.microsoft.com/office/drawing/2014/main" id="{A2F63097-8149-4EE7-B00A-D80D6FE89F18}"/>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280150" y="147675600"/>
          <a:ext cx="3727450" cy="438150"/>
        </a:xfrm>
        <a:prstGeom prst="rect">
          <a:avLst/>
        </a:prstGeom>
      </xdr:spPr>
    </xdr:pic>
    <xdr:clientData/>
  </xdr:twoCellAnchor>
  <xdr:twoCellAnchor>
    <xdr:from>
      <xdr:col>1</xdr:col>
      <xdr:colOff>4797425</xdr:colOff>
      <xdr:row>564</xdr:row>
      <xdr:rowOff>47625</xdr:rowOff>
    </xdr:from>
    <xdr:to>
      <xdr:col>1</xdr:col>
      <xdr:colOff>6861175</xdr:colOff>
      <xdr:row>564</xdr:row>
      <xdr:rowOff>485775</xdr:rowOff>
    </xdr:to>
    <xdr:pic>
      <xdr:nvPicPr>
        <xdr:cNvPr id="263" name="NDMHelpFormula_086">
          <a:extLst>
            <a:ext uri="{FF2B5EF4-FFF2-40B4-BE49-F238E27FC236}">
              <a16:creationId xmlns:a16="http://schemas.microsoft.com/office/drawing/2014/main" id="{EFA2473E-222E-4B45-90FC-9A9BE8CCA6B7}"/>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112000" y="149513925"/>
          <a:ext cx="2063750" cy="438150"/>
        </a:xfrm>
        <a:prstGeom prst="rect">
          <a:avLst/>
        </a:prstGeom>
      </xdr:spPr>
    </xdr:pic>
    <xdr:clientData/>
  </xdr:twoCellAnchor>
  <xdr:twoCellAnchor>
    <xdr:from>
      <xdr:col>1</xdr:col>
      <xdr:colOff>4352925</xdr:colOff>
      <xdr:row>565</xdr:row>
      <xdr:rowOff>53975</xdr:rowOff>
    </xdr:from>
    <xdr:to>
      <xdr:col>1</xdr:col>
      <xdr:colOff>7305675</xdr:colOff>
      <xdr:row>565</xdr:row>
      <xdr:rowOff>555625</xdr:rowOff>
    </xdr:to>
    <xdr:pic>
      <xdr:nvPicPr>
        <xdr:cNvPr id="266" name="NDMHelpFormula_087">
          <a:extLst>
            <a:ext uri="{FF2B5EF4-FFF2-40B4-BE49-F238E27FC236}">
              <a16:creationId xmlns:a16="http://schemas.microsoft.com/office/drawing/2014/main" id="{B58F55E8-4BC1-4195-92B8-1F9317EB43F3}"/>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667500" y="150053675"/>
          <a:ext cx="2952750" cy="501650"/>
        </a:xfrm>
        <a:prstGeom prst="rect">
          <a:avLst/>
        </a:prstGeom>
      </xdr:spPr>
    </xdr:pic>
    <xdr:clientData/>
  </xdr:twoCellAnchor>
  <xdr:twoCellAnchor>
    <xdr:from>
      <xdr:col>1</xdr:col>
      <xdr:colOff>4251325</xdr:colOff>
      <xdr:row>566</xdr:row>
      <xdr:rowOff>47625</xdr:rowOff>
    </xdr:from>
    <xdr:to>
      <xdr:col>1</xdr:col>
      <xdr:colOff>7407275</xdr:colOff>
      <xdr:row>566</xdr:row>
      <xdr:rowOff>485775</xdr:rowOff>
    </xdr:to>
    <xdr:pic>
      <xdr:nvPicPr>
        <xdr:cNvPr id="269" name="NDMHelpFormula_088">
          <a:extLst>
            <a:ext uri="{FF2B5EF4-FFF2-40B4-BE49-F238E27FC236}">
              <a16:creationId xmlns:a16="http://schemas.microsoft.com/office/drawing/2014/main" id="{C2BC99D8-A231-45F7-B334-04E0C9FA0C81}"/>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6565900" y="150656925"/>
          <a:ext cx="3155950" cy="438150"/>
        </a:xfrm>
        <a:prstGeom prst="rect">
          <a:avLst/>
        </a:prstGeom>
      </xdr:spPr>
    </xdr:pic>
    <xdr:clientData/>
  </xdr:twoCellAnchor>
  <xdr:twoCellAnchor>
    <xdr:from>
      <xdr:col>1</xdr:col>
      <xdr:colOff>3536950</xdr:colOff>
      <xdr:row>567</xdr:row>
      <xdr:rowOff>50800</xdr:rowOff>
    </xdr:from>
    <xdr:to>
      <xdr:col>2</xdr:col>
      <xdr:colOff>206375</xdr:colOff>
      <xdr:row>567</xdr:row>
      <xdr:rowOff>787400</xdr:rowOff>
    </xdr:to>
    <xdr:pic>
      <xdr:nvPicPr>
        <xdr:cNvPr id="272" name="NDMHelpFormula_089">
          <a:extLst>
            <a:ext uri="{FF2B5EF4-FFF2-40B4-BE49-F238E27FC236}">
              <a16:creationId xmlns:a16="http://schemas.microsoft.com/office/drawing/2014/main" id="{F5879D50-23DC-4438-8013-9E5D4F783D03}"/>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851525" y="151193500"/>
          <a:ext cx="4584700" cy="736600"/>
        </a:xfrm>
        <a:prstGeom prst="rect">
          <a:avLst/>
        </a:prstGeom>
      </xdr:spPr>
    </xdr:pic>
    <xdr:clientData/>
  </xdr:twoCellAnchor>
  <xdr:twoCellAnchor>
    <xdr:from>
      <xdr:col>1</xdr:col>
      <xdr:colOff>3632200</xdr:colOff>
      <xdr:row>575</xdr:row>
      <xdr:rowOff>47625</xdr:rowOff>
    </xdr:from>
    <xdr:to>
      <xdr:col>2</xdr:col>
      <xdr:colOff>111125</xdr:colOff>
      <xdr:row>575</xdr:row>
      <xdr:rowOff>485775</xdr:rowOff>
    </xdr:to>
    <xdr:pic>
      <xdr:nvPicPr>
        <xdr:cNvPr id="275" name="NDMHelpFormula_090">
          <a:extLst>
            <a:ext uri="{FF2B5EF4-FFF2-40B4-BE49-F238E27FC236}">
              <a16:creationId xmlns:a16="http://schemas.microsoft.com/office/drawing/2014/main" id="{38585845-E6A8-4E05-8905-6DB21A87A0A0}"/>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46775" y="153533475"/>
          <a:ext cx="4394200" cy="438150"/>
        </a:xfrm>
        <a:prstGeom prst="rect">
          <a:avLst/>
        </a:prstGeom>
      </xdr:spPr>
    </xdr:pic>
    <xdr:clientData/>
  </xdr:twoCellAnchor>
  <xdr:twoCellAnchor>
    <xdr:from>
      <xdr:col>1</xdr:col>
      <xdr:colOff>3219450</xdr:colOff>
      <xdr:row>589</xdr:row>
      <xdr:rowOff>50800</xdr:rowOff>
    </xdr:from>
    <xdr:to>
      <xdr:col>2</xdr:col>
      <xdr:colOff>523875</xdr:colOff>
      <xdr:row>589</xdr:row>
      <xdr:rowOff>787400</xdr:rowOff>
    </xdr:to>
    <xdr:pic>
      <xdr:nvPicPr>
        <xdr:cNvPr id="278" name="NDMHelpFormula_091">
          <a:extLst>
            <a:ext uri="{FF2B5EF4-FFF2-40B4-BE49-F238E27FC236}">
              <a16:creationId xmlns:a16="http://schemas.microsoft.com/office/drawing/2014/main" id="{FDF3A9CE-471C-4109-9637-1E62DA476E77}"/>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5534025" y="156898975"/>
          <a:ext cx="5219700" cy="736600"/>
        </a:xfrm>
        <a:prstGeom prst="rect">
          <a:avLst/>
        </a:prstGeom>
      </xdr:spPr>
    </xdr:pic>
    <xdr:clientData/>
  </xdr:twoCellAnchor>
  <xdr:twoCellAnchor>
    <xdr:from>
      <xdr:col>1</xdr:col>
      <xdr:colOff>2781300</xdr:colOff>
      <xdr:row>592</xdr:row>
      <xdr:rowOff>47625</xdr:rowOff>
    </xdr:from>
    <xdr:to>
      <xdr:col>2</xdr:col>
      <xdr:colOff>962025</xdr:colOff>
      <xdr:row>592</xdr:row>
      <xdr:rowOff>485775</xdr:rowOff>
    </xdr:to>
    <xdr:pic>
      <xdr:nvPicPr>
        <xdr:cNvPr id="281" name="NDMHelpFormula_092">
          <a:extLst>
            <a:ext uri="{FF2B5EF4-FFF2-40B4-BE49-F238E27FC236}">
              <a16:creationId xmlns:a16="http://schemas.microsoft.com/office/drawing/2014/main" id="{A8C6ED9A-B4B1-4918-AA94-A6B68EFC5DEC}"/>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5095875" y="158429325"/>
          <a:ext cx="6096000" cy="438150"/>
        </a:xfrm>
        <a:prstGeom prst="rect">
          <a:avLst/>
        </a:prstGeom>
      </xdr:spPr>
    </xdr:pic>
    <xdr:clientData/>
  </xdr:twoCellAnchor>
  <xdr:twoCellAnchor>
    <xdr:from>
      <xdr:col>1</xdr:col>
      <xdr:colOff>1638300</xdr:colOff>
      <xdr:row>596</xdr:row>
      <xdr:rowOff>50800</xdr:rowOff>
    </xdr:from>
    <xdr:to>
      <xdr:col>3</xdr:col>
      <xdr:colOff>857250</xdr:colOff>
      <xdr:row>596</xdr:row>
      <xdr:rowOff>2641600</xdr:rowOff>
    </xdr:to>
    <xdr:pic>
      <xdr:nvPicPr>
        <xdr:cNvPr id="284" name="NDMHelpFormula_093">
          <a:extLst>
            <a:ext uri="{FF2B5EF4-FFF2-40B4-BE49-F238E27FC236}">
              <a16:creationId xmlns:a16="http://schemas.microsoft.com/office/drawing/2014/main" id="{4B277451-5338-4E0A-B6E7-3E8D8141ECFD}"/>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3952875" y="161975800"/>
          <a:ext cx="8382000" cy="2590800"/>
        </a:xfrm>
        <a:prstGeom prst="rect">
          <a:avLst/>
        </a:prstGeom>
      </xdr:spPr>
    </xdr:pic>
    <xdr:clientData/>
  </xdr:twoCellAnchor>
  <xdr:twoCellAnchor>
    <xdr:from>
      <xdr:col>1</xdr:col>
      <xdr:colOff>4616450</xdr:colOff>
      <xdr:row>602</xdr:row>
      <xdr:rowOff>47625</xdr:rowOff>
    </xdr:from>
    <xdr:to>
      <xdr:col>1</xdr:col>
      <xdr:colOff>7042150</xdr:colOff>
      <xdr:row>602</xdr:row>
      <xdr:rowOff>485775</xdr:rowOff>
    </xdr:to>
    <xdr:pic>
      <xdr:nvPicPr>
        <xdr:cNvPr id="287" name="NDMHelpFormula_094">
          <a:extLst>
            <a:ext uri="{FF2B5EF4-FFF2-40B4-BE49-F238E27FC236}">
              <a16:creationId xmlns:a16="http://schemas.microsoft.com/office/drawing/2014/main" id="{50075EC1-FEC3-4EDA-B27C-EA83A310EAED}"/>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6931025" y="165887400"/>
          <a:ext cx="2425700" cy="438150"/>
        </a:xfrm>
        <a:prstGeom prst="rect">
          <a:avLst/>
        </a:prstGeom>
      </xdr:spPr>
    </xdr:pic>
    <xdr:clientData/>
  </xdr:twoCellAnchor>
  <xdr:twoCellAnchor>
    <xdr:from>
      <xdr:col>1</xdr:col>
      <xdr:colOff>1638300</xdr:colOff>
      <xdr:row>606</xdr:row>
      <xdr:rowOff>50800</xdr:rowOff>
    </xdr:from>
    <xdr:to>
      <xdr:col>3</xdr:col>
      <xdr:colOff>857250</xdr:colOff>
      <xdr:row>606</xdr:row>
      <xdr:rowOff>2641600</xdr:rowOff>
    </xdr:to>
    <xdr:pic>
      <xdr:nvPicPr>
        <xdr:cNvPr id="290" name="NDMHelpFormula_095">
          <a:extLst>
            <a:ext uri="{FF2B5EF4-FFF2-40B4-BE49-F238E27FC236}">
              <a16:creationId xmlns:a16="http://schemas.microsoft.com/office/drawing/2014/main" id="{6F6F1CC2-B1C7-443E-8D99-65830CB366D7}"/>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3952875" y="169433875"/>
          <a:ext cx="8382000" cy="2590800"/>
        </a:xfrm>
        <a:prstGeom prst="rect">
          <a:avLst/>
        </a:prstGeom>
      </xdr:spPr>
    </xdr:pic>
    <xdr:clientData/>
  </xdr:twoCellAnchor>
  <xdr:twoCellAnchor>
    <xdr:from>
      <xdr:col>1</xdr:col>
      <xdr:colOff>1638300</xdr:colOff>
      <xdr:row>610</xdr:row>
      <xdr:rowOff>50800</xdr:rowOff>
    </xdr:from>
    <xdr:to>
      <xdr:col>3</xdr:col>
      <xdr:colOff>857250</xdr:colOff>
      <xdr:row>610</xdr:row>
      <xdr:rowOff>2641600</xdr:rowOff>
    </xdr:to>
    <xdr:pic>
      <xdr:nvPicPr>
        <xdr:cNvPr id="292" name="NDMHelpFormula_096">
          <a:extLst>
            <a:ext uri="{FF2B5EF4-FFF2-40B4-BE49-F238E27FC236}">
              <a16:creationId xmlns:a16="http://schemas.microsoft.com/office/drawing/2014/main" id="{49925FA4-1E4F-4D6A-A99D-64AED4054AEE}"/>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3952875" y="175548925"/>
          <a:ext cx="8382000" cy="2590800"/>
        </a:xfrm>
        <a:prstGeom prst="rect">
          <a:avLst/>
        </a:prstGeom>
      </xdr:spPr>
    </xdr:pic>
    <xdr:clientData/>
  </xdr:twoCellAnchor>
  <xdr:twoCellAnchor>
    <xdr:from>
      <xdr:col>1</xdr:col>
      <xdr:colOff>4705350</xdr:colOff>
      <xdr:row>611</xdr:row>
      <xdr:rowOff>47625</xdr:rowOff>
    </xdr:from>
    <xdr:to>
      <xdr:col>1</xdr:col>
      <xdr:colOff>6953250</xdr:colOff>
      <xdr:row>611</xdr:row>
      <xdr:rowOff>485775</xdr:rowOff>
    </xdr:to>
    <xdr:pic>
      <xdr:nvPicPr>
        <xdr:cNvPr id="295" name="NDMHelpFormula_097">
          <a:extLst>
            <a:ext uri="{FF2B5EF4-FFF2-40B4-BE49-F238E27FC236}">
              <a16:creationId xmlns:a16="http://schemas.microsoft.com/office/drawing/2014/main" id="{7988A4F9-0AFC-4A1A-8FA1-6DC297EB60C5}"/>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7019925" y="178231800"/>
          <a:ext cx="2247900" cy="438150"/>
        </a:xfrm>
        <a:prstGeom prst="rect">
          <a:avLst/>
        </a:prstGeom>
      </xdr:spPr>
    </xdr:pic>
    <xdr:clientData/>
  </xdr:twoCellAnchor>
  <xdr:twoCellAnchor>
    <xdr:from>
      <xdr:col>1</xdr:col>
      <xdr:colOff>4127500</xdr:colOff>
      <xdr:row>656</xdr:row>
      <xdr:rowOff>47625</xdr:rowOff>
    </xdr:from>
    <xdr:to>
      <xdr:col>1</xdr:col>
      <xdr:colOff>7531100</xdr:colOff>
      <xdr:row>656</xdr:row>
      <xdr:rowOff>485775</xdr:rowOff>
    </xdr:to>
    <xdr:pic>
      <xdr:nvPicPr>
        <xdr:cNvPr id="298" name="NDMHelpFormula_098">
          <a:extLst>
            <a:ext uri="{FF2B5EF4-FFF2-40B4-BE49-F238E27FC236}">
              <a16:creationId xmlns:a16="http://schemas.microsoft.com/office/drawing/2014/main" id="{B931CC30-A315-4456-BAC4-79A08A9F2790}"/>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6442075" y="186870975"/>
          <a:ext cx="3403600" cy="438150"/>
        </a:xfrm>
        <a:prstGeom prst="rect">
          <a:avLst/>
        </a:prstGeom>
      </xdr:spPr>
    </xdr:pic>
    <xdr:clientData/>
  </xdr:twoCellAnchor>
  <xdr:twoCellAnchor>
    <xdr:from>
      <xdr:col>1</xdr:col>
      <xdr:colOff>4124325</xdr:colOff>
      <xdr:row>657</xdr:row>
      <xdr:rowOff>47625</xdr:rowOff>
    </xdr:from>
    <xdr:to>
      <xdr:col>1</xdr:col>
      <xdr:colOff>7534275</xdr:colOff>
      <xdr:row>657</xdr:row>
      <xdr:rowOff>485775</xdr:rowOff>
    </xdr:to>
    <xdr:pic>
      <xdr:nvPicPr>
        <xdr:cNvPr id="301" name="NDMHelpFormula_099">
          <a:extLst>
            <a:ext uri="{FF2B5EF4-FFF2-40B4-BE49-F238E27FC236}">
              <a16:creationId xmlns:a16="http://schemas.microsoft.com/office/drawing/2014/main" id="{CBE0955D-9207-4636-9999-B2CCEF9F2987}"/>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438900" y="187404375"/>
          <a:ext cx="3409950" cy="438150"/>
        </a:xfrm>
        <a:prstGeom prst="rect">
          <a:avLst/>
        </a:prstGeom>
      </xdr:spPr>
    </xdr:pic>
    <xdr:clientData/>
  </xdr:twoCellAnchor>
  <xdr:twoCellAnchor>
    <xdr:from>
      <xdr:col>1</xdr:col>
      <xdr:colOff>4181475</xdr:colOff>
      <xdr:row>660</xdr:row>
      <xdr:rowOff>47625</xdr:rowOff>
    </xdr:from>
    <xdr:to>
      <xdr:col>1</xdr:col>
      <xdr:colOff>7477125</xdr:colOff>
      <xdr:row>660</xdr:row>
      <xdr:rowOff>485775</xdr:rowOff>
    </xdr:to>
    <xdr:pic>
      <xdr:nvPicPr>
        <xdr:cNvPr id="304" name="NDMHelpFormula_100">
          <a:extLst>
            <a:ext uri="{FF2B5EF4-FFF2-40B4-BE49-F238E27FC236}">
              <a16:creationId xmlns:a16="http://schemas.microsoft.com/office/drawing/2014/main" id="{D82CA352-D464-48DD-964E-EE3D3158255C}"/>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6496050" y="189004575"/>
          <a:ext cx="3295650" cy="438150"/>
        </a:xfrm>
        <a:prstGeom prst="rect">
          <a:avLst/>
        </a:prstGeom>
      </xdr:spPr>
    </xdr:pic>
    <xdr:clientData/>
  </xdr:twoCellAnchor>
  <xdr:twoCellAnchor>
    <xdr:from>
      <xdr:col>1</xdr:col>
      <xdr:colOff>4146550</xdr:colOff>
      <xdr:row>661</xdr:row>
      <xdr:rowOff>47625</xdr:rowOff>
    </xdr:from>
    <xdr:to>
      <xdr:col>1</xdr:col>
      <xdr:colOff>7512050</xdr:colOff>
      <xdr:row>661</xdr:row>
      <xdr:rowOff>485775</xdr:rowOff>
    </xdr:to>
    <xdr:pic>
      <xdr:nvPicPr>
        <xdr:cNvPr id="307" name="NDMHelpFormula_101">
          <a:extLst>
            <a:ext uri="{FF2B5EF4-FFF2-40B4-BE49-F238E27FC236}">
              <a16:creationId xmlns:a16="http://schemas.microsoft.com/office/drawing/2014/main" id="{65FF9F2C-9819-45DC-92F3-C0486559541B}"/>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6461125" y="189537975"/>
          <a:ext cx="3365500" cy="438150"/>
        </a:xfrm>
        <a:prstGeom prst="rect">
          <a:avLst/>
        </a:prstGeom>
      </xdr:spPr>
    </xdr:pic>
    <xdr:clientData/>
  </xdr:twoCellAnchor>
  <xdr:twoCellAnchor>
    <xdr:from>
      <xdr:col>1</xdr:col>
      <xdr:colOff>3654425</xdr:colOff>
      <xdr:row>666</xdr:row>
      <xdr:rowOff>47625</xdr:rowOff>
    </xdr:from>
    <xdr:to>
      <xdr:col>2</xdr:col>
      <xdr:colOff>88900</xdr:colOff>
      <xdr:row>666</xdr:row>
      <xdr:rowOff>485775</xdr:rowOff>
    </xdr:to>
    <xdr:pic>
      <xdr:nvPicPr>
        <xdr:cNvPr id="310" name="NDMHelpFormula_102">
          <a:extLst>
            <a:ext uri="{FF2B5EF4-FFF2-40B4-BE49-F238E27FC236}">
              <a16:creationId xmlns:a16="http://schemas.microsoft.com/office/drawing/2014/main" id="{5157C2CE-7D9D-40A4-B06D-45DEBC630EC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91090550"/>
          <a:ext cx="4349750" cy="438150"/>
        </a:xfrm>
        <a:prstGeom prst="rect">
          <a:avLst/>
        </a:prstGeom>
      </xdr:spPr>
    </xdr:pic>
    <xdr:clientData/>
  </xdr:twoCellAnchor>
  <xdr:twoCellAnchor>
    <xdr:from>
      <xdr:col>1</xdr:col>
      <xdr:colOff>5168900</xdr:colOff>
      <xdr:row>671</xdr:row>
      <xdr:rowOff>50800</xdr:rowOff>
    </xdr:from>
    <xdr:to>
      <xdr:col>1</xdr:col>
      <xdr:colOff>6489700</xdr:colOff>
      <xdr:row>671</xdr:row>
      <xdr:rowOff>787400</xdr:rowOff>
    </xdr:to>
    <xdr:pic>
      <xdr:nvPicPr>
        <xdr:cNvPr id="313" name="NDMHelpFormula_103">
          <a:extLst>
            <a:ext uri="{FF2B5EF4-FFF2-40B4-BE49-F238E27FC236}">
              <a16:creationId xmlns:a16="http://schemas.microsoft.com/office/drawing/2014/main" id="{FF0D0E2E-5CBC-4792-9D8B-E091133F3F86}"/>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7483475" y="193370200"/>
          <a:ext cx="1320800" cy="736600"/>
        </a:xfrm>
        <a:prstGeom prst="rect">
          <a:avLst/>
        </a:prstGeom>
      </xdr:spPr>
    </xdr:pic>
    <xdr:clientData/>
  </xdr:twoCellAnchor>
  <xdr:twoCellAnchor>
    <xdr:from>
      <xdr:col>1</xdr:col>
      <xdr:colOff>4518025</xdr:colOff>
      <xdr:row>672</xdr:row>
      <xdr:rowOff>47625</xdr:rowOff>
    </xdr:from>
    <xdr:to>
      <xdr:col>1</xdr:col>
      <xdr:colOff>7140575</xdr:colOff>
      <xdr:row>672</xdr:row>
      <xdr:rowOff>485775</xdr:rowOff>
    </xdr:to>
    <xdr:pic>
      <xdr:nvPicPr>
        <xdr:cNvPr id="316" name="NDMHelpFormula_104">
          <a:extLst>
            <a:ext uri="{FF2B5EF4-FFF2-40B4-BE49-F238E27FC236}">
              <a16:creationId xmlns:a16="http://schemas.microsoft.com/office/drawing/2014/main" id="{3290463A-8669-4AB1-A1F8-B27C3A902AC8}"/>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6832600" y="194205225"/>
          <a:ext cx="2622550" cy="438150"/>
        </a:xfrm>
        <a:prstGeom prst="rect">
          <a:avLst/>
        </a:prstGeom>
      </xdr:spPr>
    </xdr:pic>
    <xdr:clientData/>
  </xdr:twoCellAnchor>
  <xdr:twoCellAnchor>
    <xdr:from>
      <xdr:col>1</xdr:col>
      <xdr:colOff>5041900</xdr:colOff>
      <xdr:row>673</xdr:row>
      <xdr:rowOff>50800</xdr:rowOff>
    </xdr:from>
    <xdr:to>
      <xdr:col>1</xdr:col>
      <xdr:colOff>6616700</xdr:colOff>
      <xdr:row>673</xdr:row>
      <xdr:rowOff>787400</xdr:rowOff>
    </xdr:to>
    <xdr:pic>
      <xdr:nvPicPr>
        <xdr:cNvPr id="319" name="NDMHelpFormula_105">
          <a:extLst>
            <a:ext uri="{FF2B5EF4-FFF2-40B4-BE49-F238E27FC236}">
              <a16:creationId xmlns:a16="http://schemas.microsoft.com/office/drawing/2014/main" id="{4D7B35DB-7C3E-4B4F-9AC8-8B57A89B2278}"/>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7356475" y="194741800"/>
          <a:ext cx="1574800" cy="736600"/>
        </a:xfrm>
        <a:prstGeom prst="rect">
          <a:avLst/>
        </a:prstGeom>
      </xdr:spPr>
    </xdr:pic>
    <xdr:clientData/>
  </xdr:twoCellAnchor>
  <xdr:twoCellAnchor>
    <xdr:from>
      <xdr:col>1</xdr:col>
      <xdr:colOff>3778250</xdr:colOff>
      <xdr:row>674</xdr:row>
      <xdr:rowOff>50800</xdr:rowOff>
    </xdr:from>
    <xdr:to>
      <xdr:col>1</xdr:col>
      <xdr:colOff>7880350</xdr:colOff>
      <xdr:row>674</xdr:row>
      <xdr:rowOff>787400</xdr:rowOff>
    </xdr:to>
    <xdr:pic>
      <xdr:nvPicPr>
        <xdr:cNvPr id="322" name="NDMHelpFormula_106">
          <a:extLst>
            <a:ext uri="{FF2B5EF4-FFF2-40B4-BE49-F238E27FC236}">
              <a16:creationId xmlns:a16="http://schemas.microsoft.com/office/drawing/2014/main" id="{DC67671E-00BE-43F3-9D63-B22F7CE6E2D4}"/>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6092825" y="195580000"/>
          <a:ext cx="4102100" cy="736600"/>
        </a:xfrm>
        <a:prstGeom prst="rect">
          <a:avLst/>
        </a:prstGeom>
      </xdr:spPr>
    </xdr:pic>
    <xdr:clientData/>
  </xdr:twoCellAnchor>
  <xdr:twoCellAnchor>
    <xdr:from>
      <xdr:col>1</xdr:col>
      <xdr:colOff>4924425</xdr:colOff>
      <xdr:row>685</xdr:row>
      <xdr:rowOff>47625</xdr:rowOff>
    </xdr:from>
    <xdr:to>
      <xdr:col>1</xdr:col>
      <xdr:colOff>6734175</xdr:colOff>
      <xdr:row>685</xdr:row>
      <xdr:rowOff>485775</xdr:rowOff>
    </xdr:to>
    <xdr:pic>
      <xdr:nvPicPr>
        <xdr:cNvPr id="324" name="NDMHelpFormula_107">
          <a:extLst>
            <a:ext uri="{FF2B5EF4-FFF2-40B4-BE49-F238E27FC236}">
              <a16:creationId xmlns:a16="http://schemas.microsoft.com/office/drawing/2014/main" id="{4FCEC96C-A6C1-4EB6-BF6F-61891042EB2A}"/>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98405750"/>
          <a:ext cx="1809750" cy="438150"/>
        </a:xfrm>
        <a:prstGeom prst="rect">
          <a:avLst/>
        </a:prstGeom>
      </xdr:spPr>
    </xdr:pic>
    <xdr:clientData/>
  </xdr:twoCellAnchor>
  <xdr:twoCellAnchor>
    <xdr:from>
      <xdr:col>1</xdr:col>
      <xdr:colOff>4400550</xdr:colOff>
      <xdr:row>691</xdr:row>
      <xdr:rowOff>47625</xdr:rowOff>
    </xdr:from>
    <xdr:to>
      <xdr:col>1</xdr:col>
      <xdr:colOff>7258050</xdr:colOff>
      <xdr:row>691</xdr:row>
      <xdr:rowOff>485775</xdr:rowOff>
    </xdr:to>
    <xdr:pic>
      <xdr:nvPicPr>
        <xdr:cNvPr id="327" name="NDMHelpFormula_108">
          <a:extLst>
            <a:ext uri="{FF2B5EF4-FFF2-40B4-BE49-F238E27FC236}">
              <a16:creationId xmlns:a16="http://schemas.microsoft.com/office/drawing/2014/main" id="{6FD6C6D1-4AE5-469F-BA4A-FDD7DAD377A0}"/>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6715125" y="200167875"/>
          <a:ext cx="2857500" cy="438150"/>
        </a:xfrm>
        <a:prstGeom prst="rect">
          <a:avLst/>
        </a:prstGeom>
      </xdr:spPr>
    </xdr:pic>
    <xdr:clientData/>
  </xdr:twoCellAnchor>
  <xdr:twoCellAnchor>
    <xdr:from>
      <xdr:col>1</xdr:col>
      <xdr:colOff>3838575</xdr:colOff>
      <xdr:row>694</xdr:row>
      <xdr:rowOff>50800</xdr:rowOff>
    </xdr:from>
    <xdr:to>
      <xdr:col>1</xdr:col>
      <xdr:colOff>7820025</xdr:colOff>
      <xdr:row>694</xdr:row>
      <xdr:rowOff>787400</xdr:rowOff>
    </xdr:to>
    <xdr:pic>
      <xdr:nvPicPr>
        <xdr:cNvPr id="330" name="NDMHelpFormula_109">
          <a:extLst>
            <a:ext uri="{FF2B5EF4-FFF2-40B4-BE49-F238E27FC236}">
              <a16:creationId xmlns:a16="http://schemas.microsoft.com/office/drawing/2014/main" id="{F4F0B79A-C080-4B15-80AD-239061520802}"/>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6153150" y="202380850"/>
          <a:ext cx="3981450" cy="736600"/>
        </a:xfrm>
        <a:prstGeom prst="rect">
          <a:avLst/>
        </a:prstGeom>
      </xdr:spPr>
    </xdr:pic>
    <xdr:clientData/>
  </xdr:twoCellAnchor>
  <xdr:twoCellAnchor>
    <xdr:from>
      <xdr:col>1</xdr:col>
      <xdr:colOff>4670425</xdr:colOff>
      <xdr:row>695</xdr:row>
      <xdr:rowOff>50800</xdr:rowOff>
    </xdr:from>
    <xdr:to>
      <xdr:col>1</xdr:col>
      <xdr:colOff>6988175</xdr:colOff>
      <xdr:row>695</xdr:row>
      <xdr:rowOff>787400</xdr:rowOff>
    </xdr:to>
    <xdr:pic>
      <xdr:nvPicPr>
        <xdr:cNvPr id="333" name="NDMHelpFormula_110">
          <a:extLst>
            <a:ext uri="{FF2B5EF4-FFF2-40B4-BE49-F238E27FC236}">
              <a16:creationId xmlns:a16="http://schemas.microsoft.com/office/drawing/2014/main" id="{54E2991A-9E3E-438C-8EA9-DA8F21152CA0}"/>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985000" y="203219050"/>
          <a:ext cx="2317750" cy="736600"/>
        </a:xfrm>
        <a:prstGeom prst="rect">
          <a:avLst/>
        </a:prstGeom>
      </xdr:spPr>
    </xdr:pic>
    <xdr:clientData/>
  </xdr:twoCellAnchor>
  <xdr:twoCellAnchor>
    <xdr:from>
      <xdr:col>1</xdr:col>
      <xdr:colOff>5111750</xdr:colOff>
      <xdr:row>706</xdr:row>
      <xdr:rowOff>50800</xdr:rowOff>
    </xdr:from>
    <xdr:to>
      <xdr:col>1</xdr:col>
      <xdr:colOff>6546850</xdr:colOff>
      <xdr:row>706</xdr:row>
      <xdr:rowOff>787400</xdr:rowOff>
    </xdr:to>
    <xdr:pic>
      <xdr:nvPicPr>
        <xdr:cNvPr id="336" name="NDMHelpFormula_111">
          <a:extLst>
            <a:ext uri="{FF2B5EF4-FFF2-40B4-BE49-F238E27FC236}">
              <a16:creationId xmlns:a16="http://schemas.microsoft.com/office/drawing/2014/main" id="{515929E3-6D48-4844-80DE-9884C72F733E}"/>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7426325" y="206771875"/>
          <a:ext cx="1435100" cy="736600"/>
        </a:xfrm>
        <a:prstGeom prst="rect">
          <a:avLst/>
        </a:prstGeom>
      </xdr:spPr>
    </xdr:pic>
    <xdr:clientData/>
  </xdr:twoCellAnchor>
  <xdr:twoCellAnchor>
    <xdr:from>
      <xdr:col>1</xdr:col>
      <xdr:colOff>4273550</xdr:colOff>
      <xdr:row>707</xdr:row>
      <xdr:rowOff>47625</xdr:rowOff>
    </xdr:from>
    <xdr:to>
      <xdr:col>1</xdr:col>
      <xdr:colOff>7385050</xdr:colOff>
      <xdr:row>707</xdr:row>
      <xdr:rowOff>485775</xdr:rowOff>
    </xdr:to>
    <xdr:pic>
      <xdr:nvPicPr>
        <xdr:cNvPr id="339" name="NDMHelpFormula_112">
          <a:extLst>
            <a:ext uri="{FF2B5EF4-FFF2-40B4-BE49-F238E27FC236}">
              <a16:creationId xmlns:a16="http://schemas.microsoft.com/office/drawing/2014/main" id="{C9646210-AAD7-4354-9FB8-CA591307DC46}"/>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6588125" y="207606900"/>
          <a:ext cx="3111500" cy="438150"/>
        </a:xfrm>
        <a:prstGeom prst="rect">
          <a:avLst/>
        </a:prstGeom>
      </xdr:spPr>
    </xdr:pic>
    <xdr:clientData/>
  </xdr:twoCellAnchor>
  <xdr:twoCellAnchor>
    <xdr:from>
      <xdr:col>1</xdr:col>
      <xdr:colOff>3609975</xdr:colOff>
      <xdr:row>708</xdr:row>
      <xdr:rowOff>47625</xdr:rowOff>
    </xdr:from>
    <xdr:to>
      <xdr:col>2</xdr:col>
      <xdr:colOff>133350</xdr:colOff>
      <xdr:row>708</xdr:row>
      <xdr:rowOff>485775</xdr:rowOff>
    </xdr:to>
    <xdr:pic>
      <xdr:nvPicPr>
        <xdr:cNvPr id="342" name="NDMHelpFormula_113">
          <a:extLst>
            <a:ext uri="{FF2B5EF4-FFF2-40B4-BE49-F238E27FC236}">
              <a16:creationId xmlns:a16="http://schemas.microsoft.com/office/drawing/2014/main" id="{F8070FB4-4A73-41FA-8DC3-B77336994786}"/>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5924550" y="208140300"/>
          <a:ext cx="4438650" cy="438150"/>
        </a:xfrm>
        <a:prstGeom prst="rect">
          <a:avLst/>
        </a:prstGeom>
      </xdr:spPr>
    </xdr:pic>
    <xdr:clientData/>
  </xdr:twoCellAnchor>
  <xdr:twoCellAnchor>
    <xdr:from>
      <xdr:col>1</xdr:col>
      <xdr:colOff>4098925</xdr:colOff>
      <xdr:row>716</xdr:row>
      <xdr:rowOff>50800</xdr:rowOff>
    </xdr:from>
    <xdr:to>
      <xdr:col>1</xdr:col>
      <xdr:colOff>7559675</xdr:colOff>
      <xdr:row>716</xdr:row>
      <xdr:rowOff>787400</xdr:rowOff>
    </xdr:to>
    <xdr:pic>
      <xdr:nvPicPr>
        <xdr:cNvPr id="345" name="NDMHelpFormula_114">
          <a:extLst>
            <a:ext uri="{FF2B5EF4-FFF2-40B4-BE49-F238E27FC236}">
              <a16:creationId xmlns:a16="http://schemas.microsoft.com/office/drawing/2014/main" id="{637029B2-BA3A-4BA6-81C9-7709A25F6899}"/>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413500" y="210534250"/>
          <a:ext cx="3460750" cy="736600"/>
        </a:xfrm>
        <a:prstGeom prst="rect">
          <a:avLst/>
        </a:prstGeom>
      </xdr:spPr>
    </xdr:pic>
    <xdr:clientData/>
  </xdr:twoCellAnchor>
  <xdr:twoCellAnchor>
    <xdr:from>
      <xdr:col>1</xdr:col>
      <xdr:colOff>4664075</xdr:colOff>
      <xdr:row>719</xdr:row>
      <xdr:rowOff>50800</xdr:rowOff>
    </xdr:from>
    <xdr:to>
      <xdr:col>1</xdr:col>
      <xdr:colOff>6994525</xdr:colOff>
      <xdr:row>719</xdr:row>
      <xdr:rowOff>787400</xdr:rowOff>
    </xdr:to>
    <xdr:pic>
      <xdr:nvPicPr>
        <xdr:cNvPr id="348" name="NDMHelpFormula_115">
          <a:extLst>
            <a:ext uri="{FF2B5EF4-FFF2-40B4-BE49-F238E27FC236}">
              <a16:creationId xmlns:a16="http://schemas.microsoft.com/office/drawing/2014/main" id="{E777BEB7-4D73-4DA2-9AF6-1426C913A375}"/>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978650" y="212372575"/>
          <a:ext cx="2330450" cy="736600"/>
        </a:xfrm>
        <a:prstGeom prst="rect">
          <a:avLst/>
        </a:prstGeom>
      </xdr:spPr>
    </xdr:pic>
    <xdr:clientData/>
  </xdr:twoCellAnchor>
  <xdr:twoCellAnchor>
    <xdr:from>
      <xdr:col>1</xdr:col>
      <xdr:colOff>4216400</xdr:colOff>
      <xdr:row>721</xdr:row>
      <xdr:rowOff>50800</xdr:rowOff>
    </xdr:from>
    <xdr:to>
      <xdr:col>1</xdr:col>
      <xdr:colOff>7442200</xdr:colOff>
      <xdr:row>721</xdr:row>
      <xdr:rowOff>787400</xdr:rowOff>
    </xdr:to>
    <xdr:pic>
      <xdr:nvPicPr>
        <xdr:cNvPr id="351" name="NDMHelpFormula_116">
          <a:extLst>
            <a:ext uri="{FF2B5EF4-FFF2-40B4-BE49-F238E27FC236}">
              <a16:creationId xmlns:a16="http://schemas.microsoft.com/office/drawing/2014/main" id="{2232E28E-0BC0-42D4-8D70-BCA3EADF4B64}"/>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6530975" y="213744175"/>
          <a:ext cx="3225800" cy="736600"/>
        </a:xfrm>
        <a:prstGeom prst="rect">
          <a:avLst/>
        </a:prstGeom>
      </xdr:spPr>
    </xdr:pic>
    <xdr:clientData/>
  </xdr:twoCellAnchor>
  <xdr:twoCellAnchor>
    <xdr:from>
      <xdr:col>1</xdr:col>
      <xdr:colOff>3898900</xdr:colOff>
      <xdr:row>722</xdr:row>
      <xdr:rowOff>47625</xdr:rowOff>
    </xdr:from>
    <xdr:to>
      <xdr:col>1</xdr:col>
      <xdr:colOff>7759700</xdr:colOff>
      <xdr:row>722</xdr:row>
      <xdr:rowOff>485775</xdr:rowOff>
    </xdr:to>
    <xdr:pic>
      <xdr:nvPicPr>
        <xdr:cNvPr id="354" name="NDMHelpFormula_117">
          <a:extLst>
            <a:ext uri="{FF2B5EF4-FFF2-40B4-BE49-F238E27FC236}">
              <a16:creationId xmlns:a16="http://schemas.microsoft.com/office/drawing/2014/main" id="{A4B81094-782B-4B58-8346-D0BF38A11781}"/>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6213475" y="214579200"/>
          <a:ext cx="3860800" cy="438150"/>
        </a:xfrm>
        <a:prstGeom prst="rect">
          <a:avLst/>
        </a:prstGeom>
      </xdr:spPr>
    </xdr:pic>
    <xdr:clientData/>
  </xdr:twoCellAnchor>
  <xdr:twoCellAnchor>
    <xdr:from>
      <xdr:col>1</xdr:col>
      <xdr:colOff>4540250</xdr:colOff>
      <xdr:row>723</xdr:row>
      <xdr:rowOff>50800</xdr:rowOff>
    </xdr:from>
    <xdr:to>
      <xdr:col>1</xdr:col>
      <xdr:colOff>7118350</xdr:colOff>
      <xdr:row>723</xdr:row>
      <xdr:rowOff>787400</xdr:rowOff>
    </xdr:to>
    <xdr:pic>
      <xdr:nvPicPr>
        <xdr:cNvPr id="356" name="NDMHelpFormula_118">
          <a:extLst>
            <a:ext uri="{FF2B5EF4-FFF2-40B4-BE49-F238E27FC236}">
              <a16:creationId xmlns:a16="http://schemas.microsoft.com/office/drawing/2014/main" id="{EEDF04AA-8309-4A83-B36F-31770B3FFD4E}"/>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6854825" y="215115775"/>
          <a:ext cx="2578100" cy="736600"/>
        </a:xfrm>
        <a:prstGeom prst="rect">
          <a:avLst/>
        </a:prstGeom>
      </xdr:spPr>
    </xdr:pic>
    <xdr:clientData/>
  </xdr:twoCellAnchor>
  <xdr:twoCellAnchor>
    <xdr:from>
      <xdr:col>1</xdr:col>
      <xdr:colOff>3495675</xdr:colOff>
      <xdr:row>724</xdr:row>
      <xdr:rowOff>50800</xdr:rowOff>
    </xdr:from>
    <xdr:to>
      <xdr:col>2</xdr:col>
      <xdr:colOff>247650</xdr:colOff>
      <xdr:row>724</xdr:row>
      <xdr:rowOff>787400</xdr:rowOff>
    </xdr:to>
    <xdr:pic>
      <xdr:nvPicPr>
        <xdr:cNvPr id="359" name="NDMHelpFormula_119">
          <a:extLst>
            <a:ext uri="{FF2B5EF4-FFF2-40B4-BE49-F238E27FC236}">
              <a16:creationId xmlns:a16="http://schemas.microsoft.com/office/drawing/2014/main" id="{54B6964F-56D8-4F27-9965-61DFD4E3CB55}"/>
            </a:ext>
          </a:extLst>
        </xdr:cNvPr>
        <xdr:cNvPicPr>
          <a:picLocks/>
        </xdr:cNvPicPr>
      </xdr:nvPicPr>
      <xdr:blipFill>
        <a:blip xmlns:r="http://schemas.openxmlformats.org/officeDocument/2006/relationships" r:embed="rId114">
          <a:extLst>
            <a:ext uri="{28A0092B-C50C-407E-A947-70E740481C1C}">
              <a14:useLocalDpi xmlns:a14="http://schemas.microsoft.com/office/drawing/2010/main" val="0"/>
            </a:ext>
          </a:extLst>
        </a:blip>
        <a:stretch>
          <a:fillRect/>
        </a:stretch>
      </xdr:blipFill>
      <xdr:spPr>
        <a:xfrm>
          <a:off x="5810250" y="215953975"/>
          <a:ext cx="4667250" cy="736600"/>
        </a:xfrm>
        <a:prstGeom prst="rect">
          <a:avLst/>
        </a:prstGeom>
      </xdr:spPr>
    </xdr:pic>
    <xdr:clientData/>
  </xdr:twoCellAnchor>
  <xdr:twoCellAnchor>
    <xdr:from>
      <xdr:col>1</xdr:col>
      <xdr:colOff>4568825</xdr:colOff>
      <xdr:row>725</xdr:row>
      <xdr:rowOff>50800</xdr:rowOff>
    </xdr:from>
    <xdr:to>
      <xdr:col>1</xdr:col>
      <xdr:colOff>7089775</xdr:colOff>
      <xdr:row>725</xdr:row>
      <xdr:rowOff>787400</xdr:rowOff>
    </xdr:to>
    <xdr:pic>
      <xdr:nvPicPr>
        <xdr:cNvPr id="362" name="NDMHelpFormula_120">
          <a:extLst>
            <a:ext uri="{FF2B5EF4-FFF2-40B4-BE49-F238E27FC236}">
              <a16:creationId xmlns:a16="http://schemas.microsoft.com/office/drawing/2014/main" id="{6048DD3C-1A60-4970-B9BB-9BDD7AE719D4}"/>
            </a:ext>
          </a:extLst>
        </xdr:cNvPr>
        <xdr:cNvPicPr>
          <a:picLocks/>
        </xdr:cNvPicPr>
      </xdr:nvPicPr>
      <xdr:blipFill>
        <a:blip xmlns:r="http://schemas.openxmlformats.org/officeDocument/2006/relationships" r:embed="rId115">
          <a:extLst>
            <a:ext uri="{28A0092B-C50C-407E-A947-70E740481C1C}">
              <a14:useLocalDpi xmlns:a14="http://schemas.microsoft.com/office/drawing/2010/main" val="0"/>
            </a:ext>
          </a:extLst>
        </a:blip>
        <a:stretch>
          <a:fillRect/>
        </a:stretch>
      </xdr:blipFill>
      <xdr:spPr>
        <a:xfrm>
          <a:off x="6883400" y="216792175"/>
          <a:ext cx="2520950" cy="736600"/>
        </a:xfrm>
        <a:prstGeom prst="rect">
          <a:avLst/>
        </a:prstGeom>
      </xdr:spPr>
    </xdr:pic>
    <xdr:clientData/>
  </xdr:twoCellAnchor>
  <xdr:twoCellAnchor>
    <xdr:from>
      <xdr:col>1</xdr:col>
      <xdr:colOff>4826000</xdr:colOff>
      <xdr:row>726</xdr:row>
      <xdr:rowOff>47625</xdr:rowOff>
    </xdr:from>
    <xdr:to>
      <xdr:col>1</xdr:col>
      <xdr:colOff>6832600</xdr:colOff>
      <xdr:row>726</xdr:row>
      <xdr:rowOff>485775</xdr:rowOff>
    </xdr:to>
    <xdr:pic>
      <xdr:nvPicPr>
        <xdr:cNvPr id="365" name="NDMHelpFormula_121">
          <a:extLst>
            <a:ext uri="{FF2B5EF4-FFF2-40B4-BE49-F238E27FC236}">
              <a16:creationId xmlns:a16="http://schemas.microsoft.com/office/drawing/2014/main" id="{E8A1E41F-5362-4F62-A81E-7297BE802A6C}"/>
            </a:ext>
          </a:extLst>
        </xdr:cNvPr>
        <xdr:cNvPicPr>
          <a:picLocks/>
        </xdr:cNvPicPr>
      </xdr:nvPicPr>
      <xdr:blipFill>
        <a:blip xmlns:r="http://schemas.openxmlformats.org/officeDocument/2006/relationships" r:embed="rId116">
          <a:extLst>
            <a:ext uri="{28A0092B-C50C-407E-A947-70E740481C1C}">
              <a14:useLocalDpi xmlns:a14="http://schemas.microsoft.com/office/drawing/2010/main" val="0"/>
            </a:ext>
          </a:extLst>
        </a:blip>
        <a:stretch>
          <a:fillRect/>
        </a:stretch>
      </xdr:blipFill>
      <xdr:spPr>
        <a:xfrm>
          <a:off x="7140575" y="217627200"/>
          <a:ext cx="2006600" cy="438150"/>
        </a:xfrm>
        <a:prstGeom prst="rect">
          <a:avLst/>
        </a:prstGeom>
      </xdr:spPr>
    </xdr:pic>
    <xdr:clientData/>
  </xdr:twoCellAnchor>
  <xdr:twoCellAnchor>
    <xdr:from>
      <xdr:col>1</xdr:col>
      <xdr:colOff>4203700</xdr:colOff>
      <xdr:row>733</xdr:row>
      <xdr:rowOff>47625</xdr:rowOff>
    </xdr:from>
    <xdr:to>
      <xdr:col>1</xdr:col>
      <xdr:colOff>7454900</xdr:colOff>
      <xdr:row>733</xdr:row>
      <xdr:rowOff>485775</xdr:rowOff>
    </xdr:to>
    <xdr:pic>
      <xdr:nvPicPr>
        <xdr:cNvPr id="368" name="NDMHelpFormula_122">
          <a:extLst>
            <a:ext uri="{FF2B5EF4-FFF2-40B4-BE49-F238E27FC236}">
              <a16:creationId xmlns:a16="http://schemas.microsoft.com/office/drawing/2014/main" id="{F257BDF6-7209-4641-A298-259733468201}"/>
            </a:ext>
          </a:extLst>
        </xdr:cNvPr>
        <xdr:cNvPicPr>
          <a:picLocks/>
        </xdr:cNvPicPr>
      </xdr:nvPicPr>
      <xdr:blipFill>
        <a:blip xmlns:r="http://schemas.openxmlformats.org/officeDocument/2006/relationships" r:embed="rId117">
          <a:extLst>
            <a:ext uri="{28A0092B-C50C-407E-A947-70E740481C1C}">
              <a14:useLocalDpi xmlns:a14="http://schemas.microsoft.com/office/drawing/2010/main" val="0"/>
            </a:ext>
          </a:extLst>
        </a:blip>
        <a:stretch>
          <a:fillRect/>
        </a:stretch>
      </xdr:blipFill>
      <xdr:spPr>
        <a:xfrm>
          <a:off x="6518275" y="219875100"/>
          <a:ext cx="3251200" cy="438150"/>
        </a:xfrm>
        <a:prstGeom prst="rect">
          <a:avLst/>
        </a:prstGeom>
      </xdr:spPr>
    </xdr:pic>
    <xdr:clientData/>
  </xdr:twoCellAnchor>
  <xdr:twoCellAnchor>
    <xdr:from>
      <xdr:col>1</xdr:col>
      <xdr:colOff>3397250</xdr:colOff>
      <xdr:row>734</xdr:row>
      <xdr:rowOff>47625</xdr:rowOff>
    </xdr:from>
    <xdr:to>
      <xdr:col>2</xdr:col>
      <xdr:colOff>346075</xdr:colOff>
      <xdr:row>734</xdr:row>
      <xdr:rowOff>485775</xdr:rowOff>
    </xdr:to>
    <xdr:pic>
      <xdr:nvPicPr>
        <xdr:cNvPr id="371" name="NDMHelpFormula_123">
          <a:extLst>
            <a:ext uri="{FF2B5EF4-FFF2-40B4-BE49-F238E27FC236}">
              <a16:creationId xmlns:a16="http://schemas.microsoft.com/office/drawing/2014/main" id="{4A9BB244-60AC-402D-B03F-A96A82148C28}"/>
            </a:ext>
          </a:extLst>
        </xdr:cNvPr>
        <xdr:cNvPicPr>
          <a:picLocks/>
        </xdr:cNvPicPr>
      </xdr:nvPicPr>
      <xdr:blipFill>
        <a:blip xmlns:r="http://schemas.openxmlformats.org/officeDocument/2006/relationships" r:embed="rId118">
          <a:extLst>
            <a:ext uri="{28A0092B-C50C-407E-A947-70E740481C1C}">
              <a14:useLocalDpi xmlns:a14="http://schemas.microsoft.com/office/drawing/2010/main" val="0"/>
            </a:ext>
          </a:extLst>
        </a:blip>
        <a:stretch>
          <a:fillRect/>
        </a:stretch>
      </xdr:blipFill>
      <xdr:spPr>
        <a:xfrm>
          <a:off x="5711825" y="220408500"/>
          <a:ext cx="4864100" cy="438150"/>
        </a:xfrm>
        <a:prstGeom prst="rect">
          <a:avLst/>
        </a:prstGeom>
      </xdr:spPr>
    </xdr:pic>
    <xdr:clientData/>
  </xdr:twoCellAnchor>
  <xdr:twoCellAnchor>
    <xdr:from>
      <xdr:col>1</xdr:col>
      <xdr:colOff>3768725</xdr:colOff>
      <xdr:row>739</xdr:row>
      <xdr:rowOff>50800</xdr:rowOff>
    </xdr:from>
    <xdr:to>
      <xdr:col>1</xdr:col>
      <xdr:colOff>7889875</xdr:colOff>
      <xdr:row>739</xdr:row>
      <xdr:rowOff>787400</xdr:rowOff>
    </xdr:to>
    <xdr:pic>
      <xdr:nvPicPr>
        <xdr:cNvPr id="374" name="NDMHelpFormula_124">
          <a:extLst>
            <a:ext uri="{FF2B5EF4-FFF2-40B4-BE49-F238E27FC236}">
              <a16:creationId xmlns:a16="http://schemas.microsoft.com/office/drawing/2014/main" id="{DD0BA1F0-68F0-4981-8BC9-04149439F4FC}"/>
            </a:ext>
          </a:extLst>
        </xdr:cNvPr>
        <xdr:cNvPicPr>
          <a:picLocks/>
        </xdr:cNvPicPr>
      </xdr:nvPicPr>
      <xdr:blipFill>
        <a:blip xmlns:r="http://schemas.openxmlformats.org/officeDocument/2006/relationships" r:embed="rId119">
          <a:extLst>
            <a:ext uri="{28A0092B-C50C-407E-A947-70E740481C1C}">
              <a14:useLocalDpi xmlns:a14="http://schemas.microsoft.com/office/drawing/2010/main" val="0"/>
            </a:ext>
          </a:extLst>
        </a:blip>
        <a:stretch>
          <a:fillRect/>
        </a:stretch>
      </xdr:blipFill>
      <xdr:spPr>
        <a:xfrm>
          <a:off x="6083300" y="222269050"/>
          <a:ext cx="4121150" cy="736600"/>
        </a:xfrm>
        <a:prstGeom prst="rect">
          <a:avLst/>
        </a:prstGeom>
      </xdr:spPr>
    </xdr:pic>
    <xdr:clientData/>
  </xdr:twoCellAnchor>
  <xdr:twoCellAnchor>
    <xdr:from>
      <xdr:col>1</xdr:col>
      <xdr:colOff>3670300</xdr:colOff>
      <xdr:row>742</xdr:row>
      <xdr:rowOff>50800</xdr:rowOff>
    </xdr:from>
    <xdr:to>
      <xdr:col>2</xdr:col>
      <xdr:colOff>73025</xdr:colOff>
      <xdr:row>742</xdr:row>
      <xdr:rowOff>787400</xdr:rowOff>
    </xdr:to>
    <xdr:pic>
      <xdr:nvPicPr>
        <xdr:cNvPr id="377" name="NDMHelpFormula_125">
          <a:extLst>
            <a:ext uri="{FF2B5EF4-FFF2-40B4-BE49-F238E27FC236}">
              <a16:creationId xmlns:a16="http://schemas.microsoft.com/office/drawing/2014/main" id="{BF3D6C0F-C9AD-4B48-9570-DC566059388B}"/>
            </a:ext>
          </a:extLst>
        </xdr:cNvPr>
        <xdr:cNvPicPr>
          <a:picLocks/>
        </xdr:cNvPicPr>
      </xdr:nvPicPr>
      <xdr:blipFill>
        <a:blip xmlns:r="http://schemas.openxmlformats.org/officeDocument/2006/relationships" r:embed="rId120">
          <a:extLst>
            <a:ext uri="{28A0092B-C50C-407E-A947-70E740481C1C}">
              <a14:useLocalDpi xmlns:a14="http://schemas.microsoft.com/office/drawing/2010/main" val="0"/>
            </a:ext>
          </a:extLst>
        </a:blip>
        <a:stretch>
          <a:fillRect/>
        </a:stretch>
      </xdr:blipFill>
      <xdr:spPr>
        <a:xfrm>
          <a:off x="5984875" y="224783650"/>
          <a:ext cx="4318000" cy="736600"/>
        </a:xfrm>
        <a:prstGeom prst="rect">
          <a:avLst/>
        </a:prstGeom>
      </xdr:spPr>
    </xdr:pic>
    <xdr:clientData/>
  </xdr:twoCellAnchor>
  <xdr:twoCellAnchor>
    <xdr:from>
      <xdr:col>1</xdr:col>
      <xdr:colOff>5149850</xdr:colOff>
      <xdr:row>743</xdr:row>
      <xdr:rowOff>50800</xdr:rowOff>
    </xdr:from>
    <xdr:to>
      <xdr:col>1</xdr:col>
      <xdr:colOff>6508750</xdr:colOff>
      <xdr:row>743</xdr:row>
      <xdr:rowOff>787400</xdr:rowOff>
    </xdr:to>
    <xdr:pic>
      <xdr:nvPicPr>
        <xdr:cNvPr id="380" name="NDMHelpFormula_126">
          <a:extLst>
            <a:ext uri="{FF2B5EF4-FFF2-40B4-BE49-F238E27FC236}">
              <a16:creationId xmlns:a16="http://schemas.microsoft.com/office/drawing/2014/main" id="{C0D72FB5-0B06-4915-9013-B154C7DA908C}"/>
            </a:ext>
          </a:extLst>
        </xdr:cNvPr>
        <xdr:cNvPicPr>
          <a:picLocks/>
        </xdr:cNvPicPr>
      </xdr:nvPicPr>
      <xdr:blipFill>
        <a:blip xmlns:r="http://schemas.openxmlformats.org/officeDocument/2006/relationships" r:embed="rId121">
          <a:extLst>
            <a:ext uri="{28A0092B-C50C-407E-A947-70E740481C1C}">
              <a14:useLocalDpi xmlns:a14="http://schemas.microsoft.com/office/drawing/2010/main" val="0"/>
            </a:ext>
          </a:extLst>
        </a:blip>
        <a:stretch>
          <a:fillRect/>
        </a:stretch>
      </xdr:blipFill>
      <xdr:spPr>
        <a:xfrm>
          <a:off x="7464425" y="225621850"/>
          <a:ext cx="1358900" cy="736600"/>
        </a:xfrm>
        <a:prstGeom prst="rect">
          <a:avLst/>
        </a:prstGeom>
      </xdr:spPr>
    </xdr:pic>
    <xdr:clientData/>
  </xdr:twoCellAnchor>
  <xdr:twoCellAnchor>
    <xdr:from>
      <xdr:col>1</xdr:col>
      <xdr:colOff>4054475</xdr:colOff>
      <xdr:row>744</xdr:row>
      <xdr:rowOff>50800</xdr:rowOff>
    </xdr:from>
    <xdr:to>
      <xdr:col>1</xdr:col>
      <xdr:colOff>7604125</xdr:colOff>
      <xdr:row>744</xdr:row>
      <xdr:rowOff>787400</xdr:rowOff>
    </xdr:to>
    <xdr:pic>
      <xdr:nvPicPr>
        <xdr:cNvPr id="383" name="NDMHelpFormula_127">
          <a:extLst>
            <a:ext uri="{FF2B5EF4-FFF2-40B4-BE49-F238E27FC236}">
              <a16:creationId xmlns:a16="http://schemas.microsoft.com/office/drawing/2014/main" id="{40281843-1541-4B38-8C85-7A3E3B084837}"/>
            </a:ext>
          </a:extLst>
        </xdr:cNvPr>
        <xdr:cNvPicPr>
          <a:picLocks/>
        </xdr:cNvPicPr>
      </xdr:nvPicPr>
      <xdr:blipFill>
        <a:blip xmlns:r="http://schemas.openxmlformats.org/officeDocument/2006/relationships" r:embed="rId122">
          <a:extLst>
            <a:ext uri="{28A0092B-C50C-407E-A947-70E740481C1C}">
              <a14:useLocalDpi xmlns:a14="http://schemas.microsoft.com/office/drawing/2010/main" val="0"/>
            </a:ext>
          </a:extLst>
        </a:blip>
        <a:stretch>
          <a:fillRect/>
        </a:stretch>
      </xdr:blipFill>
      <xdr:spPr>
        <a:xfrm>
          <a:off x="6369050" y="226460050"/>
          <a:ext cx="3549650" cy="736600"/>
        </a:xfrm>
        <a:prstGeom prst="rect">
          <a:avLst/>
        </a:prstGeom>
      </xdr:spPr>
    </xdr:pic>
    <xdr:clientData/>
  </xdr:twoCellAnchor>
  <xdr:twoCellAnchor>
    <xdr:from>
      <xdr:col>1</xdr:col>
      <xdr:colOff>3406775</xdr:colOff>
      <xdr:row>745</xdr:row>
      <xdr:rowOff>50800</xdr:rowOff>
    </xdr:from>
    <xdr:to>
      <xdr:col>2</xdr:col>
      <xdr:colOff>336550</xdr:colOff>
      <xdr:row>745</xdr:row>
      <xdr:rowOff>787400</xdr:rowOff>
    </xdr:to>
    <xdr:pic>
      <xdr:nvPicPr>
        <xdr:cNvPr id="386" name="NDMHelpFormula_128">
          <a:extLst>
            <a:ext uri="{FF2B5EF4-FFF2-40B4-BE49-F238E27FC236}">
              <a16:creationId xmlns:a16="http://schemas.microsoft.com/office/drawing/2014/main" id="{6C90C6DF-0046-423C-974A-79726AD7B5D1}"/>
            </a:ext>
          </a:extLst>
        </xdr:cNvPr>
        <xdr:cNvPicPr>
          <a:picLocks/>
        </xdr:cNvPicPr>
      </xdr:nvPicPr>
      <xdr:blipFill>
        <a:blip xmlns:r="http://schemas.openxmlformats.org/officeDocument/2006/relationships" r:embed="rId123">
          <a:extLst>
            <a:ext uri="{28A0092B-C50C-407E-A947-70E740481C1C}">
              <a14:useLocalDpi xmlns:a14="http://schemas.microsoft.com/office/drawing/2010/main" val="0"/>
            </a:ext>
          </a:extLst>
        </a:blip>
        <a:stretch>
          <a:fillRect/>
        </a:stretch>
      </xdr:blipFill>
      <xdr:spPr>
        <a:xfrm>
          <a:off x="5721350" y="227298250"/>
          <a:ext cx="4845050" cy="736600"/>
        </a:xfrm>
        <a:prstGeom prst="rect">
          <a:avLst/>
        </a:prstGeom>
      </xdr:spPr>
    </xdr:pic>
    <xdr:clientData/>
  </xdr:twoCellAnchor>
  <xdr:twoCellAnchor>
    <xdr:from>
      <xdr:col>1</xdr:col>
      <xdr:colOff>4498975</xdr:colOff>
      <xdr:row>746</xdr:row>
      <xdr:rowOff>50800</xdr:rowOff>
    </xdr:from>
    <xdr:to>
      <xdr:col>1</xdr:col>
      <xdr:colOff>7159625</xdr:colOff>
      <xdr:row>746</xdr:row>
      <xdr:rowOff>787400</xdr:rowOff>
    </xdr:to>
    <xdr:pic>
      <xdr:nvPicPr>
        <xdr:cNvPr id="388" name="NDMHelpFormula_129">
          <a:extLst>
            <a:ext uri="{FF2B5EF4-FFF2-40B4-BE49-F238E27FC236}">
              <a16:creationId xmlns:a16="http://schemas.microsoft.com/office/drawing/2014/main" id="{0CCEB3E2-7A7B-4B6F-86A2-23C4DAD87A61}"/>
            </a:ext>
          </a:extLst>
        </xdr:cNvPr>
        <xdr:cNvPicPr>
          <a:picLocks/>
        </xdr:cNvPicPr>
      </xdr:nvPicPr>
      <xdr:blipFill>
        <a:blip xmlns:r="http://schemas.openxmlformats.org/officeDocument/2006/relationships" r:embed="rId124">
          <a:extLst>
            <a:ext uri="{28A0092B-C50C-407E-A947-70E740481C1C}">
              <a14:useLocalDpi xmlns:a14="http://schemas.microsoft.com/office/drawing/2010/main" val="0"/>
            </a:ext>
          </a:extLst>
        </a:blip>
        <a:stretch>
          <a:fillRect/>
        </a:stretch>
      </xdr:blipFill>
      <xdr:spPr>
        <a:xfrm>
          <a:off x="6813550" y="228136450"/>
          <a:ext cx="2660650" cy="736600"/>
        </a:xfrm>
        <a:prstGeom prst="rect">
          <a:avLst/>
        </a:prstGeom>
      </xdr:spPr>
    </xdr:pic>
    <xdr:clientData/>
  </xdr:twoCellAnchor>
  <xdr:twoCellAnchor>
    <xdr:from>
      <xdr:col>1</xdr:col>
      <xdr:colOff>2667000</xdr:colOff>
      <xdr:row>747</xdr:row>
      <xdr:rowOff>50800</xdr:rowOff>
    </xdr:from>
    <xdr:to>
      <xdr:col>2</xdr:col>
      <xdr:colOff>1076325</xdr:colOff>
      <xdr:row>747</xdr:row>
      <xdr:rowOff>787400</xdr:rowOff>
    </xdr:to>
    <xdr:pic>
      <xdr:nvPicPr>
        <xdr:cNvPr id="391" name="NDMHelpFormula_130">
          <a:extLst>
            <a:ext uri="{FF2B5EF4-FFF2-40B4-BE49-F238E27FC236}">
              <a16:creationId xmlns:a16="http://schemas.microsoft.com/office/drawing/2014/main" id="{05CFEA36-D1DC-4DCD-8E9D-D56DAA2B3A3B}"/>
            </a:ext>
          </a:extLst>
        </xdr:cNvPr>
        <xdr:cNvPicPr>
          <a:picLocks/>
        </xdr:cNvPicPr>
      </xdr:nvPicPr>
      <xdr:blipFill>
        <a:blip xmlns:r="http://schemas.openxmlformats.org/officeDocument/2006/relationships" r:embed="rId125">
          <a:extLst>
            <a:ext uri="{28A0092B-C50C-407E-A947-70E740481C1C}">
              <a14:useLocalDpi xmlns:a14="http://schemas.microsoft.com/office/drawing/2010/main" val="0"/>
            </a:ext>
          </a:extLst>
        </a:blip>
        <a:stretch>
          <a:fillRect/>
        </a:stretch>
      </xdr:blipFill>
      <xdr:spPr>
        <a:xfrm>
          <a:off x="4981575" y="228974650"/>
          <a:ext cx="6324600" cy="736600"/>
        </a:xfrm>
        <a:prstGeom prst="rect">
          <a:avLst/>
        </a:prstGeom>
      </xdr:spPr>
    </xdr:pic>
    <xdr:clientData/>
  </xdr:twoCellAnchor>
  <xdr:twoCellAnchor>
    <xdr:from>
      <xdr:col>1</xdr:col>
      <xdr:colOff>2828925</xdr:colOff>
      <xdr:row>748</xdr:row>
      <xdr:rowOff>50800</xdr:rowOff>
    </xdr:from>
    <xdr:to>
      <xdr:col>2</xdr:col>
      <xdr:colOff>914400</xdr:colOff>
      <xdr:row>748</xdr:row>
      <xdr:rowOff>787400</xdr:rowOff>
    </xdr:to>
    <xdr:pic>
      <xdr:nvPicPr>
        <xdr:cNvPr id="394" name="NDMHelpFormula_131">
          <a:extLst>
            <a:ext uri="{FF2B5EF4-FFF2-40B4-BE49-F238E27FC236}">
              <a16:creationId xmlns:a16="http://schemas.microsoft.com/office/drawing/2014/main" id="{4D86058C-70F3-4DEE-9DD9-B808C09CA018}"/>
            </a:ext>
          </a:extLst>
        </xdr:cNvPr>
        <xdr:cNvPicPr>
          <a:picLocks/>
        </xdr:cNvPicPr>
      </xdr:nvPicPr>
      <xdr:blipFill>
        <a:blip xmlns:r="http://schemas.openxmlformats.org/officeDocument/2006/relationships" r:embed="rId126">
          <a:extLst>
            <a:ext uri="{28A0092B-C50C-407E-A947-70E740481C1C}">
              <a14:useLocalDpi xmlns:a14="http://schemas.microsoft.com/office/drawing/2010/main" val="0"/>
            </a:ext>
          </a:extLst>
        </a:blip>
        <a:stretch>
          <a:fillRect/>
        </a:stretch>
      </xdr:blipFill>
      <xdr:spPr>
        <a:xfrm>
          <a:off x="5143500" y="229812850"/>
          <a:ext cx="6000750" cy="736600"/>
        </a:xfrm>
        <a:prstGeom prst="rect">
          <a:avLst/>
        </a:prstGeom>
      </xdr:spPr>
    </xdr:pic>
    <xdr:clientData/>
  </xdr:twoCellAnchor>
  <xdr:twoCellAnchor>
    <xdr:from>
      <xdr:col>1</xdr:col>
      <xdr:colOff>4832350</xdr:colOff>
      <xdr:row>749</xdr:row>
      <xdr:rowOff>47625</xdr:rowOff>
    </xdr:from>
    <xdr:to>
      <xdr:col>1</xdr:col>
      <xdr:colOff>6826250</xdr:colOff>
      <xdr:row>749</xdr:row>
      <xdr:rowOff>485775</xdr:rowOff>
    </xdr:to>
    <xdr:pic>
      <xdr:nvPicPr>
        <xdr:cNvPr id="397" name="NDMHelpFormula_132">
          <a:extLst>
            <a:ext uri="{FF2B5EF4-FFF2-40B4-BE49-F238E27FC236}">
              <a16:creationId xmlns:a16="http://schemas.microsoft.com/office/drawing/2014/main" id="{9FB16FF2-224F-4B3C-94F2-1AEDCA6A97A5}"/>
            </a:ext>
          </a:extLst>
        </xdr:cNvPr>
        <xdr:cNvPicPr>
          <a:picLocks/>
        </xdr:cNvPicPr>
      </xdr:nvPicPr>
      <xdr:blipFill>
        <a:blip xmlns:r="http://schemas.openxmlformats.org/officeDocument/2006/relationships" r:embed="rId127">
          <a:extLst>
            <a:ext uri="{28A0092B-C50C-407E-A947-70E740481C1C}">
              <a14:useLocalDpi xmlns:a14="http://schemas.microsoft.com/office/drawing/2010/main" val="0"/>
            </a:ext>
          </a:extLst>
        </a:blip>
        <a:stretch>
          <a:fillRect/>
        </a:stretch>
      </xdr:blipFill>
      <xdr:spPr>
        <a:xfrm>
          <a:off x="7146925" y="230647875"/>
          <a:ext cx="1993900" cy="438150"/>
        </a:xfrm>
        <a:prstGeom prst="rect">
          <a:avLst/>
        </a:prstGeom>
      </xdr:spPr>
    </xdr:pic>
    <xdr:clientData/>
  </xdr:twoCellAnchor>
  <xdr:twoCellAnchor>
    <xdr:from>
      <xdr:col>1</xdr:col>
      <xdr:colOff>4076700</xdr:colOff>
      <xdr:row>757</xdr:row>
      <xdr:rowOff>50800</xdr:rowOff>
    </xdr:from>
    <xdr:to>
      <xdr:col>1</xdr:col>
      <xdr:colOff>7581900</xdr:colOff>
      <xdr:row>757</xdr:row>
      <xdr:rowOff>787400</xdr:rowOff>
    </xdr:to>
    <xdr:pic>
      <xdr:nvPicPr>
        <xdr:cNvPr id="400" name="NDMHelpFormula_133">
          <a:extLst>
            <a:ext uri="{FF2B5EF4-FFF2-40B4-BE49-F238E27FC236}">
              <a16:creationId xmlns:a16="http://schemas.microsoft.com/office/drawing/2014/main" id="{0B9E7CDB-16D5-4C29-9026-26857E877311}"/>
            </a:ext>
          </a:extLst>
        </xdr:cNvPr>
        <xdr:cNvPicPr>
          <a:picLocks/>
        </xdr:cNvPicPr>
      </xdr:nvPicPr>
      <xdr:blipFill>
        <a:blip xmlns:r="http://schemas.openxmlformats.org/officeDocument/2006/relationships" r:embed="rId128">
          <a:extLst>
            <a:ext uri="{28A0092B-C50C-407E-A947-70E740481C1C}">
              <a14:useLocalDpi xmlns:a14="http://schemas.microsoft.com/office/drawing/2010/main" val="0"/>
            </a:ext>
          </a:extLst>
        </a:blip>
        <a:stretch>
          <a:fillRect/>
        </a:stretch>
      </xdr:blipFill>
      <xdr:spPr>
        <a:xfrm>
          <a:off x="6391275" y="233718100"/>
          <a:ext cx="3505200" cy="736600"/>
        </a:xfrm>
        <a:prstGeom prst="rect">
          <a:avLst/>
        </a:prstGeom>
      </xdr:spPr>
    </xdr:pic>
    <xdr:clientData/>
  </xdr:twoCellAnchor>
  <xdr:twoCellAnchor>
    <xdr:from>
      <xdr:col>1</xdr:col>
      <xdr:colOff>4352925</xdr:colOff>
      <xdr:row>758</xdr:row>
      <xdr:rowOff>50800</xdr:rowOff>
    </xdr:from>
    <xdr:to>
      <xdr:col>1</xdr:col>
      <xdr:colOff>7305675</xdr:colOff>
      <xdr:row>758</xdr:row>
      <xdr:rowOff>787400</xdr:rowOff>
    </xdr:to>
    <xdr:pic>
      <xdr:nvPicPr>
        <xdr:cNvPr id="403" name="NDMHelpFormula_134">
          <a:extLst>
            <a:ext uri="{FF2B5EF4-FFF2-40B4-BE49-F238E27FC236}">
              <a16:creationId xmlns:a16="http://schemas.microsoft.com/office/drawing/2014/main" id="{43E479D6-B224-475C-B60F-522F784D24FE}"/>
            </a:ext>
          </a:extLst>
        </xdr:cNvPr>
        <xdr:cNvPicPr>
          <a:picLocks/>
        </xdr:cNvPicPr>
      </xdr:nvPicPr>
      <xdr:blipFill>
        <a:blip xmlns:r="http://schemas.openxmlformats.org/officeDocument/2006/relationships" r:embed="rId129">
          <a:extLst>
            <a:ext uri="{28A0092B-C50C-407E-A947-70E740481C1C}">
              <a14:useLocalDpi xmlns:a14="http://schemas.microsoft.com/office/drawing/2010/main" val="0"/>
            </a:ext>
          </a:extLst>
        </a:blip>
        <a:stretch>
          <a:fillRect/>
        </a:stretch>
      </xdr:blipFill>
      <xdr:spPr>
        <a:xfrm>
          <a:off x="6667500" y="234556300"/>
          <a:ext cx="2952750" cy="736600"/>
        </a:xfrm>
        <a:prstGeom prst="rect">
          <a:avLst/>
        </a:prstGeom>
      </xdr:spPr>
    </xdr:pic>
    <xdr:clientData/>
  </xdr:twoCellAnchor>
  <xdr:twoCellAnchor>
    <xdr:from>
      <xdr:col>1</xdr:col>
      <xdr:colOff>5168900</xdr:colOff>
      <xdr:row>759</xdr:row>
      <xdr:rowOff>50800</xdr:rowOff>
    </xdr:from>
    <xdr:to>
      <xdr:col>1</xdr:col>
      <xdr:colOff>6489700</xdr:colOff>
      <xdr:row>759</xdr:row>
      <xdr:rowOff>787400</xdr:rowOff>
    </xdr:to>
    <xdr:pic>
      <xdr:nvPicPr>
        <xdr:cNvPr id="406" name="NDMHelpFormula_135">
          <a:extLst>
            <a:ext uri="{FF2B5EF4-FFF2-40B4-BE49-F238E27FC236}">
              <a16:creationId xmlns:a16="http://schemas.microsoft.com/office/drawing/2014/main" id="{72DD8EF8-D26F-470E-A76D-72464BDFD381}"/>
            </a:ext>
          </a:extLst>
        </xdr:cNvPr>
        <xdr:cNvPicPr>
          <a:picLocks/>
        </xdr:cNvPicPr>
      </xdr:nvPicPr>
      <xdr:blipFill>
        <a:blip xmlns:r="http://schemas.openxmlformats.org/officeDocument/2006/relationships" r:embed="rId130">
          <a:extLst>
            <a:ext uri="{28A0092B-C50C-407E-A947-70E740481C1C}">
              <a14:useLocalDpi xmlns:a14="http://schemas.microsoft.com/office/drawing/2010/main" val="0"/>
            </a:ext>
          </a:extLst>
        </a:blip>
        <a:stretch>
          <a:fillRect/>
        </a:stretch>
      </xdr:blipFill>
      <xdr:spPr>
        <a:xfrm>
          <a:off x="7483475" y="235394500"/>
          <a:ext cx="1320800" cy="736600"/>
        </a:xfrm>
        <a:prstGeom prst="rect">
          <a:avLst/>
        </a:prstGeom>
      </xdr:spPr>
    </xdr:pic>
    <xdr:clientData/>
  </xdr:twoCellAnchor>
  <xdr:twoCellAnchor>
    <xdr:from>
      <xdr:col>1</xdr:col>
      <xdr:colOff>5073650</xdr:colOff>
      <xdr:row>760</xdr:row>
      <xdr:rowOff>50800</xdr:rowOff>
    </xdr:from>
    <xdr:to>
      <xdr:col>1</xdr:col>
      <xdr:colOff>6584950</xdr:colOff>
      <xdr:row>760</xdr:row>
      <xdr:rowOff>787400</xdr:rowOff>
    </xdr:to>
    <xdr:pic>
      <xdr:nvPicPr>
        <xdr:cNvPr id="409" name="NDMHelpFormula_136">
          <a:extLst>
            <a:ext uri="{FF2B5EF4-FFF2-40B4-BE49-F238E27FC236}">
              <a16:creationId xmlns:a16="http://schemas.microsoft.com/office/drawing/2014/main" id="{AE8907F9-38A5-403A-AD61-4C6C5F305D24}"/>
            </a:ext>
          </a:extLst>
        </xdr:cNvPr>
        <xdr:cNvPicPr>
          <a:picLocks/>
        </xdr:cNvPicPr>
      </xdr:nvPicPr>
      <xdr:blipFill>
        <a:blip xmlns:r="http://schemas.openxmlformats.org/officeDocument/2006/relationships" r:embed="rId131">
          <a:extLst>
            <a:ext uri="{28A0092B-C50C-407E-A947-70E740481C1C}">
              <a14:useLocalDpi xmlns:a14="http://schemas.microsoft.com/office/drawing/2010/main" val="0"/>
            </a:ext>
          </a:extLst>
        </a:blip>
        <a:stretch>
          <a:fillRect/>
        </a:stretch>
      </xdr:blipFill>
      <xdr:spPr>
        <a:xfrm>
          <a:off x="7388225" y="236232700"/>
          <a:ext cx="1511300" cy="736600"/>
        </a:xfrm>
        <a:prstGeom prst="rect">
          <a:avLst/>
        </a:prstGeom>
      </xdr:spPr>
    </xdr:pic>
    <xdr:clientData/>
  </xdr:twoCellAnchor>
  <xdr:twoCellAnchor>
    <xdr:from>
      <xdr:col>1</xdr:col>
      <xdr:colOff>3956050</xdr:colOff>
      <xdr:row>761</xdr:row>
      <xdr:rowOff>50800</xdr:rowOff>
    </xdr:from>
    <xdr:to>
      <xdr:col>1</xdr:col>
      <xdr:colOff>7702550</xdr:colOff>
      <xdr:row>761</xdr:row>
      <xdr:rowOff>787400</xdr:rowOff>
    </xdr:to>
    <xdr:pic>
      <xdr:nvPicPr>
        <xdr:cNvPr id="412" name="NDMHelpFormula_137">
          <a:extLst>
            <a:ext uri="{FF2B5EF4-FFF2-40B4-BE49-F238E27FC236}">
              <a16:creationId xmlns:a16="http://schemas.microsoft.com/office/drawing/2014/main" id="{C35A9FC4-591A-41DC-9670-899896761ED4}"/>
            </a:ext>
          </a:extLst>
        </xdr:cNvPr>
        <xdr:cNvPicPr>
          <a:picLocks/>
        </xdr:cNvPicPr>
      </xdr:nvPicPr>
      <xdr:blipFill>
        <a:blip xmlns:r="http://schemas.openxmlformats.org/officeDocument/2006/relationships" r:embed="rId132">
          <a:extLst>
            <a:ext uri="{28A0092B-C50C-407E-A947-70E740481C1C}">
              <a14:useLocalDpi xmlns:a14="http://schemas.microsoft.com/office/drawing/2010/main" val="0"/>
            </a:ext>
          </a:extLst>
        </a:blip>
        <a:stretch>
          <a:fillRect/>
        </a:stretch>
      </xdr:blipFill>
      <xdr:spPr>
        <a:xfrm>
          <a:off x="6270625" y="237070900"/>
          <a:ext cx="3746500" cy="736600"/>
        </a:xfrm>
        <a:prstGeom prst="rect">
          <a:avLst/>
        </a:prstGeom>
      </xdr:spPr>
    </xdr:pic>
    <xdr:clientData/>
  </xdr:twoCellAnchor>
  <xdr:twoCellAnchor>
    <xdr:from>
      <xdr:col>1</xdr:col>
      <xdr:colOff>3952875</xdr:colOff>
      <xdr:row>762</xdr:row>
      <xdr:rowOff>47625</xdr:rowOff>
    </xdr:from>
    <xdr:to>
      <xdr:col>1</xdr:col>
      <xdr:colOff>7705725</xdr:colOff>
      <xdr:row>762</xdr:row>
      <xdr:rowOff>485775</xdr:rowOff>
    </xdr:to>
    <xdr:pic>
      <xdr:nvPicPr>
        <xdr:cNvPr id="415" name="NDMHelpFormula_138">
          <a:extLst>
            <a:ext uri="{FF2B5EF4-FFF2-40B4-BE49-F238E27FC236}">
              <a16:creationId xmlns:a16="http://schemas.microsoft.com/office/drawing/2014/main" id="{8BDA9409-5FCD-4296-B90E-B11812F2F0EF}"/>
            </a:ext>
          </a:extLst>
        </xdr:cNvPr>
        <xdr:cNvPicPr>
          <a:picLocks/>
        </xdr:cNvPicPr>
      </xdr:nvPicPr>
      <xdr:blipFill>
        <a:blip xmlns:r="http://schemas.openxmlformats.org/officeDocument/2006/relationships" r:embed="rId133">
          <a:extLst>
            <a:ext uri="{28A0092B-C50C-407E-A947-70E740481C1C}">
              <a14:useLocalDpi xmlns:a14="http://schemas.microsoft.com/office/drawing/2010/main" val="0"/>
            </a:ext>
          </a:extLst>
        </a:blip>
        <a:stretch>
          <a:fillRect/>
        </a:stretch>
      </xdr:blipFill>
      <xdr:spPr>
        <a:xfrm>
          <a:off x="6267450" y="237905925"/>
          <a:ext cx="3752850" cy="438150"/>
        </a:xfrm>
        <a:prstGeom prst="rect">
          <a:avLst/>
        </a:prstGeom>
      </xdr:spPr>
    </xdr:pic>
    <xdr:clientData/>
  </xdr:twoCellAnchor>
  <xdr:twoCellAnchor>
    <xdr:from>
      <xdr:col>1</xdr:col>
      <xdr:colOff>4854575</xdr:colOff>
      <xdr:row>763</xdr:row>
      <xdr:rowOff>50800</xdr:rowOff>
    </xdr:from>
    <xdr:to>
      <xdr:col>1</xdr:col>
      <xdr:colOff>6804025</xdr:colOff>
      <xdr:row>763</xdr:row>
      <xdr:rowOff>787400</xdr:rowOff>
    </xdr:to>
    <xdr:pic>
      <xdr:nvPicPr>
        <xdr:cNvPr id="418" name="NDMHelpFormula_139">
          <a:extLst>
            <a:ext uri="{FF2B5EF4-FFF2-40B4-BE49-F238E27FC236}">
              <a16:creationId xmlns:a16="http://schemas.microsoft.com/office/drawing/2014/main" id="{8D138BBC-712D-421A-B5EC-0959B2FC4C57}"/>
            </a:ext>
          </a:extLst>
        </xdr:cNvPr>
        <xdr:cNvPicPr>
          <a:picLocks/>
        </xdr:cNvPicPr>
      </xdr:nvPicPr>
      <xdr:blipFill>
        <a:blip xmlns:r="http://schemas.openxmlformats.org/officeDocument/2006/relationships" r:embed="rId134">
          <a:extLst>
            <a:ext uri="{28A0092B-C50C-407E-A947-70E740481C1C}">
              <a14:useLocalDpi xmlns:a14="http://schemas.microsoft.com/office/drawing/2010/main" val="0"/>
            </a:ext>
          </a:extLst>
        </a:blip>
        <a:stretch>
          <a:fillRect/>
        </a:stretch>
      </xdr:blipFill>
      <xdr:spPr>
        <a:xfrm>
          <a:off x="7169150" y="238442500"/>
          <a:ext cx="1949450" cy="736600"/>
        </a:xfrm>
        <a:prstGeom prst="rect">
          <a:avLst/>
        </a:prstGeom>
      </xdr:spPr>
    </xdr:pic>
    <xdr:clientData/>
  </xdr:twoCellAnchor>
  <xdr:twoCellAnchor>
    <xdr:from>
      <xdr:col>1</xdr:col>
      <xdr:colOff>5149850</xdr:colOff>
      <xdr:row>764</xdr:row>
      <xdr:rowOff>47625</xdr:rowOff>
    </xdr:from>
    <xdr:to>
      <xdr:col>1</xdr:col>
      <xdr:colOff>6508750</xdr:colOff>
      <xdr:row>764</xdr:row>
      <xdr:rowOff>485775</xdr:rowOff>
    </xdr:to>
    <xdr:pic>
      <xdr:nvPicPr>
        <xdr:cNvPr id="421" name="NDMHelpFormula_140">
          <a:extLst>
            <a:ext uri="{FF2B5EF4-FFF2-40B4-BE49-F238E27FC236}">
              <a16:creationId xmlns:a16="http://schemas.microsoft.com/office/drawing/2014/main" id="{A2BE40CC-0C6F-43C4-99AF-4D62A401BCBD}"/>
            </a:ext>
          </a:extLst>
        </xdr:cNvPr>
        <xdr:cNvPicPr>
          <a:picLocks/>
        </xdr:cNvPicPr>
      </xdr:nvPicPr>
      <xdr:blipFill>
        <a:blip xmlns:r="http://schemas.openxmlformats.org/officeDocument/2006/relationships" r:embed="rId135">
          <a:extLst>
            <a:ext uri="{28A0092B-C50C-407E-A947-70E740481C1C}">
              <a14:useLocalDpi xmlns:a14="http://schemas.microsoft.com/office/drawing/2010/main" val="0"/>
            </a:ext>
          </a:extLst>
        </a:blip>
        <a:stretch>
          <a:fillRect/>
        </a:stretch>
      </xdr:blipFill>
      <xdr:spPr>
        <a:xfrm>
          <a:off x="7464425" y="239277525"/>
          <a:ext cx="1358900" cy="438150"/>
        </a:xfrm>
        <a:prstGeom prst="rect">
          <a:avLst/>
        </a:prstGeom>
      </xdr:spPr>
    </xdr:pic>
    <xdr:clientData/>
  </xdr:twoCellAnchor>
  <xdr:twoCellAnchor>
    <xdr:from>
      <xdr:col>1</xdr:col>
      <xdr:colOff>5175250</xdr:colOff>
      <xdr:row>2229</xdr:row>
      <xdr:rowOff>50800</xdr:rowOff>
    </xdr:from>
    <xdr:to>
      <xdr:col>1</xdr:col>
      <xdr:colOff>6483350</xdr:colOff>
      <xdr:row>2229</xdr:row>
      <xdr:rowOff>787400</xdr:rowOff>
    </xdr:to>
    <xdr:pic>
      <xdr:nvPicPr>
        <xdr:cNvPr id="424" name="NDMHelpFormula_141">
          <a:extLst>
            <a:ext uri="{FF2B5EF4-FFF2-40B4-BE49-F238E27FC236}">
              <a16:creationId xmlns:a16="http://schemas.microsoft.com/office/drawing/2014/main" id="{824D181F-7132-42FB-9388-0A948794BF21}"/>
            </a:ext>
          </a:extLst>
        </xdr:cNvPr>
        <xdr:cNvPicPr>
          <a:picLocks/>
        </xdr:cNvPicPr>
      </xdr:nvPicPr>
      <xdr:blipFill>
        <a:blip xmlns:r="http://schemas.openxmlformats.org/officeDocument/2006/relationships" r:embed="rId136">
          <a:extLst>
            <a:ext uri="{28A0092B-C50C-407E-A947-70E740481C1C}">
              <a14:useLocalDpi xmlns:a14="http://schemas.microsoft.com/office/drawing/2010/main" val="0"/>
            </a:ext>
          </a:extLst>
        </a:blip>
        <a:stretch>
          <a:fillRect/>
        </a:stretch>
      </xdr:blipFill>
      <xdr:spPr>
        <a:xfrm>
          <a:off x="7489825" y="633758575"/>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0.35408</cdr:x>
      <cdr:y>0.7913</cdr:y>
    </cdr:from>
    <cdr:to>
      <cdr:x>0.37254</cdr:x>
      <cdr:y>0.81935</cdr:y>
    </cdr:to>
    <cdr:sp macro="" textlink="">
      <cdr:nvSpPr>
        <cdr:cNvPr id="3724" name="NDMPlot_ElementConcrete1">
          <a:extLst xmlns:a="http://schemas.openxmlformats.org/drawingml/2006/main">
            <a:ext uri="{FF2B5EF4-FFF2-40B4-BE49-F238E27FC236}">
              <a16:creationId xmlns:a16="http://schemas.microsoft.com/office/drawing/2014/main" id="{B18447AF-2862-48F3-AE74-7C243388CD18}"/>
            </a:ext>
          </a:extLst>
        </cdr:cNvPr>
        <cdr:cNvSpPr/>
      </cdr:nvSpPr>
      <cdr:spPr>
        <a:xfrm xmlns:a="http://schemas.openxmlformats.org/drawingml/2006/main">
          <a:off x="3687340" y="5426753"/>
          <a:ext cx="192331" cy="19233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0.7913</cdr:y>
    </cdr:from>
    <cdr:to>
      <cdr:x>0.39893</cdr:x>
      <cdr:y>0.81935</cdr:y>
    </cdr:to>
    <cdr:sp macro="" textlink="">
      <cdr:nvSpPr>
        <cdr:cNvPr id="3725" name="NDMPlot_ElementConcrete2">
          <a:extLst xmlns:a="http://schemas.openxmlformats.org/drawingml/2006/main">
            <a:ext uri="{FF2B5EF4-FFF2-40B4-BE49-F238E27FC236}">
              <a16:creationId xmlns:a16="http://schemas.microsoft.com/office/drawing/2014/main" id="{8ED388B7-F2D3-4B03-9348-9D184C7039E4}"/>
            </a:ext>
          </a:extLst>
        </cdr:cNvPr>
        <cdr:cNvSpPr/>
      </cdr:nvSpPr>
      <cdr:spPr>
        <a:xfrm xmlns:a="http://schemas.openxmlformats.org/drawingml/2006/main">
          <a:off x="3962098" y="5426753"/>
          <a:ext cx="192331" cy="19233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0.7913</cdr:y>
    </cdr:from>
    <cdr:to>
      <cdr:x>0.42531</cdr:x>
      <cdr:y>0.81935</cdr:y>
    </cdr:to>
    <cdr:sp macro="" textlink="">
      <cdr:nvSpPr>
        <cdr:cNvPr id="3726" name="NDMPlot_ElementConcrete3">
          <a:extLst xmlns:a="http://schemas.openxmlformats.org/drawingml/2006/main">
            <a:ext uri="{FF2B5EF4-FFF2-40B4-BE49-F238E27FC236}">
              <a16:creationId xmlns:a16="http://schemas.microsoft.com/office/drawing/2014/main" id="{DD85F403-45DF-4ADA-8916-CB6AD1798BE2}"/>
            </a:ext>
          </a:extLst>
        </cdr:cNvPr>
        <cdr:cNvSpPr/>
      </cdr:nvSpPr>
      <cdr:spPr>
        <a:xfrm xmlns:a="http://schemas.openxmlformats.org/drawingml/2006/main">
          <a:off x="4236856" y="5426753"/>
          <a:ext cx="192330" cy="19233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0.7913</cdr:y>
    </cdr:from>
    <cdr:to>
      <cdr:x>0.45169</cdr:x>
      <cdr:y>0.81935</cdr:y>
    </cdr:to>
    <cdr:sp macro="" textlink="">
      <cdr:nvSpPr>
        <cdr:cNvPr id="3727" name="NDMPlot_ElementConcrete4">
          <a:extLst xmlns:a="http://schemas.openxmlformats.org/drawingml/2006/main">
            <a:ext uri="{FF2B5EF4-FFF2-40B4-BE49-F238E27FC236}">
              <a16:creationId xmlns:a16="http://schemas.microsoft.com/office/drawing/2014/main" id="{68850DFF-72C9-4A51-A225-0B939CAEB978}"/>
            </a:ext>
          </a:extLst>
        </cdr:cNvPr>
        <cdr:cNvSpPr/>
      </cdr:nvSpPr>
      <cdr:spPr>
        <a:xfrm xmlns:a="http://schemas.openxmlformats.org/drawingml/2006/main">
          <a:off x="4511614" y="5426753"/>
          <a:ext cx="192330" cy="19233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0.7913</cdr:y>
    </cdr:from>
    <cdr:to>
      <cdr:x>0.47808</cdr:x>
      <cdr:y>0.81935</cdr:y>
    </cdr:to>
    <cdr:sp macro="" textlink="">
      <cdr:nvSpPr>
        <cdr:cNvPr id="3728" name="NDMPlot_ElementConcrete5">
          <a:extLst xmlns:a="http://schemas.openxmlformats.org/drawingml/2006/main">
            <a:ext uri="{FF2B5EF4-FFF2-40B4-BE49-F238E27FC236}">
              <a16:creationId xmlns:a16="http://schemas.microsoft.com/office/drawing/2014/main" id="{3F538004-6E0C-42AE-81EE-2C667FF12FC1}"/>
            </a:ext>
          </a:extLst>
        </cdr:cNvPr>
        <cdr:cNvSpPr/>
      </cdr:nvSpPr>
      <cdr:spPr>
        <a:xfrm xmlns:a="http://schemas.openxmlformats.org/drawingml/2006/main">
          <a:off x="4786371" y="5426753"/>
          <a:ext cx="192331" cy="19233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0.7913</cdr:y>
    </cdr:from>
    <cdr:to>
      <cdr:x>0.50446</cdr:x>
      <cdr:y>0.81935</cdr:y>
    </cdr:to>
    <cdr:sp macro="" textlink="">
      <cdr:nvSpPr>
        <cdr:cNvPr id="3729" name="NDMPlot_ElementConcrete6">
          <a:extLst xmlns:a="http://schemas.openxmlformats.org/drawingml/2006/main">
            <a:ext uri="{FF2B5EF4-FFF2-40B4-BE49-F238E27FC236}">
              <a16:creationId xmlns:a16="http://schemas.microsoft.com/office/drawing/2014/main" id="{921FB5AC-71C8-4FC8-93E4-FD30E778C38F}"/>
            </a:ext>
          </a:extLst>
        </cdr:cNvPr>
        <cdr:cNvSpPr/>
      </cdr:nvSpPr>
      <cdr:spPr>
        <a:xfrm xmlns:a="http://schemas.openxmlformats.org/drawingml/2006/main">
          <a:off x="5061129" y="5426753"/>
          <a:ext cx="192331" cy="19233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0.75124</cdr:y>
    </cdr:from>
    <cdr:to>
      <cdr:x>0.34616</cdr:x>
      <cdr:y>0.77928</cdr:y>
    </cdr:to>
    <cdr:sp macro="" textlink="">
      <cdr:nvSpPr>
        <cdr:cNvPr id="3730" name="NDMPlot_ElementConcrete7">
          <a:extLst xmlns:a="http://schemas.openxmlformats.org/drawingml/2006/main">
            <a:ext uri="{FF2B5EF4-FFF2-40B4-BE49-F238E27FC236}">
              <a16:creationId xmlns:a16="http://schemas.microsoft.com/office/drawing/2014/main" id="{40744C5A-7362-4C18-AE78-66E908AC73F5}"/>
            </a:ext>
          </a:extLst>
        </cdr:cNvPr>
        <cdr:cNvSpPr/>
      </cdr:nvSpPr>
      <cdr:spPr>
        <a:xfrm xmlns:a="http://schemas.openxmlformats.org/drawingml/2006/main">
          <a:off x="3412582" y="5151995"/>
          <a:ext cx="192331" cy="192331"/>
        </a:xfrm>
        <a:prstGeom xmlns:a="http://schemas.openxmlformats.org/drawingml/2006/main" prst="rect">
          <a:avLst/>
        </a:prstGeom>
        <a:solidFill xmlns:a="http://schemas.openxmlformats.org/drawingml/2006/main">
          <a:srgbClr val="8A3CD3"/>
        </a:solidFill>
        <a:ln xmlns:a="http://schemas.openxmlformats.org/drawingml/2006/main" w="1905">
          <a:solidFill>
            <a:srgbClr val="8A3C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0.75124</cdr:y>
    </cdr:from>
    <cdr:to>
      <cdr:x>0.37254</cdr:x>
      <cdr:y>0.77928</cdr:y>
    </cdr:to>
    <cdr:sp macro="" textlink="">
      <cdr:nvSpPr>
        <cdr:cNvPr id="3731" name="NDMPlot_ElementConcrete8">
          <a:extLst xmlns:a="http://schemas.openxmlformats.org/drawingml/2006/main">
            <a:ext uri="{FF2B5EF4-FFF2-40B4-BE49-F238E27FC236}">
              <a16:creationId xmlns:a16="http://schemas.microsoft.com/office/drawing/2014/main" id="{977A85E3-BCBD-4C29-B9B9-2FD5E73B38FD}"/>
            </a:ext>
          </a:extLst>
        </cdr:cNvPr>
        <cdr:cNvSpPr/>
      </cdr:nvSpPr>
      <cdr:spPr>
        <a:xfrm xmlns:a="http://schemas.openxmlformats.org/drawingml/2006/main">
          <a:off x="3687340" y="5151995"/>
          <a:ext cx="192331" cy="192331"/>
        </a:xfrm>
        <a:prstGeom xmlns:a="http://schemas.openxmlformats.org/drawingml/2006/main" prst="rect">
          <a:avLst/>
        </a:prstGeom>
        <a:solidFill xmlns:a="http://schemas.openxmlformats.org/drawingml/2006/main">
          <a:srgbClr val="8A3CD3"/>
        </a:solidFill>
        <a:ln xmlns:a="http://schemas.openxmlformats.org/drawingml/2006/main" w="1905">
          <a:solidFill>
            <a:srgbClr val="8A3C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0.75124</cdr:y>
    </cdr:from>
    <cdr:to>
      <cdr:x>0.39893</cdr:x>
      <cdr:y>0.77928</cdr:y>
    </cdr:to>
    <cdr:sp macro="" textlink="">
      <cdr:nvSpPr>
        <cdr:cNvPr id="3732" name="NDMPlot_ElementConcrete9">
          <a:extLst xmlns:a="http://schemas.openxmlformats.org/drawingml/2006/main">
            <a:ext uri="{FF2B5EF4-FFF2-40B4-BE49-F238E27FC236}">
              <a16:creationId xmlns:a16="http://schemas.microsoft.com/office/drawing/2014/main" id="{7E5DF93F-A6B5-4B54-92BB-7E115746B440}"/>
            </a:ext>
          </a:extLst>
        </cdr:cNvPr>
        <cdr:cNvSpPr/>
      </cdr:nvSpPr>
      <cdr:spPr>
        <a:xfrm xmlns:a="http://schemas.openxmlformats.org/drawingml/2006/main">
          <a:off x="3962098" y="5151995"/>
          <a:ext cx="192331" cy="192331"/>
        </a:xfrm>
        <a:prstGeom xmlns:a="http://schemas.openxmlformats.org/drawingml/2006/main" prst="rect">
          <a:avLst/>
        </a:prstGeom>
        <a:solidFill xmlns:a="http://schemas.openxmlformats.org/drawingml/2006/main">
          <a:srgbClr val="8A3CD3"/>
        </a:solidFill>
        <a:ln xmlns:a="http://schemas.openxmlformats.org/drawingml/2006/main" w="1905">
          <a:solidFill>
            <a:srgbClr val="8A3C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0.75124</cdr:y>
    </cdr:from>
    <cdr:to>
      <cdr:x>0.42531</cdr:x>
      <cdr:y>0.77928</cdr:y>
    </cdr:to>
    <cdr:sp macro="" textlink="">
      <cdr:nvSpPr>
        <cdr:cNvPr id="3733" name="NDMPlot_ElementConcrete10">
          <a:extLst xmlns:a="http://schemas.openxmlformats.org/drawingml/2006/main">
            <a:ext uri="{FF2B5EF4-FFF2-40B4-BE49-F238E27FC236}">
              <a16:creationId xmlns:a16="http://schemas.microsoft.com/office/drawing/2014/main" id="{EF53C140-1944-4353-8CE6-FCD24985C5D9}"/>
            </a:ext>
          </a:extLst>
        </cdr:cNvPr>
        <cdr:cNvSpPr/>
      </cdr:nvSpPr>
      <cdr:spPr>
        <a:xfrm xmlns:a="http://schemas.openxmlformats.org/drawingml/2006/main">
          <a:off x="4236856" y="5151995"/>
          <a:ext cx="192330" cy="192331"/>
        </a:xfrm>
        <a:prstGeom xmlns:a="http://schemas.openxmlformats.org/drawingml/2006/main" prst="rect">
          <a:avLst/>
        </a:prstGeom>
        <a:solidFill xmlns:a="http://schemas.openxmlformats.org/drawingml/2006/main">
          <a:srgbClr val="8A3CD3"/>
        </a:solidFill>
        <a:ln xmlns:a="http://schemas.openxmlformats.org/drawingml/2006/main" w="1905">
          <a:solidFill>
            <a:srgbClr val="8A3C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0.75124</cdr:y>
    </cdr:from>
    <cdr:to>
      <cdr:x>0.45169</cdr:x>
      <cdr:y>0.77928</cdr:y>
    </cdr:to>
    <cdr:sp macro="" textlink="">
      <cdr:nvSpPr>
        <cdr:cNvPr id="3734" name="NDMPlot_ElementConcrete11">
          <a:extLst xmlns:a="http://schemas.openxmlformats.org/drawingml/2006/main">
            <a:ext uri="{FF2B5EF4-FFF2-40B4-BE49-F238E27FC236}">
              <a16:creationId xmlns:a16="http://schemas.microsoft.com/office/drawing/2014/main" id="{43BE244E-068F-47E4-9EF5-30D0C14B0495}"/>
            </a:ext>
          </a:extLst>
        </cdr:cNvPr>
        <cdr:cNvSpPr/>
      </cdr:nvSpPr>
      <cdr:spPr>
        <a:xfrm xmlns:a="http://schemas.openxmlformats.org/drawingml/2006/main">
          <a:off x="4511614" y="5151995"/>
          <a:ext cx="192330" cy="192331"/>
        </a:xfrm>
        <a:prstGeom xmlns:a="http://schemas.openxmlformats.org/drawingml/2006/main" prst="rect">
          <a:avLst/>
        </a:prstGeom>
        <a:solidFill xmlns:a="http://schemas.openxmlformats.org/drawingml/2006/main">
          <a:srgbClr val="8A3CD3"/>
        </a:solidFill>
        <a:ln xmlns:a="http://schemas.openxmlformats.org/drawingml/2006/main" w="1905">
          <a:solidFill>
            <a:srgbClr val="8A3C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0.75124</cdr:y>
    </cdr:from>
    <cdr:to>
      <cdr:x>0.47808</cdr:x>
      <cdr:y>0.77928</cdr:y>
    </cdr:to>
    <cdr:sp macro="" textlink="">
      <cdr:nvSpPr>
        <cdr:cNvPr id="3735" name="NDMPlot_ElementConcrete12">
          <a:extLst xmlns:a="http://schemas.openxmlformats.org/drawingml/2006/main">
            <a:ext uri="{FF2B5EF4-FFF2-40B4-BE49-F238E27FC236}">
              <a16:creationId xmlns:a16="http://schemas.microsoft.com/office/drawing/2014/main" id="{0BEB7A22-3107-4BEB-89FB-6B1EB95E8B9E}"/>
            </a:ext>
          </a:extLst>
        </cdr:cNvPr>
        <cdr:cNvSpPr/>
      </cdr:nvSpPr>
      <cdr:spPr>
        <a:xfrm xmlns:a="http://schemas.openxmlformats.org/drawingml/2006/main">
          <a:off x="4786371" y="5151995"/>
          <a:ext cx="192331" cy="192331"/>
        </a:xfrm>
        <a:prstGeom xmlns:a="http://schemas.openxmlformats.org/drawingml/2006/main" prst="rect">
          <a:avLst/>
        </a:prstGeom>
        <a:solidFill xmlns:a="http://schemas.openxmlformats.org/drawingml/2006/main">
          <a:srgbClr val="8A3CD3"/>
        </a:solidFill>
        <a:ln xmlns:a="http://schemas.openxmlformats.org/drawingml/2006/main" w="1905">
          <a:solidFill>
            <a:srgbClr val="8A3C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0.75124</cdr:y>
    </cdr:from>
    <cdr:to>
      <cdr:x>0.50446</cdr:x>
      <cdr:y>0.77928</cdr:y>
    </cdr:to>
    <cdr:sp macro="" textlink="">
      <cdr:nvSpPr>
        <cdr:cNvPr id="3736" name="NDMPlot_ElementConcrete13">
          <a:extLst xmlns:a="http://schemas.openxmlformats.org/drawingml/2006/main">
            <a:ext uri="{FF2B5EF4-FFF2-40B4-BE49-F238E27FC236}">
              <a16:creationId xmlns:a16="http://schemas.microsoft.com/office/drawing/2014/main" id="{07F7927E-6771-4027-9E98-EEEB76314145}"/>
            </a:ext>
          </a:extLst>
        </cdr:cNvPr>
        <cdr:cNvSpPr/>
      </cdr:nvSpPr>
      <cdr:spPr>
        <a:xfrm xmlns:a="http://schemas.openxmlformats.org/drawingml/2006/main">
          <a:off x="5061129" y="5151995"/>
          <a:ext cx="192331" cy="192331"/>
        </a:xfrm>
        <a:prstGeom xmlns:a="http://schemas.openxmlformats.org/drawingml/2006/main" prst="rect">
          <a:avLst/>
        </a:prstGeom>
        <a:solidFill xmlns:a="http://schemas.openxmlformats.org/drawingml/2006/main">
          <a:srgbClr val="8A3CD3"/>
        </a:solidFill>
        <a:ln xmlns:a="http://schemas.openxmlformats.org/drawingml/2006/main" w="1905">
          <a:solidFill>
            <a:srgbClr val="8A3C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0.75124</cdr:y>
    </cdr:from>
    <cdr:to>
      <cdr:x>0.53084</cdr:x>
      <cdr:y>0.77928</cdr:y>
    </cdr:to>
    <cdr:sp macro="" textlink="">
      <cdr:nvSpPr>
        <cdr:cNvPr id="3737" name="NDMPlot_ElementConcrete14">
          <a:extLst xmlns:a="http://schemas.openxmlformats.org/drawingml/2006/main">
            <a:ext uri="{FF2B5EF4-FFF2-40B4-BE49-F238E27FC236}">
              <a16:creationId xmlns:a16="http://schemas.microsoft.com/office/drawing/2014/main" id="{957BD359-5B44-4B1F-8926-AFA777B06145}"/>
            </a:ext>
          </a:extLst>
        </cdr:cNvPr>
        <cdr:cNvSpPr/>
      </cdr:nvSpPr>
      <cdr:spPr>
        <a:xfrm xmlns:a="http://schemas.openxmlformats.org/drawingml/2006/main">
          <a:off x="5335887" y="5151995"/>
          <a:ext cx="192331" cy="192331"/>
        </a:xfrm>
        <a:prstGeom xmlns:a="http://schemas.openxmlformats.org/drawingml/2006/main" prst="rect">
          <a:avLst/>
        </a:prstGeom>
        <a:solidFill xmlns:a="http://schemas.openxmlformats.org/drawingml/2006/main">
          <a:srgbClr val="8A3CD3"/>
        </a:solidFill>
        <a:ln xmlns:a="http://schemas.openxmlformats.org/drawingml/2006/main" w="1905">
          <a:solidFill>
            <a:srgbClr val="8A3C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0.71117</cdr:y>
    </cdr:from>
    <cdr:to>
      <cdr:x>0.31978</cdr:x>
      <cdr:y>0.73922</cdr:y>
    </cdr:to>
    <cdr:sp macro="" textlink="">
      <cdr:nvSpPr>
        <cdr:cNvPr id="3738" name="NDMPlot_ElementConcrete15">
          <a:extLst xmlns:a="http://schemas.openxmlformats.org/drawingml/2006/main">
            <a:ext uri="{FF2B5EF4-FFF2-40B4-BE49-F238E27FC236}">
              <a16:creationId xmlns:a16="http://schemas.microsoft.com/office/drawing/2014/main" id="{A3939DCC-9B64-46EC-89E8-799A64D095F2}"/>
            </a:ext>
          </a:extLst>
        </cdr:cNvPr>
        <cdr:cNvSpPr/>
      </cdr:nvSpPr>
      <cdr:spPr>
        <a:xfrm xmlns:a="http://schemas.openxmlformats.org/drawingml/2006/main">
          <a:off x="3137824" y="4877237"/>
          <a:ext cx="192331" cy="192331"/>
        </a:xfrm>
        <a:prstGeom xmlns:a="http://schemas.openxmlformats.org/drawingml/2006/main" prst="rect">
          <a:avLst/>
        </a:prstGeom>
        <a:solidFill xmlns:a="http://schemas.openxmlformats.org/drawingml/2006/main">
          <a:srgbClr val="9755D4"/>
        </a:solidFill>
        <a:ln xmlns:a="http://schemas.openxmlformats.org/drawingml/2006/main" w="1905">
          <a:solidFill>
            <a:srgbClr val="9755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0.71117</cdr:y>
    </cdr:from>
    <cdr:to>
      <cdr:x>0.34616</cdr:x>
      <cdr:y>0.73922</cdr:y>
    </cdr:to>
    <cdr:sp macro="" textlink="">
      <cdr:nvSpPr>
        <cdr:cNvPr id="3739" name="NDMPlot_ElementConcrete16">
          <a:extLst xmlns:a="http://schemas.openxmlformats.org/drawingml/2006/main">
            <a:ext uri="{FF2B5EF4-FFF2-40B4-BE49-F238E27FC236}">
              <a16:creationId xmlns:a16="http://schemas.microsoft.com/office/drawing/2014/main" id="{69ACE929-8750-44E4-97FF-835B9CA70670}"/>
            </a:ext>
          </a:extLst>
        </cdr:cNvPr>
        <cdr:cNvSpPr/>
      </cdr:nvSpPr>
      <cdr:spPr>
        <a:xfrm xmlns:a="http://schemas.openxmlformats.org/drawingml/2006/main">
          <a:off x="3412582" y="4877237"/>
          <a:ext cx="192331" cy="192331"/>
        </a:xfrm>
        <a:prstGeom xmlns:a="http://schemas.openxmlformats.org/drawingml/2006/main" prst="rect">
          <a:avLst/>
        </a:prstGeom>
        <a:solidFill xmlns:a="http://schemas.openxmlformats.org/drawingml/2006/main">
          <a:srgbClr val="9755D4"/>
        </a:solidFill>
        <a:ln xmlns:a="http://schemas.openxmlformats.org/drawingml/2006/main" w="1905">
          <a:solidFill>
            <a:srgbClr val="9755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0.71117</cdr:y>
    </cdr:from>
    <cdr:to>
      <cdr:x>0.37254</cdr:x>
      <cdr:y>0.73922</cdr:y>
    </cdr:to>
    <cdr:sp macro="" textlink="">
      <cdr:nvSpPr>
        <cdr:cNvPr id="3740" name="NDMPlot_ElementConcrete17">
          <a:extLst xmlns:a="http://schemas.openxmlformats.org/drawingml/2006/main">
            <a:ext uri="{FF2B5EF4-FFF2-40B4-BE49-F238E27FC236}">
              <a16:creationId xmlns:a16="http://schemas.microsoft.com/office/drawing/2014/main" id="{1FDAA727-5BF9-4C69-BFBA-DA1CA605467F}"/>
            </a:ext>
          </a:extLst>
        </cdr:cNvPr>
        <cdr:cNvSpPr/>
      </cdr:nvSpPr>
      <cdr:spPr>
        <a:xfrm xmlns:a="http://schemas.openxmlformats.org/drawingml/2006/main">
          <a:off x="3687340" y="4877237"/>
          <a:ext cx="192331" cy="192331"/>
        </a:xfrm>
        <a:prstGeom xmlns:a="http://schemas.openxmlformats.org/drawingml/2006/main" prst="rect">
          <a:avLst/>
        </a:prstGeom>
        <a:solidFill xmlns:a="http://schemas.openxmlformats.org/drawingml/2006/main">
          <a:srgbClr val="9755D4"/>
        </a:solidFill>
        <a:ln xmlns:a="http://schemas.openxmlformats.org/drawingml/2006/main" w="1905">
          <a:solidFill>
            <a:srgbClr val="9755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0.71117</cdr:y>
    </cdr:from>
    <cdr:to>
      <cdr:x>0.39893</cdr:x>
      <cdr:y>0.73922</cdr:y>
    </cdr:to>
    <cdr:sp macro="" textlink="">
      <cdr:nvSpPr>
        <cdr:cNvPr id="3741" name="NDMPlot_ElementConcrete18">
          <a:extLst xmlns:a="http://schemas.openxmlformats.org/drawingml/2006/main">
            <a:ext uri="{FF2B5EF4-FFF2-40B4-BE49-F238E27FC236}">
              <a16:creationId xmlns:a16="http://schemas.microsoft.com/office/drawing/2014/main" id="{39EB49A9-CEB3-4AB9-8A73-355C7DC46199}"/>
            </a:ext>
          </a:extLst>
        </cdr:cNvPr>
        <cdr:cNvSpPr/>
      </cdr:nvSpPr>
      <cdr:spPr>
        <a:xfrm xmlns:a="http://schemas.openxmlformats.org/drawingml/2006/main">
          <a:off x="3962098" y="4877237"/>
          <a:ext cx="192331" cy="192331"/>
        </a:xfrm>
        <a:prstGeom xmlns:a="http://schemas.openxmlformats.org/drawingml/2006/main" prst="rect">
          <a:avLst/>
        </a:prstGeom>
        <a:solidFill xmlns:a="http://schemas.openxmlformats.org/drawingml/2006/main">
          <a:srgbClr val="9755D4"/>
        </a:solidFill>
        <a:ln xmlns:a="http://schemas.openxmlformats.org/drawingml/2006/main" w="1905">
          <a:solidFill>
            <a:srgbClr val="9755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0.71117</cdr:y>
    </cdr:from>
    <cdr:to>
      <cdr:x>0.42531</cdr:x>
      <cdr:y>0.73922</cdr:y>
    </cdr:to>
    <cdr:sp macro="" textlink="">
      <cdr:nvSpPr>
        <cdr:cNvPr id="3742" name="NDMPlot_ElementConcrete19">
          <a:extLst xmlns:a="http://schemas.openxmlformats.org/drawingml/2006/main">
            <a:ext uri="{FF2B5EF4-FFF2-40B4-BE49-F238E27FC236}">
              <a16:creationId xmlns:a16="http://schemas.microsoft.com/office/drawing/2014/main" id="{8A1EA1B5-7365-4D10-88D0-C9820F25FE17}"/>
            </a:ext>
          </a:extLst>
        </cdr:cNvPr>
        <cdr:cNvSpPr/>
      </cdr:nvSpPr>
      <cdr:spPr>
        <a:xfrm xmlns:a="http://schemas.openxmlformats.org/drawingml/2006/main">
          <a:off x="4236856" y="4877237"/>
          <a:ext cx="192330" cy="192331"/>
        </a:xfrm>
        <a:prstGeom xmlns:a="http://schemas.openxmlformats.org/drawingml/2006/main" prst="rect">
          <a:avLst/>
        </a:prstGeom>
        <a:solidFill xmlns:a="http://schemas.openxmlformats.org/drawingml/2006/main">
          <a:srgbClr val="9755D4"/>
        </a:solidFill>
        <a:ln xmlns:a="http://schemas.openxmlformats.org/drawingml/2006/main" w="1905">
          <a:solidFill>
            <a:srgbClr val="9755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0.71117</cdr:y>
    </cdr:from>
    <cdr:to>
      <cdr:x>0.45169</cdr:x>
      <cdr:y>0.73922</cdr:y>
    </cdr:to>
    <cdr:sp macro="" textlink="">
      <cdr:nvSpPr>
        <cdr:cNvPr id="3743" name="NDMPlot_ElementConcrete20">
          <a:extLst xmlns:a="http://schemas.openxmlformats.org/drawingml/2006/main">
            <a:ext uri="{FF2B5EF4-FFF2-40B4-BE49-F238E27FC236}">
              <a16:creationId xmlns:a16="http://schemas.microsoft.com/office/drawing/2014/main" id="{412C1AD4-3914-41E4-BC8A-B6B0A9855D7D}"/>
            </a:ext>
          </a:extLst>
        </cdr:cNvPr>
        <cdr:cNvSpPr/>
      </cdr:nvSpPr>
      <cdr:spPr>
        <a:xfrm xmlns:a="http://schemas.openxmlformats.org/drawingml/2006/main">
          <a:off x="4511614" y="4877237"/>
          <a:ext cx="192330" cy="192331"/>
        </a:xfrm>
        <a:prstGeom xmlns:a="http://schemas.openxmlformats.org/drawingml/2006/main" prst="rect">
          <a:avLst/>
        </a:prstGeom>
        <a:solidFill xmlns:a="http://schemas.openxmlformats.org/drawingml/2006/main">
          <a:srgbClr val="9755D4"/>
        </a:solidFill>
        <a:ln xmlns:a="http://schemas.openxmlformats.org/drawingml/2006/main" w="1905">
          <a:solidFill>
            <a:srgbClr val="9755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0.71117</cdr:y>
    </cdr:from>
    <cdr:to>
      <cdr:x>0.47808</cdr:x>
      <cdr:y>0.73922</cdr:y>
    </cdr:to>
    <cdr:sp macro="" textlink="">
      <cdr:nvSpPr>
        <cdr:cNvPr id="3744" name="NDMPlot_ElementConcrete21">
          <a:extLst xmlns:a="http://schemas.openxmlformats.org/drawingml/2006/main">
            <a:ext uri="{FF2B5EF4-FFF2-40B4-BE49-F238E27FC236}">
              <a16:creationId xmlns:a16="http://schemas.microsoft.com/office/drawing/2014/main" id="{62267E0B-9BB5-4EEA-B14D-5A9F9B9F6F3A}"/>
            </a:ext>
          </a:extLst>
        </cdr:cNvPr>
        <cdr:cNvSpPr/>
      </cdr:nvSpPr>
      <cdr:spPr>
        <a:xfrm xmlns:a="http://schemas.openxmlformats.org/drawingml/2006/main">
          <a:off x="4786371" y="4877237"/>
          <a:ext cx="192331" cy="192331"/>
        </a:xfrm>
        <a:prstGeom xmlns:a="http://schemas.openxmlformats.org/drawingml/2006/main" prst="rect">
          <a:avLst/>
        </a:prstGeom>
        <a:solidFill xmlns:a="http://schemas.openxmlformats.org/drawingml/2006/main">
          <a:srgbClr val="9755D4"/>
        </a:solidFill>
        <a:ln xmlns:a="http://schemas.openxmlformats.org/drawingml/2006/main" w="1905">
          <a:solidFill>
            <a:srgbClr val="9755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0.71117</cdr:y>
    </cdr:from>
    <cdr:to>
      <cdr:x>0.50446</cdr:x>
      <cdr:y>0.73922</cdr:y>
    </cdr:to>
    <cdr:sp macro="" textlink="">
      <cdr:nvSpPr>
        <cdr:cNvPr id="3745" name="NDMPlot_ElementConcrete22">
          <a:extLst xmlns:a="http://schemas.openxmlformats.org/drawingml/2006/main">
            <a:ext uri="{FF2B5EF4-FFF2-40B4-BE49-F238E27FC236}">
              <a16:creationId xmlns:a16="http://schemas.microsoft.com/office/drawing/2014/main" id="{5320A37A-7037-4F1D-B052-03C04AD75493}"/>
            </a:ext>
          </a:extLst>
        </cdr:cNvPr>
        <cdr:cNvSpPr/>
      </cdr:nvSpPr>
      <cdr:spPr>
        <a:xfrm xmlns:a="http://schemas.openxmlformats.org/drawingml/2006/main">
          <a:off x="5061129" y="4877237"/>
          <a:ext cx="192331" cy="192331"/>
        </a:xfrm>
        <a:prstGeom xmlns:a="http://schemas.openxmlformats.org/drawingml/2006/main" prst="rect">
          <a:avLst/>
        </a:prstGeom>
        <a:solidFill xmlns:a="http://schemas.openxmlformats.org/drawingml/2006/main">
          <a:srgbClr val="9755D4"/>
        </a:solidFill>
        <a:ln xmlns:a="http://schemas.openxmlformats.org/drawingml/2006/main" w="1905">
          <a:solidFill>
            <a:srgbClr val="9755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0.71117</cdr:y>
    </cdr:from>
    <cdr:to>
      <cdr:x>0.53084</cdr:x>
      <cdr:y>0.73922</cdr:y>
    </cdr:to>
    <cdr:sp macro="" textlink="">
      <cdr:nvSpPr>
        <cdr:cNvPr id="3746" name="NDMPlot_ElementConcrete23">
          <a:extLst xmlns:a="http://schemas.openxmlformats.org/drawingml/2006/main">
            <a:ext uri="{FF2B5EF4-FFF2-40B4-BE49-F238E27FC236}">
              <a16:creationId xmlns:a16="http://schemas.microsoft.com/office/drawing/2014/main" id="{539BB424-0683-4DDA-8FC9-7FF89E0C7A03}"/>
            </a:ext>
          </a:extLst>
        </cdr:cNvPr>
        <cdr:cNvSpPr/>
      </cdr:nvSpPr>
      <cdr:spPr>
        <a:xfrm xmlns:a="http://schemas.openxmlformats.org/drawingml/2006/main">
          <a:off x="5335887" y="4877237"/>
          <a:ext cx="192331" cy="192331"/>
        </a:xfrm>
        <a:prstGeom xmlns:a="http://schemas.openxmlformats.org/drawingml/2006/main" prst="rect">
          <a:avLst/>
        </a:prstGeom>
        <a:solidFill xmlns:a="http://schemas.openxmlformats.org/drawingml/2006/main">
          <a:srgbClr val="9755D4"/>
        </a:solidFill>
        <a:ln xmlns:a="http://schemas.openxmlformats.org/drawingml/2006/main" w="1905">
          <a:solidFill>
            <a:srgbClr val="9755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0.71117</cdr:y>
    </cdr:from>
    <cdr:to>
      <cdr:x>0.55723</cdr:x>
      <cdr:y>0.73922</cdr:y>
    </cdr:to>
    <cdr:sp macro="" textlink="">
      <cdr:nvSpPr>
        <cdr:cNvPr id="3747" name="NDMPlot_ElementConcrete24">
          <a:extLst xmlns:a="http://schemas.openxmlformats.org/drawingml/2006/main">
            <a:ext uri="{FF2B5EF4-FFF2-40B4-BE49-F238E27FC236}">
              <a16:creationId xmlns:a16="http://schemas.microsoft.com/office/drawing/2014/main" id="{E86ACC1A-7EF2-4BBF-BE7C-DE330B6C3CBD}"/>
            </a:ext>
          </a:extLst>
        </cdr:cNvPr>
        <cdr:cNvSpPr/>
      </cdr:nvSpPr>
      <cdr:spPr>
        <a:xfrm xmlns:a="http://schemas.openxmlformats.org/drawingml/2006/main">
          <a:off x="5610645" y="4877237"/>
          <a:ext cx="192331" cy="192331"/>
        </a:xfrm>
        <a:prstGeom xmlns:a="http://schemas.openxmlformats.org/drawingml/2006/main" prst="rect">
          <a:avLst/>
        </a:prstGeom>
        <a:solidFill xmlns:a="http://schemas.openxmlformats.org/drawingml/2006/main">
          <a:srgbClr val="9755D4"/>
        </a:solidFill>
        <a:ln xmlns:a="http://schemas.openxmlformats.org/drawingml/2006/main" w="1905">
          <a:solidFill>
            <a:srgbClr val="9755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0.67111</cdr:y>
    </cdr:from>
    <cdr:to>
      <cdr:x>0.31978</cdr:x>
      <cdr:y>0.69916</cdr:y>
    </cdr:to>
    <cdr:sp macro="" textlink="">
      <cdr:nvSpPr>
        <cdr:cNvPr id="3748" name="NDMPlot_ElementConcrete25">
          <a:extLst xmlns:a="http://schemas.openxmlformats.org/drawingml/2006/main">
            <a:ext uri="{FF2B5EF4-FFF2-40B4-BE49-F238E27FC236}">
              <a16:creationId xmlns:a16="http://schemas.microsoft.com/office/drawing/2014/main" id="{5C1504A0-686D-4398-B753-D481D2321DC7}"/>
            </a:ext>
          </a:extLst>
        </cdr:cNvPr>
        <cdr:cNvSpPr/>
      </cdr:nvSpPr>
      <cdr:spPr>
        <a:xfrm xmlns:a="http://schemas.openxmlformats.org/drawingml/2006/main">
          <a:off x="3137824" y="4602480"/>
          <a:ext cx="192331" cy="192330"/>
        </a:xfrm>
        <a:prstGeom xmlns:a="http://schemas.openxmlformats.org/drawingml/2006/main" prst="rect">
          <a:avLst/>
        </a:prstGeom>
        <a:solidFill xmlns:a="http://schemas.openxmlformats.org/drawingml/2006/main">
          <a:srgbClr val="A36FD5"/>
        </a:solidFill>
        <a:ln xmlns:a="http://schemas.openxmlformats.org/drawingml/2006/main" w="1905">
          <a:solidFill>
            <a:srgbClr val="A36F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0.67111</cdr:y>
    </cdr:from>
    <cdr:to>
      <cdr:x>0.34616</cdr:x>
      <cdr:y>0.69916</cdr:y>
    </cdr:to>
    <cdr:sp macro="" textlink="">
      <cdr:nvSpPr>
        <cdr:cNvPr id="3749" name="NDMPlot_ElementConcrete26">
          <a:extLst xmlns:a="http://schemas.openxmlformats.org/drawingml/2006/main">
            <a:ext uri="{FF2B5EF4-FFF2-40B4-BE49-F238E27FC236}">
              <a16:creationId xmlns:a16="http://schemas.microsoft.com/office/drawing/2014/main" id="{A280BB23-9439-42F5-9E77-B46D0543B11B}"/>
            </a:ext>
          </a:extLst>
        </cdr:cNvPr>
        <cdr:cNvSpPr/>
      </cdr:nvSpPr>
      <cdr:spPr>
        <a:xfrm xmlns:a="http://schemas.openxmlformats.org/drawingml/2006/main">
          <a:off x="3412582" y="4602480"/>
          <a:ext cx="192331" cy="192330"/>
        </a:xfrm>
        <a:prstGeom xmlns:a="http://schemas.openxmlformats.org/drawingml/2006/main" prst="rect">
          <a:avLst/>
        </a:prstGeom>
        <a:solidFill xmlns:a="http://schemas.openxmlformats.org/drawingml/2006/main">
          <a:srgbClr val="A36FD5"/>
        </a:solidFill>
        <a:ln xmlns:a="http://schemas.openxmlformats.org/drawingml/2006/main" w="1905">
          <a:solidFill>
            <a:srgbClr val="A36F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0.67111</cdr:y>
    </cdr:from>
    <cdr:to>
      <cdr:x>0.37254</cdr:x>
      <cdr:y>0.69916</cdr:y>
    </cdr:to>
    <cdr:sp macro="" textlink="">
      <cdr:nvSpPr>
        <cdr:cNvPr id="3750" name="NDMPlot_ElementConcrete27">
          <a:extLst xmlns:a="http://schemas.openxmlformats.org/drawingml/2006/main">
            <a:ext uri="{FF2B5EF4-FFF2-40B4-BE49-F238E27FC236}">
              <a16:creationId xmlns:a16="http://schemas.microsoft.com/office/drawing/2014/main" id="{6D5E649F-01EF-49E0-842D-2DA1117FEA30}"/>
            </a:ext>
          </a:extLst>
        </cdr:cNvPr>
        <cdr:cNvSpPr/>
      </cdr:nvSpPr>
      <cdr:spPr>
        <a:xfrm xmlns:a="http://schemas.openxmlformats.org/drawingml/2006/main">
          <a:off x="3687340" y="4602480"/>
          <a:ext cx="192331" cy="192330"/>
        </a:xfrm>
        <a:prstGeom xmlns:a="http://schemas.openxmlformats.org/drawingml/2006/main" prst="rect">
          <a:avLst/>
        </a:prstGeom>
        <a:solidFill xmlns:a="http://schemas.openxmlformats.org/drawingml/2006/main">
          <a:srgbClr val="A36FD5"/>
        </a:solidFill>
        <a:ln xmlns:a="http://schemas.openxmlformats.org/drawingml/2006/main" w="1905">
          <a:solidFill>
            <a:srgbClr val="A36F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0.67111</cdr:y>
    </cdr:from>
    <cdr:to>
      <cdr:x>0.50446</cdr:x>
      <cdr:y>0.69916</cdr:y>
    </cdr:to>
    <cdr:sp macro="" textlink="">
      <cdr:nvSpPr>
        <cdr:cNvPr id="3751" name="NDMPlot_ElementConcrete28">
          <a:extLst xmlns:a="http://schemas.openxmlformats.org/drawingml/2006/main">
            <a:ext uri="{FF2B5EF4-FFF2-40B4-BE49-F238E27FC236}">
              <a16:creationId xmlns:a16="http://schemas.microsoft.com/office/drawing/2014/main" id="{BB96C9CB-21F7-4362-9D98-57D934908CCA}"/>
            </a:ext>
          </a:extLst>
        </cdr:cNvPr>
        <cdr:cNvSpPr/>
      </cdr:nvSpPr>
      <cdr:spPr>
        <a:xfrm xmlns:a="http://schemas.openxmlformats.org/drawingml/2006/main">
          <a:off x="5061129" y="4602480"/>
          <a:ext cx="192331" cy="192330"/>
        </a:xfrm>
        <a:prstGeom xmlns:a="http://schemas.openxmlformats.org/drawingml/2006/main" prst="rect">
          <a:avLst/>
        </a:prstGeom>
        <a:solidFill xmlns:a="http://schemas.openxmlformats.org/drawingml/2006/main">
          <a:srgbClr val="A36FD5"/>
        </a:solidFill>
        <a:ln xmlns:a="http://schemas.openxmlformats.org/drawingml/2006/main" w="1905">
          <a:solidFill>
            <a:srgbClr val="A36F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0.67111</cdr:y>
    </cdr:from>
    <cdr:to>
      <cdr:x>0.53084</cdr:x>
      <cdr:y>0.69916</cdr:y>
    </cdr:to>
    <cdr:sp macro="" textlink="">
      <cdr:nvSpPr>
        <cdr:cNvPr id="3752" name="NDMPlot_ElementConcrete29">
          <a:extLst xmlns:a="http://schemas.openxmlformats.org/drawingml/2006/main">
            <a:ext uri="{FF2B5EF4-FFF2-40B4-BE49-F238E27FC236}">
              <a16:creationId xmlns:a16="http://schemas.microsoft.com/office/drawing/2014/main" id="{E853C688-16D4-4F27-B711-96AFEA63E5B3}"/>
            </a:ext>
          </a:extLst>
        </cdr:cNvPr>
        <cdr:cNvSpPr/>
      </cdr:nvSpPr>
      <cdr:spPr>
        <a:xfrm xmlns:a="http://schemas.openxmlformats.org/drawingml/2006/main">
          <a:off x="5335887" y="4602480"/>
          <a:ext cx="192331" cy="192330"/>
        </a:xfrm>
        <a:prstGeom xmlns:a="http://schemas.openxmlformats.org/drawingml/2006/main" prst="rect">
          <a:avLst/>
        </a:prstGeom>
        <a:solidFill xmlns:a="http://schemas.openxmlformats.org/drawingml/2006/main">
          <a:srgbClr val="A36FD5"/>
        </a:solidFill>
        <a:ln xmlns:a="http://schemas.openxmlformats.org/drawingml/2006/main" w="1905">
          <a:solidFill>
            <a:srgbClr val="A36F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0.67111</cdr:y>
    </cdr:from>
    <cdr:to>
      <cdr:x>0.55723</cdr:x>
      <cdr:y>0.69916</cdr:y>
    </cdr:to>
    <cdr:sp macro="" textlink="">
      <cdr:nvSpPr>
        <cdr:cNvPr id="3753" name="NDMPlot_ElementConcrete30">
          <a:extLst xmlns:a="http://schemas.openxmlformats.org/drawingml/2006/main">
            <a:ext uri="{FF2B5EF4-FFF2-40B4-BE49-F238E27FC236}">
              <a16:creationId xmlns:a16="http://schemas.microsoft.com/office/drawing/2014/main" id="{1EAAFE16-A9A1-478B-807D-2FB17495B329}"/>
            </a:ext>
          </a:extLst>
        </cdr:cNvPr>
        <cdr:cNvSpPr/>
      </cdr:nvSpPr>
      <cdr:spPr>
        <a:xfrm xmlns:a="http://schemas.openxmlformats.org/drawingml/2006/main">
          <a:off x="5610645" y="4602480"/>
          <a:ext cx="192331" cy="192330"/>
        </a:xfrm>
        <a:prstGeom xmlns:a="http://schemas.openxmlformats.org/drawingml/2006/main" prst="rect">
          <a:avLst/>
        </a:prstGeom>
        <a:solidFill xmlns:a="http://schemas.openxmlformats.org/drawingml/2006/main">
          <a:srgbClr val="A36FD5"/>
        </a:solidFill>
        <a:ln xmlns:a="http://schemas.openxmlformats.org/drawingml/2006/main" w="1905">
          <a:solidFill>
            <a:srgbClr val="A36F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0.63105</cdr:y>
    </cdr:from>
    <cdr:to>
      <cdr:x>0.31978</cdr:x>
      <cdr:y>0.65909</cdr:y>
    </cdr:to>
    <cdr:sp macro="" textlink="">
      <cdr:nvSpPr>
        <cdr:cNvPr id="3754" name="NDMPlot_ElementConcrete31">
          <a:extLst xmlns:a="http://schemas.openxmlformats.org/drawingml/2006/main">
            <a:ext uri="{FF2B5EF4-FFF2-40B4-BE49-F238E27FC236}">
              <a16:creationId xmlns:a16="http://schemas.microsoft.com/office/drawing/2014/main" id="{2E592036-E9E6-4F08-B8D6-8D2B84BDD8BE}"/>
            </a:ext>
          </a:extLst>
        </cdr:cNvPr>
        <cdr:cNvSpPr/>
      </cdr:nvSpPr>
      <cdr:spPr>
        <a:xfrm xmlns:a="http://schemas.openxmlformats.org/drawingml/2006/main">
          <a:off x="3137824" y="4327721"/>
          <a:ext cx="192331" cy="192331"/>
        </a:xfrm>
        <a:prstGeom xmlns:a="http://schemas.openxmlformats.org/drawingml/2006/main" prst="rect">
          <a:avLst/>
        </a:prstGeom>
        <a:solidFill xmlns:a="http://schemas.openxmlformats.org/drawingml/2006/main">
          <a:srgbClr val="B088D6"/>
        </a:solidFill>
        <a:ln xmlns:a="http://schemas.openxmlformats.org/drawingml/2006/main" w="1905">
          <a:solidFill>
            <a:srgbClr val="B088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0.63105</cdr:y>
    </cdr:from>
    <cdr:to>
      <cdr:x>0.34616</cdr:x>
      <cdr:y>0.65909</cdr:y>
    </cdr:to>
    <cdr:sp macro="" textlink="">
      <cdr:nvSpPr>
        <cdr:cNvPr id="3755" name="NDMPlot_ElementConcrete32">
          <a:extLst xmlns:a="http://schemas.openxmlformats.org/drawingml/2006/main">
            <a:ext uri="{FF2B5EF4-FFF2-40B4-BE49-F238E27FC236}">
              <a16:creationId xmlns:a16="http://schemas.microsoft.com/office/drawing/2014/main" id="{DB378437-8213-4D1C-8428-C72CB49A90EA}"/>
            </a:ext>
          </a:extLst>
        </cdr:cNvPr>
        <cdr:cNvSpPr/>
      </cdr:nvSpPr>
      <cdr:spPr>
        <a:xfrm xmlns:a="http://schemas.openxmlformats.org/drawingml/2006/main">
          <a:off x="3412582" y="4327721"/>
          <a:ext cx="192331" cy="192331"/>
        </a:xfrm>
        <a:prstGeom xmlns:a="http://schemas.openxmlformats.org/drawingml/2006/main" prst="rect">
          <a:avLst/>
        </a:prstGeom>
        <a:solidFill xmlns:a="http://schemas.openxmlformats.org/drawingml/2006/main">
          <a:srgbClr val="B088D6"/>
        </a:solidFill>
        <a:ln xmlns:a="http://schemas.openxmlformats.org/drawingml/2006/main" w="1905">
          <a:solidFill>
            <a:srgbClr val="B088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0.63105</cdr:y>
    </cdr:from>
    <cdr:to>
      <cdr:x>0.37254</cdr:x>
      <cdr:y>0.65909</cdr:y>
    </cdr:to>
    <cdr:sp macro="" textlink="">
      <cdr:nvSpPr>
        <cdr:cNvPr id="3756" name="NDMPlot_ElementConcrete33">
          <a:extLst xmlns:a="http://schemas.openxmlformats.org/drawingml/2006/main">
            <a:ext uri="{FF2B5EF4-FFF2-40B4-BE49-F238E27FC236}">
              <a16:creationId xmlns:a16="http://schemas.microsoft.com/office/drawing/2014/main" id="{5BEBD2B6-1073-4B78-9B07-BF638A850A54}"/>
            </a:ext>
          </a:extLst>
        </cdr:cNvPr>
        <cdr:cNvSpPr/>
      </cdr:nvSpPr>
      <cdr:spPr>
        <a:xfrm xmlns:a="http://schemas.openxmlformats.org/drawingml/2006/main">
          <a:off x="3687340" y="4327721"/>
          <a:ext cx="192331" cy="192331"/>
        </a:xfrm>
        <a:prstGeom xmlns:a="http://schemas.openxmlformats.org/drawingml/2006/main" prst="rect">
          <a:avLst/>
        </a:prstGeom>
        <a:solidFill xmlns:a="http://schemas.openxmlformats.org/drawingml/2006/main">
          <a:srgbClr val="B088D6"/>
        </a:solidFill>
        <a:ln xmlns:a="http://schemas.openxmlformats.org/drawingml/2006/main" w="1905">
          <a:solidFill>
            <a:srgbClr val="B088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0.63105</cdr:y>
    </cdr:from>
    <cdr:to>
      <cdr:x>0.50446</cdr:x>
      <cdr:y>0.65909</cdr:y>
    </cdr:to>
    <cdr:sp macro="" textlink="">
      <cdr:nvSpPr>
        <cdr:cNvPr id="3757" name="NDMPlot_ElementConcrete34">
          <a:extLst xmlns:a="http://schemas.openxmlformats.org/drawingml/2006/main">
            <a:ext uri="{FF2B5EF4-FFF2-40B4-BE49-F238E27FC236}">
              <a16:creationId xmlns:a16="http://schemas.microsoft.com/office/drawing/2014/main" id="{6C5092C8-8731-4090-B53A-CD806515EC11}"/>
            </a:ext>
          </a:extLst>
        </cdr:cNvPr>
        <cdr:cNvSpPr/>
      </cdr:nvSpPr>
      <cdr:spPr>
        <a:xfrm xmlns:a="http://schemas.openxmlformats.org/drawingml/2006/main">
          <a:off x="5061129" y="4327721"/>
          <a:ext cx="192331" cy="192331"/>
        </a:xfrm>
        <a:prstGeom xmlns:a="http://schemas.openxmlformats.org/drawingml/2006/main" prst="rect">
          <a:avLst/>
        </a:prstGeom>
        <a:solidFill xmlns:a="http://schemas.openxmlformats.org/drawingml/2006/main">
          <a:srgbClr val="B088D6"/>
        </a:solidFill>
        <a:ln xmlns:a="http://schemas.openxmlformats.org/drawingml/2006/main" w="1905">
          <a:solidFill>
            <a:srgbClr val="B088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0.63105</cdr:y>
    </cdr:from>
    <cdr:to>
      <cdr:x>0.53084</cdr:x>
      <cdr:y>0.65909</cdr:y>
    </cdr:to>
    <cdr:sp macro="" textlink="">
      <cdr:nvSpPr>
        <cdr:cNvPr id="3758" name="NDMPlot_ElementConcrete35">
          <a:extLst xmlns:a="http://schemas.openxmlformats.org/drawingml/2006/main">
            <a:ext uri="{FF2B5EF4-FFF2-40B4-BE49-F238E27FC236}">
              <a16:creationId xmlns:a16="http://schemas.microsoft.com/office/drawing/2014/main" id="{AFDCF721-390A-45FC-93C2-9B6C4FCA4672}"/>
            </a:ext>
          </a:extLst>
        </cdr:cNvPr>
        <cdr:cNvSpPr/>
      </cdr:nvSpPr>
      <cdr:spPr>
        <a:xfrm xmlns:a="http://schemas.openxmlformats.org/drawingml/2006/main">
          <a:off x="5335887" y="4327721"/>
          <a:ext cx="192331" cy="192331"/>
        </a:xfrm>
        <a:prstGeom xmlns:a="http://schemas.openxmlformats.org/drawingml/2006/main" prst="rect">
          <a:avLst/>
        </a:prstGeom>
        <a:solidFill xmlns:a="http://schemas.openxmlformats.org/drawingml/2006/main">
          <a:srgbClr val="B088D6"/>
        </a:solidFill>
        <a:ln xmlns:a="http://schemas.openxmlformats.org/drawingml/2006/main" w="1905">
          <a:solidFill>
            <a:srgbClr val="B088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0.63105</cdr:y>
    </cdr:from>
    <cdr:to>
      <cdr:x>0.55723</cdr:x>
      <cdr:y>0.65909</cdr:y>
    </cdr:to>
    <cdr:sp macro="" textlink="">
      <cdr:nvSpPr>
        <cdr:cNvPr id="3759" name="NDMPlot_ElementConcrete36">
          <a:extLst xmlns:a="http://schemas.openxmlformats.org/drawingml/2006/main">
            <a:ext uri="{FF2B5EF4-FFF2-40B4-BE49-F238E27FC236}">
              <a16:creationId xmlns:a16="http://schemas.microsoft.com/office/drawing/2014/main" id="{88F5A6C4-A5AE-4F52-9EC1-A8103D39D227}"/>
            </a:ext>
          </a:extLst>
        </cdr:cNvPr>
        <cdr:cNvSpPr/>
      </cdr:nvSpPr>
      <cdr:spPr>
        <a:xfrm xmlns:a="http://schemas.openxmlformats.org/drawingml/2006/main">
          <a:off x="5610645" y="4327721"/>
          <a:ext cx="192331" cy="192331"/>
        </a:xfrm>
        <a:prstGeom xmlns:a="http://schemas.openxmlformats.org/drawingml/2006/main" prst="rect">
          <a:avLst/>
        </a:prstGeom>
        <a:solidFill xmlns:a="http://schemas.openxmlformats.org/drawingml/2006/main">
          <a:srgbClr val="B088D6"/>
        </a:solidFill>
        <a:ln xmlns:a="http://schemas.openxmlformats.org/drawingml/2006/main" w="1905">
          <a:solidFill>
            <a:srgbClr val="B088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0.59098</cdr:y>
    </cdr:from>
    <cdr:to>
      <cdr:x>0.31978</cdr:x>
      <cdr:y>0.61903</cdr:y>
    </cdr:to>
    <cdr:sp macro="" textlink="">
      <cdr:nvSpPr>
        <cdr:cNvPr id="3760" name="NDMPlot_ElementConcrete37">
          <a:extLst xmlns:a="http://schemas.openxmlformats.org/drawingml/2006/main">
            <a:ext uri="{FF2B5EF4-FFF2-40B4-BE49-F238E27FC236}">
              <a16:creationId xmlns:a16="http://schemas.microsoft.com/office/drawing/2014/main" id="{341169C1-7A4B-4197-940B-2BE1C66ACAB4}"/>
            </a:ext>
          </a:extLst>
        </cdr:cNvPr>
        <cdr:cNvSpPr/>
      </cdr:nvSpPr>
      <cdr:spPr>
        <a:xfrm xmlns:a="http://schemas.openxmlformats.org/drawingml/2006/main">
          <a:off x="3137824" y="4052964"/>
          <a:ext cx="192331" cy="192330"/>
        </a:xfrm>
        <a:prstGeom xmlns:a="http://schemas.openxmlformats.org/drawingml/2006/main" prst="rect">
          <a:avLst/>
        </a:prstGeom>
        <a:solidFill xmlns:a="http://schemas.openxmlformats.org/drawingml/2006/main">
          <a:srgbClr val="BDA1D8"/>
        </a:solidFill>
        <a:ln xmlns:a="http://schemas.openxmlformats.org/drawingml/2006/main" w="1905">
          <a:solidFill>
            <a:srgbClr val="BDA1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0.59098</cdr:y>
    </cdr:from>
    <cdr:to>
      <cdr:x>0.34616</cdr:x>
      <cdr:y>0.61903</cdr:y>
    </cdr:to>
    <cdr:sp macro="" textlink="">
      <cdr:nvSpPr>
        <cdr:cNvPr id="3761" name="NDMPlot_ElementConcrete38">
          <a:extLst xmlns:a="http://schemas.openxmlformats.org/drawingml/2006/main">
            <a:ext uri="{FF2B5EF4-FFF2-40B4-BE49-F238E27FC236}">
              <a16:creationId xmlns:a16="http://schemas.microsoft.com/office/drawing/2014/main" id="{64527128-B0E3-4A5C-8BDC-147BE7260ECC}"/>
            </a:ext>
          </a:extLst>
        </cdr:cNvPr>
        <cdr:cNvSpPr/>
      </cdr:nvSpPr>
      <cdr:spPr>
        <a:xfrm xmlns:a="http://schemas.openxmlformats.org/drawingml/2006/main">
          <a:off x="3412582" y="4052964"/>
          <a:ext cx="192331" cy="192330"/>
        </a:xfrm>
        <a:prstGeom xmlns:a="http://schemas.openxmlformats.org/drawingml/2006/main" prst="rect">
          <a:avLst/>
        </a:prstGeom>
        <a:solidFill xmlns:a="http://schemas.openxmlformats.org/drawingml/2006/main">
          <a:srgbClr val="BDA1D8"/>
        </a:solidFill>
        <a:ln xmlns:a="http://schemas.openxmlformats.org/drawingml/2006/main" w="1905">
          <a:solidFill>
            <a:srgbClr val="BDA1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0.59098</cdr:y>
    </cdr:from>
    <cdr:to>
      <cdr:x>0.37254</cdr:x>
      <cdr:y>0.61903</cdr:y>
    </cdr:to>
    <cdr:sp macro="" textlink="">
      <cdr:nvSpPr>
        <cdr:cNvPr id="3762" name="NDMPlot_ElementConcrete39">
          <a:extLst xmlns:a="http://schemas.openxmlformats.org/drawingml/2006/main">
            <a:ext uri="{FF2B5EF4-FFF2-40B4-BE49-F238E27FC236}">
              <a16:creationId xmlns:a16="http://schemas.microsoft.com/office/drawing/2014/main" id="{6A610C7D-6644-4BD5-A34D-AF1DA1380EC8}"/>
            </a:ext>
          </a:extLst>
        </cdr:cNvPr>
        <cdr:cNvSpPr/>
      </cdr:nvSpPr>
      <cdr:spPr>
        <a:xfrm xmlns:a="http://schemas.openxmlformats.org/drawingml/2006/main">
          <a:off x="3687340" y="4052964"/>
          <a:ext cx="192331" cy="192330"/>
        </a:xfrm>
        <a:prstGeom xmlns:a="http://schemas.openxmlformats.org/drawingml/2006/main" prst="rect">
          <a:avLst/>
        </a:prstGeom>
        <a:solidFill xmlns:a="http://schemas.openxmlformats.org/drawingml/2006/main">
          <a:srgbClr val="BDA1D8"/>
        </a:solidFill>
        <a:ln xmlns:a="http://schemas.openxmlformats.org/drawingml/2006/main" w="1905">
          <a:solidFill>
            <a:srgbClr val="BDA1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0.59098</cdr:y>
    </cdr:from>
    <cdr:to>
      <cdr:x>0.50446</cdr:x>
      <cdr:y>0.61903</cdr:y>
    </cdr:to>
    <cdr:sp macro="" textlink="">
      <cdr:nvSpPr>
        <cdr:cNvPr id="3763" name="NDMPlot_ElementConcrete40">
          <a:extLst xmlns:a="http://schemas.openxmlformats.org/drawingml/2006/main">
            <a:ext uri="{FF2B5EF4-FFF2-40B4-BE49-F238E27FC236}">
              <a16:creationId xmlns:a16="http://schemas.microsoft.com/office/drawing/2014/main" id="{6642C552-40E9-43D7-92D6-24E076DF1238}"/>
            </a:ext>
          </a:extLst>
        </cdr:cNvPr>
        <cdr:cNvSpPr/>
      </cdr:nvSpPr>
      <cdr:spPr>
        <a:xfrm xmlns:a="http://schemas.openxmlformats.org/drawingml/2006/main">
          <a:off x="5061129" y="4052964"/>
          <a:ext cx="192331" cy="192330"/>
        </a:xfrm>
        <a:prstGeom xmlns:a="http://schemas.openxmlformats.org/drawingml/2006/main" prst="rect">
          <a:avLst/>
        </a:prstGeom>
        <a:solidFill xmlns:a="http://schemas.openxmlformats.org/drawingml/2006/main">
          <a:srgbClr val="BDA1D8"/>
        </a:solidFill>
        <a:ln xmlns:a="http://schemas.openxmlformats.org/drawingml/2006/main" w="1905">
          <a:solidFill>
            <a:srgbClr val="BDA1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0.59098</cdr:y>
    </cdr:from>
    <cdr:to>
      <cdr:x>0.53084</cdr:x>
      <cdr:y>0.61903</cdr:y>
    </cdr:to>
    <cdr:sp macro="" textlink="">
      <cdr:nvSpPr>
        <cdr:cNvPr id="3764" name="NDMPlot_ElementConcrete41">
          <a:extLst xmlns:a="http://schemas.openxmlformats.org/drawingml/2006/main">
            <a:ext uri="{FF2B5EF4-FFF2-40B4-BE49-F238E27FC236}">
              <a16:creationId xmlns:a16="http://schemas.microsoft.com/office/drawing/2014/main" id="{72B7D134-D488-40E7-9675-7BB85DBDCAB0}"/>
            </a:ext>
          </a:extLst>
        </cdr:cNvPr>
        <cdr:cNvSpPr/>
      </cdr:nvSpPr>
      <cdr:spPr>
        <a:xfrm xmlns:a="http://schemas.openxmlformats.org/drawingml/2006/main">
          <a:off x="5335887" y="4052964"/>
          <a:ext cx="192331" cy="192330"/>
        </a:xfrm>
        <a:prstGeom xmlns:a="http://schemas.openxmlformats.org/drawingml/2006/main" prst="rect">
          <a:avLst/>
        </a:prstGeom>
        <a:solidFill xmlns:a="http://schemas.openxmlformats.org/drawingml/2006/main">
          <a:srgbClr val="BDA1D8"/>
        </a:solidFill>
        <a:ln xmlns:a="http://schemas.openxmlformats.org/drawingml/2006/main" w="1905">
          <a:solidFill>
            <a:srgbClr val="BDA1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0.59098</cdr:y>
    </cdr:from>
    <cdr:to>
      <cdr:x>0.55723</cdr:x>
      <cdr:y>0.61903</cdr:y>
    </cdr:to>
    <cdr:sp macro="" textlink="">
      <cdr:nvSpPr>
        <cdr:cNvPr id="3765" name="NDMPlot_ElementConcrete42">
          <a:extLst xmlns:a="http://schemas.openxmlformats.org/drawingml/2006/main">
            <a:ext uri="{FF2B5EF4-FFF2-40B4-BE49-F238E27FC236}">
              <a16:creationId xmlns:a16="http://schemas.microsoft.com/office/drawing/2014/main" id="{82A0823B-62F5-4406-98F6-45D8EC94908E}"/>
            </a:ext>
          </a:extLst>
        </cdr:cNvPr>
        <cdr:cNvSpPr/>
      </cdr:nvSpPr>
      <cdr:spPr>
        <a:xfrm xmlns:a="http://schemas.openxmlformats.org/drawingml/2006/main">
          <a:off x="5610645" y="4052964"/>
          <a:ext cx="192331" cy="192330"/>
        </a:xfrm>
        <a:prstGeom xmlns:a="http://schemas.openxmlformats.org/drawingml/2006/main" prst="rect">
          <a:avLst/>
        </a:prstGeom>
        <a:solidFill xmlns:a="http://schemas.openxmlformats.org/drawingml/2006/main">
          <a:srgbClr val="BDA1D8"/>
        </a:solidFill>
        <a:ln xmlns:a="http://schemas.openxmlformats.org/drawingml/2006/main" w="1905">
          <a:solidFill>
            <a:srgbClr val="BDA1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0.55092</cdr:y>
    </cdr:from>
    <cdr:to>
      <cdr:x>0.31978</cdr:x>
      <cdr:y>0.57896</cdr:y>
    </cdr:to>
    <cdr:sp macro="" textlink="">
      <cdr:nvSpPr>
        <cdr:cNvPr id="3766" name="NDMPlot_ElementConcrete43">
          <a:extLst xmlns:a="http://schemas.openxmlformats.org/drawingml/2006/main">
            <a:ext uri="{FF2B5EF4-FFF2-40B4-BE49-F238E27FC236}">
              <a16:creationId xmlns:a16="http://schemas.microsoft.com/office/drawing/2014/main" id="{CC6D8301-3B31-4B0D-9F56-355CE554F0A7}"/>
            </a:ext>
          </a:extLst>
        </cdr:cNvPr>
        <cdr:cNvSpPr/>
      </cdr:nvSpPr>
      <cdr:spPr>
        <a:xfrm xmlns:a="http://schemas.openxmlformats.org/drawingml/2006/main">
          <a:off x="3137824" y="3778206"/>
          <a:ext cx="192331" cy="192330"/>
        </a:xfrm>
        <a:prstGeom xmlns:a="http://schemas.openxmlformats.org/drawingml/2006/main" prst="rect">
          <a:avLst/>
        </a:prstGeom>
        <a:solidFill xmlns:a="http://schemas.openxmlformats.org/drawingml/2006/main">
          <a:srgbClr val="CABAD9"/>
        </a:solidFill>
        <a:ln xmlns:a="http://schemas.openxmlformats.org/drawingml/2006/main" w="1905">
          <a:solidFill>
            <a:srgbClr val="CABA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0.55092</cdr:y>
    </cdr:from>
    <cdr:to>
      <cdr:x>0.34616</cdr:x>
      <cdr:y>0.57896</cdr:y>
    </cdr:to>
    <cdr:sp macro="" textlink="">
      <cdr:nvSpPr>
        <cdr:cNvPr id="3767" name="NDMPlot_ElementConcrete44">
          <a:extLst xmlns:a="http://schemas.openxmlformats.org/drawingml/2006/main">
            <a:ext uri="{FF2B5EF4-FFF2-40B4-BE49-F238E27FC236}">
              <a16:creationId xmlns:a16="http://schemas.microsoft.com/office/drawing/2014/main" id="{5C067F16-6940-4686-BFA1-7DDDEE096AD6}"/>
            </a:ext>
          </a:extLst>
        </cdr:cNvPr>
        <cdr:cNvSpPr/>
      </cdr:nvSpPr>
      <cdr:spPr>
        <a:xfrm xmlns:a="http://schemas.openxmlformats.org/drawingml/2006/main">
          <a:off x="3412582" y="3778206"/>
          <a:ext cx="192331" cy="192330"/>
        </a:xfrm>
        <a:prstGeom xmlns:a="http://schemas.openxmlformats.org/drawingml/2006/main" prst="rect">
          <a:avLst/>
        </a:prstGeom>
        <a:solidFill xmlns:a="http://schemas.openxmlformats.org/drawingml/2006/main">
          <a:srgbClr val="CABAD9"/>
        </a:solidFill>
        <a:ln xmlns:a="http://schemas.openxmlformats.org/drawingml/2006/main" w="1905">
          <a:solidFill>
            <a:srgbClr val="CABA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0.55092</cdr:y>
    </cdr:from>
    <cdr:to>
      <cdr:x>0.37254</cdr:x>
      <cdr:y>0.57896</cdr:y>
    </cdr:to>
    <cdr:sp macro="" textlink="">
      <cdr:nvSpPr>
        <cdr:cNvPr id="3768" name="NDMPlot_ElementConcrete45">
          <a:extLst xmlns:a="http://schemas.openxmlformats.org/drawingml/2006/main">
            <a:ext uri="{FF2B5EF4-FFF2-40B4-BE49-F238E27FC236}">
              <a16:creationId xmlns:a16="http://schemas.microsoft.com/office/drawing/2014/main" id="{C3C7F759-CF3C-458F-8623-890618EEE3DA}"/>
            </a:ext>
          </a:extLst>
        </cdr:cNvPr>
        <cdr:cNvSpPr/>
      </cdr:nvSpPr>
      <cdr:spPr>
        <a:xfrm xmlns:a="http://schemas.openxmlformats.org/drawingml/2006/main">
          <a:off x="3687340" y="3778206"/>
          <a:ext cx="192331" cy="192330"/>
        </a:xfrm>
        <a:prstGeom xmlns:a="http://schemas.openxmlformats.org/drawingml/2006/main" prst="rect">
          <a:avLst/>
        </a:prstGeom>
        <a:solidFill xmlns:a="http://schemas.openxmlformats.org/drawingml/2006/main">
          <a:srgbClr val="CABAD9"/>
        </a:solidFill>
        <a:ln xmlns:a="http://schemas.openxmlformats.org/drawingml/2006/main" w="1905">
          <a:solidFill>
            <a:srgbClr val="CABA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0.55092</cdr:y>
    </cdr:from>
    <cdr:to>
      <cdr:x>0.50446</cdr:x>
      <cdr:y>0.57896</cdr:y>
    </cdr:to>
    <cdr:sp macro="" textlink="">
      <cdr:nvSpPr>
        <cdr:cNvPr id="3769" name="NDMPlot_ElementConcrete46">
          <a:extLst xmlns:a="http://schemas.openxmlformats.org/drawingml/2006/main">
            <a:ext uri="{FF2B5EF4-FFF2-40B4-BE49-F238E27FC236}">
              <a16:creationId xmlns:a16="http://schemas.microsoft.com/office/drawing/2014/main" id="{3FD29021-521D-474A-8B3F-6694D7D90157}"/>
            </a:ext>
          </a:extLst>
        </cdr:cNvPr>
        <cdr:cNvSpPr/>
      </cdr:nvSpPr>
      <cdr:spPr>
        <a:xfrm xmlns:a="http://schemas.openxmlformats.org/drawingml/2006/main">
          <a:off x="5061129" y="3778206"/>
          <a:ext cx="192331" cy="192330"/>
        </a:xfrm>
        <a:prstGeom xmlns:a="http://schemas.openxmlformats.org/drawingml/2006/main" prst="rect">
          <a:avLst/>
        </a:prstGeom>
        <a:solidFill xmlns:a="http://schemas.openxmlformats.org/drawingml/2006/main">
          <a:srgbClr val="CABAD9"/>
        </a:solidFill>
        <a:ln xmlns:a="http://schemas.openxmlformats.org/drawingml/2006/main" w="1905">
          <a:solidFill>
            <a:srgbClr val="CABA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0.55092</cdr:y>
    </cdr:from>
    <cdr:to>
      <cdr:x>0.53084</cdr:x>
      <cdr:y>0.57896</cdr:y>
    </cdr:to>
    <cdr:sp macro="" textlink="">
      <cdr:nvSpPr>
        <cdr:cNvPr id="3770" name="NDMPlot_ElementConcrete47">
          <a:extLst xmlns:a="http://schemas.openxmlformats.org/drawingml/2006/main">
            <a:ext uri="{FF2B5EF4-FFF2-40B4-BE49-F238E27FC236}">
              <a16:creationId xmlns:a16="http://schemas.microsoft.com/office/drawing/2014/main" id="{1DDBE481-FC95-4719-8CBE-C94FBCBCC307}"/>
            </a:ext>
          </a:extLst>
        </cdr:cNvPr>
        <cdr:cNvSpPr/>
      </cdr:nvSpPr>
      <cdr:spPr>
        <a:xfrm xmlns:a="http://schemas.openxmlformats.org/drawingml/2006/main">
          <a:off x="5335887" y="3778206"/>
          <a:ext cx="192331" cy="192330"/>
        </a:xfrm>
        <a:prstGeom xmlns:a="http://schemas.openxmlformats.org/drawingml/2006/main" prst="rect">
          <a:avLst/>
        </a:prstGeom>
        <a:solidFill xmlns:a="http://schemas.openxmlformats.org/drawingml/2006/main">
          <a:srgbClr val="CABAD9"/>
        </a:solidFill>
        <a:ln xmlns:a="http://schemas.openxmlformats.org/drawingml/2006/main" w="1905">
          <a:solidFill>
            <a:srgbClr val="CABA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0.55092</cdr:y>
    </cdr:from>
    <cdr:to>
      <cdr:x>0.55723</cdr:x>
      <cdr:y>0.57896</cdr:y>
    </cdr:to>
    <cdr:sp macro="" textlink="">
      <cdr:nvSpPr>
        <cdr:cNvPr id="3771" name="NDMPlot_ElementConcrete48">
          <a:extLst xmlns:a="http://schemas.openxmlformats.org/drawingml/2006/main">
            <a:ext uri="{FF2B5EF4-FFF2-40B4-BE49-F238E27FC236}">
              <a16:creationId xmlns:a16="http://schemas.microsoft.com/office/drawing/2014/main" id="{924EBC57-4FCD-474B-AC8F-AF82C0317682}"/>
            </a:ext>
          </a:extLst>
        </cdr:cNvPr>
        <cdr:cNvSpPr/>
      </cdr:nvSpPr>
      <cdr:spPr>
        <a:xfrm xmlns:a="http://schemas.openxmlformats.org/drawingml/2006/main">
          <a:off x="5610645" y="3778206"/>
          <a:ext cx="192331" cy="192330"/>
        </a:xfrm>
        <a:prstGeom xmlns:a="http://schemas.openxmlformats.org/drawingml/2006/main" prst="rect">
          <a:avLst/>
        </a:prstGeom>
        <a:solidFill xmlns:a="http://schemas.openxmlformats.org/drawingml/2006/main">
          <a:srgbClr val="CABAD9"/>
        </a:solidFill>
        <a:ln xmlns:a="http://schemas.openxmlformats.org/drawingml/2006/main" w="1905">
          <a:solidFill>
            <a:srgbClr val="CABA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0.51086</cdr:y>
    </cdr:from>
    <cdr:to>
      <cdr:x>0.31978</cdr:x>
      <cdr:y>0.5389</cdr:y>
    </cdr:to>
    <cdr:sp macro="" textlink="">
      <cdr:nvSpPr>
        <cdr:cNvPr id="3772" name="NDMPlot_ElementConcrete49">
          <a:extLst xmlns:a="http://schemas.openxmlformats.org/drawingml/2006/main">
            <a:ext uri="{FF2B5EF4-FFF2-40B4-BE49-F238E27FC236}">
              <a16:creationId xmlns:a16="http://schemas.microsoft.com/office/drawing/2014/main" id="{0F9C53A9-98BB-4309-9CBA-A222901420CB}"/>
            </a:ext>
          </a:extLst>
        </cdr:cNvPr>
        <cdr:cNvSpPr/>
      </cdr:nvSpPr>
      <cdr:spPr>
        <a:xfrm xmlns:a="http://schemas.openxmlformats.org/drawingml/2006/main">
          <a:off x="3137824" y="3503448"/>
          <a:ext cx="192331" cy="192330"/>
        </a:xfrm>
        <a:prstGeom xmlns:a="http://schemas.openxmlformats.org/drawingml/2006/main" prst="rect">
          <a:avLst/>
        </a:prstGeom>
        <a:solidFill xmlns:a="http://schemas.openxmlformats.org/drawingml/2006/main">
          <a:srgbClr val="D7D3DA"/>
        </a:solidFill>
        <a:ln xmlns:a="http://schemas.openxmlformats.org/drawingml/2006/main" w="1905">
          <a:solidFill>
            <a:srgbClr val="D7D3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0.51086</cdr:y>
    </cdr:from>
    <cdr:to>
      <cdr:x>0.34616</cdr:x>
      <cdr:y>0.5389</cdr:y>
    </cdr:to>
    <cdr:sp macro="" textlink="">
      <cdr:nvSpPr>
        <cdr:cNvPr id="3773" name="NDMPlot_ElementConcrete50">
          <a:extLst xmlns:a="http://schemas.openxmlformats.org/drawingml/2006/main">
            <a:ext uri="{FF2B5EF4-FFF2-40B4-BE49-F238E27FC236}">
              <a16:creationId xmlns:a16="http://schemas.microsoft.com/office/drawing/2014/main" id="{11CFCBD3-CE05-47EE-A539-62FC0F8B6D22}"/>
            </a:ext>
          </a:extLst>
        </cdr:cNvPr>
        <cdr:cNvSpPr/>
      </cdr:nvSpPr>
      <cdr:spPr>
        <a:xfrm xmlns:a="http://schemas.openxmlformats.org/drawingml/2006/main">
          <a:off x="3412582" y="3503448"/>
          <a:ext cx="192331" cy="192330"/>
        </a:xfrm>
        <a:prstGeom xmlns:a="http://schemas.openxmlformats.org/drawingml/2006/main" prst="rect">
          <a:avLst/>
        </a:prstGeom>
        <a:solidFill xmlns:a="http://schemas.openxmlformats.org/drawingml/2006/main">
          <a:srgbClr val="D7D3DA"/>
        </a:solidFill>
        <a:ln xmlns:a="http://schemas.openxmlformats.org/drawingml/2006/main" w="1905">
          <a:solidFill>
            <a:srgbClr val="D7D3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0.51086</cdr:y>
    </cdr:from>
    <cdr:to>
      <cdr:x>0.37254</cdr:x>
      <cdr:y>0.5389</cdr:y>
    </cdr:to>
    <cdr:sp macro="" textlink="">
      <cdr:nvSpPr>
        <cdr:cNvPr id="3774" name="NDMPlot_ElementConcrete51">
          <a:extLst xmlns:a="http://schemas.openxmlformats.org/drawingml/2006/main">
            <a:ext uri="{FF2B5EF4-FFF2-40B4-BE49-F238E27FC236}">
              <a16:creationId xmlns:a16="http://schemas.microsoft.com/office/drawing/2014/main" id="{D39768DF-3A0B-4983-896F-BA25D9C58330}"/>
            </a:ext>
          </a:extLst>
        </cdr:cNvPr>
        <cdr:cNvSpPr/>
      </cdr:nvSpPr>
      <cdr:spPr>
        <a:xfrm xmlns:a="http://schemas.openxmlformats.org/drawingml/2006/main">
          <a:off x="3687340" y="3503448"/>
          <a:ext cx="192331" cy="192330"/>
        </a:xfrm>
        <a:prstGeom xmlns:a="http://schemas.openxmlformats.org/drawingml/2006/main" prst="rect">
          <a:avLst/>
        </a:prstGeom>
        <a:solidFill xmlns:a="http://schemas.openxmlformats.org/drawingml/2006/main">
          <a:srgbClr val="D7D3DA"/>
        </a:solidFill>
        <a:ln xmlns:a="http://schemas.openxmlformats.org/drawingml/2006/main" w="1905">
          <a:solidFill>
            <a:srgbClr val="D7D3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0.51086</cdr:y>
    </cdr:from>
    <cdr:to>
      <cdr:x>0.50446</cdr:x>
      <cdr:y>0.5389</cdr:y>
    </cdr:to>
    <cdr:sp macro="" textlink="">
      <cdr:nvSpPr>
        <cdr:cNvPr id="3775" name="NDMPlot_ElementConcrete52">
          <a:extLst xmlns:a="http://schemas.openxmlformats.org/drawingml/2006/main">
            <a:ext uri="{FF2B5EF4-FFF2-40B4-BE49-F238E27FC236}">
              <a16:creationId xmlns:a16="http://schemas.microsoft.com/office/drawing/2014/main" id="{CE3392BA-1DF7-4767-A424-48CAE2B8B2BF}"/>
            </a:ext>
          </a:extLst>
        </cdr:cNvPr>
        <cdr:cNvSpPr/>
      </cdr:nvSpPr>
      <cdr:spPr>
        <a:xfrm xmlns:a="http://schemas.openxmlformats.org/drawingml/2006/main">
          <a:off x="5061129" y="3503448"/>
          <a:ext cx="192331" cy="192330"/>
        </a:xfrm>
        <a:prstGeom xmlns:a="http://schemas.openxmlformats.org/drawingml/2006/main" prst="rect">
          <a:avLst/>
        </a:prstGeom>
        <a:solidFill xmlns:a="http://schemas.openxmlformats.org/drawingml/2006/main">
          <a:srgbClr val="D7D3DA"/>
        </a:solidFill>
        <a:ln xmlns:a="http://schemas.openxmlformats.org/drawingml/2006/main" w="1905">
          <a:solidFill>
            <a:srgbClr val="D7D3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0.51086</cdr:y>
    </cdr:from>
    <cdr:to>
      <cdr:x>0.53084</cdr:x>
      <cdr:y>0.5389</cdr:y>
    </cdr:to>
    <cdr:sp macro="" textlink="">
      <cdr:nvSpPr>
        <cdr:cNvPr id="3776" name="NDMPlot_ElementConcrete53">
          <a:extLst xmlns:a="http://schemas.openxmlformats.org/drawingml/2006/main">
            <a:ext uri="{FF2B5EF4-FFF2-40B4-BE49-F238E27FC236}">
              <a16:creationId xmlns:a16="http://schemas.microsoft.com/office/drawing/2014/main" id="{A3B670F6-6AC7-40C2-B4C6-9E46CDFFCAD4}"/>
            </a:ext>
          </a:extLst>
        </cdr:cNvPr>
        <cdr:cNvSpPr/>
      </cdr:nvSpPr>
      <cdr:spPr>
        <a:xfrm xmlns:a="http://schemas.openxmlformats.org/drawingml/2006/main">
          <a:off x="5335887" y="3503448"/>
          <a:ext cx="192331" cy="192330"/>
        </a:xfrm>
        <a:prstGeom xmlns:a="http://schemas.openxmlformats.org/drawingml/2006/main" prst="rect">
          <a:avLst/>
        </a:prstGeom>
        <a:solidFill xmlns:a="http://schemas.openxmlformats.org/drawingml/2006/main">
          <a:srgbClr val="D7D3DA"/>
        </a:solidFill>
        <a:ln xmlns:a="http://schemas.openxmlformats.org/drawingml/2006/main" w="1905">
          <a:solidFill>
            <a:srgbClr val="D7D3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0.51086</cdr:y>
    </cdr:from>
    <cdr:to>
      <cdr:x>0.55723</cdr:x>
      <cdr:y>0.5389</cdr:y>
    </cdr:to>
    <cdr:sp macro="" textlink="">
      <cdr:nvSpPr>
        <cdr:cNvPr id="3777" name="NDMPlot_ElementConcrete54">
          <a:extLst xmlns:a="http://schemas.openxmlformats.org/drawingml/2006/main">
            <a:ext uri="{FF2B5EF4-FFF2-40B4-BE49-F238E27FC236}">
              <a16:creationId xmlns:a16="http://schemas.microsoft.com/office/drawing/2014/main" id="{D2CC29AB-92FF-4792-99F0-7B09B6C6F4DD}"/>
            </a:ext>
          </a:extLst>
        </cdr:cNvPr>
        <cdr:cNvSpPr/>
      </cdr:nvSpPr>
      <cdr:spPr>
        <a:xfrm xmlns:a="http://schemas.openxmlformats.org/drawingml/2006/main">
          <a:off x="5610645" y="3503448"/>
          <a:ext cx="192331" cy="192330"/>
        </a:xfrm>
        <a:prstGeom xmlns:a="http://schemas.openxmlformats.org/drawingml/2006/main" prst="rect">
          <a:avLst/>
        </a:prstGeom>
        <a:solidFill xmlns:a="http://schemas.openxmlformats.org/drawingml/2006/main">
          <a:srgbClr val="D7D3DA"/>
        </a:solidFill>
        <a:ln xmlns:a="http://schemas.openxmlformats.org/drawingml/2006/main" w="1905">
          <a:solidFill>
            <a:srgbClr val="D7D3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0.47079</cdr:y>
    </cdr:from>
    <cdr:to>
      <cdr:x>0.31978</cdr:x>
      <cdr:y>0.49884</cdr:y>
    </cdr:to>
    <cdr:sp macro="" textlink="">
      <cdr:nvSpPr>
        <cdr:cNvPr id="3778" name="NDMPlot_ElementConcrete55">
          <a:extLst xmlns:a="http://schemas.openxmlformats.org/drawingml/2006/main">
            <a:ext uri="{FF2B5EF4-FFF2-40B4-BE49-F238E27FC236}">
              <a16:creationId xmlns:a16="http://schemas.microsoft.com/office/drawing/2014/main" id="{8329204C-F759-4740-9AC7-4C06FF0B1D49}"/>
            </a:ext>
          </a:extLst>
        </cdr:cNvPr>
        <cdr:cNvSpPr/>
      </cdr:nvSpPr>
      <cdr:spPr>
        <a:xfrm xmlns:a="http://schemas.openxmlformats.org/drawingml/2006/main">
          <a:off x="3137824"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0.47079</cdr:y>
    </cdr:from>
    <cdr:to>
      <cdr:x>0.34616</cdr:x>
      <cdr:y>0.49884</cdr:y>
    </cdr:to>
    <cdr:sp macro="" textlink="">
      <cdr:nvSpPr>
        <cdr:cNvPr id="3779" name="NDMPlot_ElementConcrete56">
          <a:extLst xmlns:a="http://schemas.openxmlformats.org/drawingml/2006/main">
            <a:ext uri="{FF2B5EF4-FFF2-40B4-BE49-F238E27FC236}">
              <a16:creationId xmlns:a16="http://schemas.microsoft.com/office/drawing/2014/main" id="{57BE545A-D238-4679-AB17-A43F05D67DF7}"/>
            </a:ext>
          </a:extLst>
        </cdr:cNvPr>
        <cdr:cNvSpPr/>
      </cdr:nvSpPr>
      <cdr:spPr>
        <a:xfrm xmlns:a="http://schemas.openxmlformats.org/drawingml/2006/main">
          <a:off x="3412582"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0.47079</cdr:y>
    </cdr:from>
    <cdr:to>
      <cdr:x>0.37254</cdr:x>
      <cdr:y>0.49884</cdr:y>
    </cdr:to>
    <cdr:sp macro="" textlink="">
      <cdr:nvSpPr>
        <cdr:cNvPr id="3780" name="NDMPlot_ElementConcrete57">
          <a:extLst xmlns:a="http://schemas.openxmlformats.org/drawingml/2006/main">
            <a:ext uri="{FF2B5EF4-FFF2-40B4-BE49-F238E27FC236}">
              <a16:creationId xmlns:a16="http://schemas.microsoft.com/office/drawing/2014/main" id="{BDB56E22-576A-4FF1-8F16-553C4046BD19}"/>
            </a:ext>
          </a:extLst>
        </cdr:cNvPr>
        <cdr:cNvSpPr/>
      </cdr:nvSpPr>
      <cdr:spPr>
        <a:xfrm xmlns:a="http://schemas.openxmlformats.org/drawingml/2006/main">
          <a:off x="3687340"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0.47079</cdr:y>
    </cdr:from>
    <cdr:to>
      <cdr:x>0.50446</cdr:x>
      <cdr:y>0.49884</cdr:y>
    </cdr:to>
    <cdr:sp macro="" textlink="">
      <cdr:nvSpPr>
        <cdr:cNvPr id="3781" name="NDMPlot_ElementConcrete58">
          <a:extLst xmlns:a="http://schemas.openxmlformats.org/drawingml/2006/main">
            <a:ext uri="{FF2B5EF4-FFF2-40B4-BE49-F238E27FC236}">
              <a16:creationId xmlns:a16="http://schemas.microsoft.com/office/drawing/2014/main" id="{A1413D44-E208-4BFC-BD08-4EBB41E6E187}"/>
            </a:ext>
          </a:extLst>
        </cdr:cNvPr>
        <cdr:cNvSpPr/>
      </cdr:nvSpPr>
      <cdr:spPr>
        <a:xfrm xmlns:a="http://schemas.openxmlformats.org/drawingml/2006/main">
          <a:off x="5061129"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0.47079</cdr:y>
    </cdr:from>
    <cdr:to>
      <cdr:x>0.53084</cdr:x>
      <cdr:y>0.49884</cdr:y>
    </cdr:to>
    <cdr:sp macro="" textlink="">
      <cdr:nvSpPr>
        <cdr:cNvPr id="3782" name="NDMPlot_ElementConcrete59">
          <a:extLst xmlns:a="http://schemas.openxmlformats.org/drawingml/2006/main">
            <a:ext uri="{FF2B5EF4-FFF2-40B4-BE49-F238E27FC236}">
              <a16:creationId xmlns:a16="http://schemas.microsoft.com/office/drawing/2014/main" id="{09BECB2D-597F-4074-A88E-C81FA71E42E6}"/>
            </a:ext>
          </a:extLst>
        </cdr:cNvPr>
        <cdr:cNvSpPr/>
      </cdr:nvSpPr>
      <cdr:spPr>
        <a:xfrm xmlns:a="http://schemas.openxmlformats.org/drawingml/2006/main">
          <a:off x="5335887"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0.47079</cdr:y>
    </cdr:from>
    <cdr:to>
      <cdr:x>0.55723</cdr:x>
      <cdr:y>0.49884</cdr:y>
    </cdr:to>
    <cdr:sp macro="" textlink="">
      <cdr:nvSpPr>
        <cdr:cNvPr id="3783" name="NDMPlot_ElementConcrete60">
          <a:extLst xmlns:a="http://schemas.openxmlformats.org/drawingml/2006/main">
            <a:ext uri="{FF2B5EF4-FFF2-40B4-BE49-F238E27FC236}">
              <a16:creationId xmlns:a16="http://schemas.microsoft.com/office/drawing/2014/main" id="{72CF4534-7645-4AC9-8CA0-18E54301048C}"/>
            </a:ext>
          </a:extLst>
        </cdr:cNvPr>
        <cdr:cNvSpPr/>
      </cdr:nvSpPr>
      <cdr:spPr>
        <a:xfrm xmlns:a="http://schemas.openxmlformats.org/drawingml/2006/main">
          <a:off x="5610645"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0.43073</cdr:y>
    </cdr:from>
    <cdr:to>
      <cdr:x>0.31978</cdr:x>
      <cdr:y>0.45877</cdr:y>
    </cdr:to>
    <cdr:sp macro="" textlink="">
      <cdr:nvSpPr>
        <cdr:cNvPr id="3784" name="NDMPlot_ElementConcrete61">
          <a:extLst xmlns:a="http://schemas.openxmlformats.org/drawingml/2006/main">
            <a:ext uri="{FF2B5EF4-FFF2-40B4-BE49-F238E27FC236}">
              <a16:creationId xmlns:a16="http://schemas.microsoft.com/office/drawing/2014/main" id="{7357F50C-6159-451C-B9DF-348AA796F88E}"/>
            </a:ext>
          </a:extLst>
        </cdr:cNvPr>
        <cdr:cNvSpPr/>
      </cdr:nvSpPr>
      <cdr:spPr>
        <a:xfrm xmlns:a="http://schemas.openxmlformats.org/drawingml/2006/main">
          <a:off x="3137824"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0.43073</cdr:y>
    </cdr:from>
    <cdr:to>
      <cdr:x>0.34616</cdr:x>
      <cdr:y>0.45877</cdr:y>
    </cdr:to>
    <cdr:sp macro="" textlink="">
      <cdr:nvSpPr>
        <cdr:cNvPr id="3785" name="NDMPlot_ElementConcrete62">
          <a:extLst xmlns:a="http://schemas.openxmlformats.org/drawingml/2006/main">
            <a:ext uri="{FF2B5EF4-FFF2-40B4-BE49-F238E27FC236}">
              <a16:creationId xmlns:a16="http://schemas.microsoft.com/office/drawing/2014/main" id="{FCFC4B91-EFBF-457A-A8FA-73296BA308FF}"/>
            </a:ext>
          </a:extLst>
        </cdr:cNvPr>
        <cdr:cNvSpPr/>
      </cdr:nvSpPr>
      <cdr:spPr>
        <a:xfrm xmlns:a="http://schemas.openxmlformats.org/drawingml/2006/main">
          <a:off x="3412582"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0.43073</cdr:y>
    </cdr:from>
    <cdr:to>
      <cdr:x>0.37254</cdr:x>
      <cdr:y>0.45877</cdr:y>
    </cdr:to>
    <cdr:sp macro="" textlink="">
      <cdr:nvSpPr>
        <cdr:cNvPr id="3786" name="NDMPlot_ElementConcrete63">
          <a:extLst xmlns:a="http://schemas.openxmlformats.org/drawingml/2006/main">
            <a:ext uri="{FF2B5EF4-FFF2-40B4-BE49-F238E27FC236}">
              <a16:creationId xmlns:a16="http://schemas.microsoft.com/office/drawing/2014/main" id="{0885BF1D-EE98-4E58-86E0-AD8CAC29C94E}"/>
            </a:ext>
          </a:extLst>
        </cdr:cNvPr>
        <cdr:cNvSpPr/>
      </cdr:nvSpPr>
      <cdr:spPr>
        <a:xfrm xmlns:a="http://schemas.openxmlformats.org/drawingml/2006/main">
          <a:off x="3687340"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0.43073</cdr:y>
    </cdr:from>
    <cdr:to>
      <cdr:x>0.50446</cdr:x>
      <cdr:y>0.45877</cdr:y>
    </cdr:to>
    <cdr:sp macro="" textlink="">
      <cdr:nvSpPr>
        <cdr:cNvPr id="3787" name="NDMPlot_ElementConcrete64">
          <a:extLst xmlns:a="http://schemas.openxmlformats.org/drawingml/2006/main">
            <a:ext uri="{FF2B5EF4-FFF2-40B4-BE49-F238E27FC236}">
              <a16:creationId xmlns:a16="http://schemas.microsoft.com/office/drawing/2014/main" id="{E6B9A4B8-E6A1-490B-A93B-0D3734355130}"/>
            </a:ext>
          </a:extLst>
        </cdr:cNvPr>
        <cdr:cNvSpPr/>
      </cdr:nvSpPr>
      <cdr:spPr>
        <a:xfrm xmlns:a="http://schemas.openxmlformats.org/drawingml/2006/main">
          <a:off x="5061129"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0.43073</cdr:y>
    </cdr:from>
    <cdr:to>
      <cdr:x>0.53084</cdr:x>
      <cdr:y>0.45877</cdr:y>
    </cdr:to>
    <cdr:sp macro="" textlink="">
      <cdr:nvSpPr>
        <cdr:cNvPr id="3788" name="NDMPlot_ElementConcrete65">
          <a:extLst xmlns:a="http://schemas.openxmlformats.org/drawingml/2006/main">
            <a:ext uri="{FF2B5EF4-FFF2-40B4-BE49-F238E27FC236}">
              <a16:creationId xmlns:a16="http://schemas.microsoft.com/office/drawing/2014/main" id="{7970FA31-8CDA-41C0-ACF3-E96834D79EF1}"/>
            </a:ext>
          </a:extLst>
        </cdr:cNvPr>
        <cdr:cNvSpPr/>
      </cdr:nvSpPr>
      <cdr:spPr>
        <a:xfrm xmlns:a="http://schemas.openxmlformats.org/drawingml/2006/main">
          <a:off x="5335887"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0.43073</cdr:y>
    </cdr:from>
    <cdr:to>
      <cdr:x>0.55723</cdr:x>
      <cdr:y>0.45877</cdr:y>
    </cdr:to>
    <cdr:sp macro="" textlink="">
      <cdr:nvSpPr>
        <cdr:cNvPr id="3789" name="NDMPlot_ElementConcrete66">
          <a:extLst xmlns:a="http://schemas.openxmlformats.org/drawingml/2006/main">
            <a:ext uri="{FF2B5EF4-FFF2-40B4-BE49-F238E27FC236}">
              <a16:creationId xmlns:a16="http://schemas.microsoft.com/office/drawing/2014/main" id="{5657E05D-32F1-4253-A96F-3D2B75C4F590}"/>
            </a:ext>
          </a:extLst>
        </cdr:cNvPr>
        <cdr:cNvSpPr/>
      </cdr:nvSpPr>
      <cdr:spPr>
        <a:xfrm xmlns:a="http://schemas.openxmlformats.org/drawingml/2006/main">
          <a:off x="5610645"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0.39066</cdr:y>
    </cdr:from>
    <cdr:to>
      <cdr:x>0.31978</cdr:x>
      <cdr:y>0.41871</cdr:y>
    </cdr:to>
    <cdr:sp macro="" textlink="">
      <cdr:nvSpPr>
        <cdr:cNvPr id="3790" name="NDMPlot_ElementConcrete67">
          <a:extLst xmlns:a="http://schemas.openxmlformats.org/drawingml/2006/main">
            <a:ext uri="{FF2B5EF4-FFF2-40B4-BE49-F238E27FC236}">
              <a16:creationId xmlns:a16="http://schemas.microsoft.com/office/drawing/2014/main" id="{E1880A72-1B5E-442E-AC1E-091F7DA4FFBE}"/>
            </a:ext>
          </a:extLst>
        </cdr:cNvPr>
        <cdr:cNvSpPr/>
      </cdr:nvSpPr>
      <cdr:spPr>
        <a:xfrm xmlns:a="http://schemas.openxmlformats.org/drawingml/2006/main">
          <a:off x="3137824"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0.39066</cdr:y>
    </cdr:from>
    <cdr:to>
      <cdr:x>0.34616</cdr:x>
      <cdr:y>0.41871</cdr:y>
    </cdr:to>
    <cdr:sp macro="" textlink="">
      <cdr:nvSpPr>
        <cdr:cNvPr id="3791" name="NDMPlot_ElementConcrete68">
          <a:extLst xmlns:a="http://schemas.openxmlformats.org/drawingml/2006/main">
            <a:ext uri="{FF2B5EF4-FFF2-40B4-BE49-F238E27FC236}">
              <a16:creationId xmlns:a16="http://schemas.microsoft.com/office/drawing/2014/main" id="{2D1BDC0E-26AB-4A66-B2AD-F40947E3A8BA}"/>
            </a:ext>
          </a:extLst>
        </cdr:cNvPr>
        <cdr:cNvSpPr/>
      </cdr:nvSpPr>
      <cdr:spPr>
        <a:xfrm xmlns:a="http://schemas.openxmlformats.org/drawingml/2006/main">
          <a:off x="3412582"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0.39066</cdr:y>
    </cdr:from>
    <cdr:to>
      <cdr:x>0.37254</cdr:x>
      <cdr:y>0.41871</cdr:y>
    </cdr:to>
    <cdr:sp macro="" textlink="">
      <cdr:nvSpPr>
        <cdr:cNvPr id="3792" name="NDMPlot_ElementConcrete69">
          <a:extLst xmlns:a="http://schemas.openxmlformats.org/drawingml/2006/main">
            <a:ext uri="{FF2B5EF4-FFF2-40B4-BE49-F238E27FC236}">
              <a16:creationId xmlns:a16="http://schemas.microsoft.com/office/drawing/2014/main" id="{362CE6F3-9950-4BE2-80D6-8321605EFFDA}"/>
            </a:ext>
          </a:extLst>
        </cdr:cNvPr>
        <cdr:cNvSpPr/>
      </cdr:nvSpPr>
      <cdr:spPr>
        <a:xfrm xmlns:a="http://schemas.openxmlformats.org/drawingml/2006/main">
          <a:off x="3687340"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0.39066</cdr:y>
    </cdr:from>
    <cdr:to>
      <cdr:x>0.50446</cdr:x>
      <cdr:y>0.41871</cdr:y>
    </cdr:to>
    <cdr:sp macro="" textlink="">
      <cdr:nvSpPr>
        <cdr:cNvPr id="3793" name="NDMPlot_ElementConcrete70">
          <a:extLst xmlns:a="http://schemas.openxmlformats.org/drawingml/2006/main">
            <a:ext uri="{FF2B5EF4-FFF2-40B4-BE49-F238E27FC236}">
              <a16:creationId xmlns:a16="http://schemas.microsoft.com/office/drawing/2014/main" id="{F3706BFE-6625-4BF5-AF9A-B2B611699464}"/>
            </a:ext>
          </a:extLst>
        </cdr:cNvPr>
        <cdr:cNvSpPr/>
      </cdr:nvSpPr>
      <cdr:spPr>
        <a:xfrm xmlns:a="http://schemas.openxmlformats.org/drawingml/2006/main">
          <a:off x="5061129"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0.39066</cdr:y>
    </cdr:from>
    <cdr:to>
      <cdr:x>0.53084</cdr:x>
      <cdr:y>0.41871</cdr:y>
    </cdr:to>
    <cdr:sp macro="" textlink="">
      <cdr:nvSpPr>
        <cdr:cNvPr id="3794" name="NDMPlot_ElementConcrete71">
          <a:extLst xmlns:a="http://schemas.openxmlformats.org/drawingml/2006/main">
            <a:ext uri="{FF2B5EF4-FFF2-40B4-BE49-F238E27FC236}">
              <a16:creationId xmlns:a16="http://schemas.microsoft.com/office/drawing/2014/main" id="{EDE3EEBF-4A08-466C-AD96-2B13CA36AC65}"/>
            </a:ext>
          </a:extLst>
        </cdr:cNvPr>
        <cdr:cNvSpPr/>
      </cdr:nvSpPr>
      <cdr:spPr>
        <a:xfrm xmlns:a="http://schemas.openxmlformats.org/drawingml/2006/main">
          <a:off x="5335887"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0.39066</cdr:y>
    </cdr:from>
    <cdr:to>
      <cdr:x>0.55723</cdr:x>
      <cdr:y>0.41871</cdr:y>
    </cdr:to>
    <cdr:sp macro="" textlink="">
      <cdr:nvSpPr>
        <cdr:cNvPr id="3795" name="NDMPlot_ElementConcrete72">
          <a:extLst xmlns:a="http://schemas.openxmlformats.org/drawingml/2006/main">
            <a:ext uri="{FF2B5EF4-FFF2-40B4-BE49-F238E27FC236}">
              <a16:creationId xmlns:a16="http://schemas.microsoft.com/office/drawing/2014/main" id="{4D476564-6F0E-43C9-8245-9E47794B6685}"/>
            </a:ext>
          </a:extLst>
        </cdr:cNvPr>
        <cdr:cNvSpPr/>
      </cdr:nvSpPr>
      <cdr:spPr>
        <a:xfrm xmlns:a="http://schemas.openxmlformats.org/drawingml/2006/main">
          <a:off x="5610645"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0.3506</cdr:y>
    </cdr:from>
    <cdr:to>
      <cdr:x>0.31978</cdr:x>
      <cdr:y>0.37864</cdr:y>
    </cdr:to>
    <cdr:sp macro="" textlink="">
      <cdr:nvSpPr>
        <cdr:cNvPr id="3796" name="NDMPlot_ElementConcrete73">
          <a:extLst xmlns:a="http://schemas.openxmlformats.org/drawingml/2006/main">
            <a:ext uri="{FF2B5EF4-FFF2-40B4-BE49-F238E27FC236}">
              <a16:creationId xmlns:a16="http://schemas.microsoft.com/office/drawing/2014/main" id="{74D61D45-A54C-4282-94EF-4B1A4C4D42FD}"/>
            </a:ext>
          </a:extLst>
        </cdr:cNvPr>
        <cdr:cNvSpPr/>
      </cdr:nvSpPr>
      <cdr:spPr>
        <a:xfrm xmlns:a="http://schemas.openxmlformats.org/drawingml/2006/main">
          <a:off x="3137824"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0.3506</cdr:y>
    </cdr:from>
    <cdr:to>
      <cdr:x>0.34616</cdr:x>
      <cdr:y>0.37864</cdr:y>
    </cdr:to>
    <cdr:sp macro="" textlink="">
      <cdr:nvSpPr>
        <cdr:cNvPr id="3797" name="NDMPlot_ElementConcrete74">
          <a:extLst xmlns:a="http://schemas.openxmlformats.org/drawingml/2006/main">
            <a:ext uri="{FF2B5EF4-FFF2-40B4-BE49-F238E27FC236}">
              <a16:creationId xmlns:a16="http://schemas.microsoft.com/office/drawing/2014/main" id="{9F3FD5DE-AAE8-4B2F-B272-1A8C4154732B}"/>
            </a:ext>
          </a:extLst>
        </cdr:cNvPr>
        <cdr:cNvSpPr/>
      </cdr:nvSpPr>
      <cdr:spPr>
        <a:xfrm xmlns:a="http://schemas.openxmlformats.org/drawingml/2006/main">
          <a:off x="3412582"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0.3506</cdr:y>
    </cdr:from>
    <cdr:to>
      <cdr:x>0.37254</cdr:x>
      <cdr:y>0.37864</cdr:y>
    </cdr:to>
    <cdr:sp macro="" textlink="">
      <cdr:nvSpPr>
        <cdr:cNvPr id="3798" name="NDMPlot_ElementConcrete75">
          <a:extLst xmlns:a="http://schemas.openxmlformats.org/drawingml/2006/main">
            <a:ext uri="{FF2B5EF4-FFF2-40B4-BE49-F238E27FC236}">
              <a16:creationId xmlns:a16="http://schemas.microsoft.com/office/drawing/2014/main" id="{F435D57F-D9E2-4AF0-AB71-390058ECB605}"/>
            </a:ext>
          </a:extLst>
        </cdr:cNvPr>
        <cdr:cNvSpPr/>
      </cdr:nvSpPr>
      <cdr:spPr>
        <a:xfrm xmlns:a="http://schemas.openxmlformats.org/drawingml/2006/main">
          <a:off x="3687340"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0.3506</cdr:y>
    </cdr:from>
    <cdr:to>
      <cdr:x>0.50446</cdr:x>
      <cdr:y>0.37864</cdr:y>
    </cdr:to>
    <cdr:sp macro="" textlink="">
      <cdr:nvSpPr>
        <cdr:cNvPr id="3799" name="NDMPlot_ElementConcrete76">
          <a:extLst xmlns:a="http://schemas.openxmlformats.org/drawingml/2006/main">
            <a:ext uri="{FF2B5EF4-FFF2-40B4-BE49-F238E27FC236}">
              <a16:creationId xmlns:a16="http://schemas.microsoft.com/office/drawing/2014/main" id="{87015708-EC8D-4183-BA88-33C128F20741}"/>
            </a:ext>
          </a:extLst>
        </cdr:cNvPr>
        <cdr:cNvSpPr/>
      </cdr:nvSpPr>
      <cdr:spPr>
        <a:xfrm xmlns:a="http://schemas.openxmlformats.org/drawingml/2006/main">
          <a:off x="5061129"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0.3506</cdr:y>
    </cdr:from>
    <cdr:to>
      <cdr:x>0.53084</cdr:x>
      <cdr:y>0.37864</cdr:y>
    </cdr:to>
    <cdr:sp macro="" textlink="">
      <cdr:nvSpPr>
        <cdr:cNvPr id="3800" name="NDMPlot_ElementConcrete77">
          <a:extLst xmlns:a="http://schemas.openxmlformats.org/drawingml/2006/main">
            <a:ext uri="{FF2B5EF4-FFF2-40B4-BE49-F238E27FC236}">
              <a16:creationId xmlns:a16="http://schemas.microsoft.com/office/drawing/2014/main" id="{303AAA30-B2B4-4213-A049-E3D90FA19128}"/>
            </a:ext>
          </a:extLst>
        </cdr:cNvPr>
        <cdr:cNvSpPr/>
      </cdr:nvSpPr>
      <cdr:spPr>
        <a:xfrm xmlns:a="http://schemas.openxmlformats.org/drawingml/2006/main">
          <a:off x="5335887"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0.3506</cdr:y>
    </cdr:from>
    <cdr:to>
      <cdr:x>0.55723</cdr:x>
      <cdr:y>0.37864</cdr:y>
    </cdr:to>
    <cdr:sp macro="" textlink="">
      <cdr:nvSpPr>
        <cdr:cNvPr id="3801" name="NDMPlot_ElementConcrete78">
          <a:extLst xmlns:a="http://schemas.openxmlformats.org/drawingml/2006/main">
            <a:ext uri="{FF2B5EF4-FFF2-40B4-BE49-F238E27FC236}">
              <a16:creationId xmlns:a16="http://schemas.microsoft.com/office/drawing/2014/main" id="{E7A7D012-B9B2-4236-B856-74FC5E53C283}"/>
            </a:ext>
          </a:extLst>
        </cdr:cNvPr>
        <cdr:cNvSpPr/>
      </cdr:nvSpPr>
      <cdr:spPr>
        <a:xfrm xmlns:a="http://schemas.openxmlformats.org/drawingml/2006/main">
          <a:off x="5610645"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0.31054</cdr:y>
    </cdr:from>
    <cdr:to>
      <cdr:x>0.31978</cdr:x>
      <cdr:y>0.33858</cdr:y>
    </cdr:to>
    <cdr:sp macro="" textlink="">
      <cdr:nvSpPr>
        <cdr:cNvPr id="3802" name="NDMPlot_ElementConcrete79">
          <a:extLst xmlns:a="http://schemas.openxmlformats.org/drawingml/2006/main">
            <a:ext uri="{FF2B5EF4-FFF2-40B4-BE49-F238E27FC236}">
              <a16:creationId xmlns:a16="http://schemas.microsoft.com/office/drawing/2014/main" id="{B1EBEB09-187E-4593-9C65-AF56991DE1A2}"/>
            </a:ext>
          </a:extLst>
        </cdr:cNvPr>
        <cdr:cNvSpPr/>
      </cdr:nvSpPr>
      <cdr:spPr>
        <a:xfrm xmlns:a="http://schemas.openxmlformats.org/drawingml/2006/main">
          <a:off x="3137824"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0.31054</cdr:y>
    </cdr:from>
    <cdr:to>
      <cdr:x>0.34616</cdr:x>
      <cdr:y>0.33858</cdr:y>
    </cdr:to>
    <cdr:sp macro="" textlink="">
      <cdr:nvSpPr>
        <cdr:cNvPr id="3803" name="NDMPlot_ElementConcrete80">
          <a:extLst xmlns:a="http://schemas.openxmlformats.org/drawingml/2006/main">
            <a:ext uri="{FF2B5EF4-FFF2-40B4-BE49-F238E27FC236}">
              <a16:creationId xmlns:a16="http://schemas.microsoft.com/office/drawing/2014/main" id="{A6DF1ADD-1D06-4F11-AE8D-0FAA126AF22D}"/>
            </a:ext>
          </a:extLst>
        </cdr:cNvPr>
        <cdr:cNvSpPr/>
      </cdr:nvSpPr>
      <cdr:spPr>
        <a:xfrm xmlns:a="http://schemas.openxmlformats.org/drawingml/2006/main">
          <a:off x="3412582"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0.31054</cdr:y>
    </cdr:from>
    <cdr:to>
      <cdr:x>0.37254</cdr:x>
      <cdr:y>0.33858</cdr:y>
    </cdr:to>
    <cdr:sp macro="" textlink="">
      <cdr:nvSpPr>
        <cdr:cNvPr id="3804" name="NDMPlot_ElementConcrete81">
          <a:extLst xmlns:a="http://schemas.openxmlformats.org/drawingml/2006/main">
            <a:ext uri="{FF2B5EF4-FFF2-40B4-BE49-F238E27FC236}">
              <a16:creationId xmlns:a16="http://schemas.microsoft.com/office/drawing/2014/main" id="{F00B132A-D3BB-4C8A-A33C-559C64C39E40}"/>
            </a:ext>
          </a:extLst>
        </cdr:cNvPr>
        <cdr:cNvSpPr/>
      </cdr:nvSpPr>
      <cdr:spPr>
        <a:xfrm xmlns:a="http://schemas.openxmlformats.org/drawingml/2006/main">
          <a:off x="3687340"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0.31054</cdr:y>
    </cdr:from>
    <cdr:to>
      <cdr:x>0.50446</cdr:x>
      <cdr:y>0.33858</cdr:y>
    </cdr:to>
    <cdr:sp macro="" textlink="">
      <cdr:nvSpPr>
        <cdr:cNvPr id="3805" name="NDMPlot_ElementConcrete82">
          <a:extLst xmlns:a="http://schemas.openxmlformats.org/drawingml/2006/main">
            <a:ext uri="{FF2B5EF4-FFF2-40B4-BE49-F238E27FC236}">
              <a16:creationId xmlns:a16="http://schemas.microsoft.com/office/drawing/2014/main" id="{BC61ADDC-36D8-41E2-A4A1-5736FCC260B9}"/>
            </a:ext>
          </a:extLst>
        </cdr:cNvPr>
        <cdr:cNvSpPr/>
      </cdr:nvSpPr>
      <cdr:spPr>
        <a:xfrm xmlns:a="http://schemas.openxmlformats.org/drawingml/2006/main">
          <a:off x="5061129"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0.31054</cdr:y>
    </cdr:from>
    <cdr:to>
      <cdr:x>0.53084</cdr:x>
      <cdr:y>0.33858</cdr:y>
    </cdr:to>
    <cdr:sp macro="" textlink="">
      <cdr:nvSpPr>
        <cdr:cNvPr id="3806" name="NDMPlot_ElementConcrete83">
          <a:extLst xmlns:a="http://schemas.openxmlformats.org/drawingml/2006/main">
            <a:ext uri="{FF2B5EF4-FFF2-40B4-BE49-F238E27FC236}">
              <a16:creationId xmlns:a16="http://schemas.microsoft.com/office/drawing/2014/main" id="{84484282-E2F9-492C-88B5-8E718BA9FB0D}"/>
            </a:ext>
          </a:extLst>
        </cdr:cNvPr>
        <cdr:cNvSpPr/>
      </cdr:nvSpPr>
      <cdr:spPr>
        <a:xfrm xmlns:a="http://schemas.openxmlformats.org/drawingml/2006/main">
          <a:off x="5335887"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0.31054</cdr:y>
    </cdr:from>
    <cdr:to>
      <cdr:x>0.55723</cdr:x>
      <cdr:y>0.33858</cdr:y>
    </cdr:to>
    <cdr:sp macro="" textlink="">
      <cdr:nvSpPr>
        <cdr:cNvPr id="3807" name="NDMPlot_ElementConcrete84">
          <a:extLst xmlns:a="http://schemas.openxmlformats.org/drawingml/2006/main">
            <a:ext uri="{FF2B5EF4-FFF2-40B4-BE49-F238E27FC236}">
              <a16:creationId xmlns:a16="http://schemas.microsoft.com/office/drawing/2014/main" id="{ED197A61-E2FC-4E8A-A990-068B1BB362EA}"/>
            </a:ext>
          </a:extLst>
        </cdr:cNvPr>
        <cdr:cNvSpPr/>
      </cdr:nvSpPr>
      <cdr:spPr>
        <a:xfrm xmlns:a="http://schemas.openxmlformats.org/drawingml/2006/main">
          <a:off x="5610645"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0.27047</cdr:y>
    </cdr:from>
    <cdr:to>
      <cdr:x>0.31978</cdr:x>
      <cdr:y>0.29852</cdr:y>
    </cdr:to>
    <cdr:sp macro="" textlink="">
      <cdr:nvSpPr>
        <cdr:cNvPr id="3808" name="NDMPlot_ElementConcrete85">
          <a:extLst xmlns:a="http://schemas.openxmlformats.org/drawingml/2006/main">
            <a:ext uri="{FF2B5EF4-FFF2-40B4-BE49-F238E27FC236}">
              <a16:creationId xmlns:a16="http://schemas.microsoft.com/office/drawing/2014/main" id="{FB76D60E-C71F-4689-B4E0-4689532C06B5}"/>
            </a:ext>
          </a:extLst>
        </cdr:cNvPr>
        <cdr:cNvSpPr/>
      </cdr:nvSpPr>
      <cdr:spPr>
        <a:xfrm xmlns:a="http://schemas.openxmlformats.org/drawingml/2006/main">
          <a:off x="3137824"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0.27047</cdr:y>
    </cdr:from>
    <cdr:to>
      <cdr:x>0.34616</cdr:x>
      <cdr:y>0.29852</cdr:y>
    </cdr:to>
    <cdr:sp macro="" textlink="">
      <cdr:nvSpPr>
        <cdr:cNvPr id="3809" name="NDMPlot_ElementConcrete86">
          <a:extLst xmlns:a="http://schemas.openxmlformats.org/drawingml/2006/main">
            <a:ext uri="{FF2B5EF4-FFF2-40B4-BE49-F238E27FC236}">
              <a16:creationId xmlns:a16="http://schemas.microsoft.com/office/drawing/2014/main" id="{9F166A1B-9452-4DBB-91A9-DA3DED59DFA1}"/>
            </a:ext>
          </a:extLst>
        </cdr:cNvPr>
        <cdr:cNvSpPr/>
      </cdr:nvSpPr>
      <cdr:spPr>
        <a:xfrm xmlns:a="http://schemas.openxmlformats.org/drawingml/2006/main">
          <a:off x="3412582"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0.27047</cdr:y>
    </cdr:from>
    <cdr:to>
      <cdr:x>0.37254</cdr:x>
      <cdr:y>0.29852</cdr:y>
    </cdr:to>
    <cdr:sp macro="" textlink="">
      <cdr:nvSpPr>
        <cdr:cNvPr id="3810" name="NDMPlot_ElementConcrete87">
          <a:extLst xmlns:a="http://schemas.openxmlformats.org/drawingml/2006/main">
            <a:ext uri="{FF2B5EF4-FFF2-40B4-BE49-F238E27FC236}">
              <a16:creationId xmlns:a16="http://schemas.microsoft.com/office/drawing/2014/main" id="{26E5E459-F41B-472A-AC7C-3A511541CF82}"/>
            </a:ext>
          </a:extLst>
        </cdr:cNvPr>
        <cdr:cNvSpPr/>
      </cdr:nvSpPr>
      <cdr:spPr>
        <a:xfrm xmlns:a="http://schemas.openxmlformats.org/drawingml/2006/main">
          <a:off x="3687340"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0.27047</cdr:y>
    </cdr:from>
    <cdr:to>
      <cdr:x>0.39893</cdr:x>
      <cdr:y>0.29852</cdr:y>
    </cdr:to>
    <cdr:sp macro="" textlink="">
      <cdr:nvSpPr>
        <cdr:cNvPr id="3811" name="NDMPlot_ElementConcrete88">
          <a:extLst xmlns:a="http://schemas.openxmlformats.org/drawingml/2006/main">
            <a:ext uri="{FF2B5EF4-FFF2-40B4-BE49-F238E27FC236}">
              <a16:creationId xmlns:a16="http://schemas.microsoft.com/office/drawing/2014/main" id="{73E9E1EC-1127-4271-8BA1-AA83B3C2E08F}"/>
            </a:ext>
          </a:extLst>
        </cdr:cNvPr>
        <cdr:cNvSpPr/>
      </cdr:nvSpPr>
      <cdr:spPr>
        <a:xfrm xmlns:a="http://schemas.openxmlformats.org/drawingml/2006/main">
          <a:off x="3962098"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0.27047</cdr:y>
    </cdr:from>
    <cdr:to>
      <cdr:x>0.42531</cdr:x>
      <cdr:y>0.29852</cdr:y>
    </cdr:to>
    <cdr:sp macro="" textlink="">
      <cdr:nvSpPr>
        <cdr:cNvPr id="3812" name="NDMPlot_ElementConcrete89">
          <a:extLst xmlns:a="http://schemas.openxmlformats.org/drawingml/2006/main">
            <a:ext uri="{FF2B5EF4-FFF2-40B4-BE49-F238E27FC236}">
              <a16:creationId xmlns:a16="http://schemas.microsoft.com/office/drawing/2014/main" id="{779C1B46-8E30-4F32-A4A9-03A28CBA0937}"/>
            </a:ext>
          </a:extLst>
        </cdr:cNvPr>
        <cdr:cNvSpPr/>
      </cdr:nvSpPr>
      <cdr:spPr>
        <a:xfrm xmlns:a="http://schemas.openxmlformats.org/drawingml/2006/main">
          <a:off x="4236856" y="1854901"/>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0.27047</cdr:y>
    </cdr:from>
    <cdr:to>
      <cdr:x>0.45169</cdr:x>
      <cdr:y>0.29852</cdr:y>
    </cdr:to>
    <cdr:sp macro="" textlink="">
      <cdr:nvSpPr>
        <cdr:cNvPr id="3813" name="NDMPlot_ElementConcrete90">
          <a:extLst xmlns:a="http://schemas.openxmlformats.org/drawingml/2006/main">
            <a:ext uri="{FF2B5EF4-FFF2-40B4-BE49-F238E27FC236}">
              <a16:creationId xmlns:a16="http://schemas.microsoft.com/office/drawing/2014/main" id="{99D6C283-9AC4-46CC-A33E-504D9A2DCC92}"/>
            </a:ext>
          </a:extLst>
        </cdr:cNvPr>
        <cdr:cNvSpPr/>
      </cdr:nvSpPr>
      <cdr:spPr>
        <a:xfrm xmlns:a="http://schemas.openxmlformats.org/drawingml/2006/main">
          <a:off x="4511614" y="1854901"/>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0.27047</cdr:y>
    </cdr:from>
    <cdr:to>
      <cdr:x>0.47808</cdr:x>
      <cdr:y>0.29852</cdr:y>
    </cdr:to>
    <cdr:sp macro="" textlink="">
      <cdr:nvSpPr>
        <cdr:cNvPr id="3814" name="NDMPlot_ElementConcrete91">
          <a:extLst xmlns:a="http://schemas.openxmlformats.org/drawingml/2006/main">
            <a:ext uri="{FF2B5EF4-FFF2-40B4-BE49-F238E27FC236}">
              <a16:creationId xmlns:a16="http://schemas.microsoft.com/office/drawing/2014/main" id="{1B667BC6-6898-4841-B985-606F20B11053}"/>
            </a:ext>
          </a:extLst>
        </cdr:cNvPr>
        <cdr:cNvSpPr/>
      </cdr:nvSpPr>
      <cdr:spPr>
        <a:xfrm xmlns:a="http://schemas.openxmlformats.org/drawingml/2006/main">
          <a:off x="4786371"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0.27047</cdr:y>
    </cdr:from>
    <cdr:to>
      <cdr:x>0.50446</cdr:x>
      <cdr:y>0.29852</cdr:y>
    </cdr:to>
    <cdr:sp macro="" textlink="">
      <cdr:nvSpPr>
        <cdr:cNvPr id="3815" name="NDMPlot_ElementConcrete92">
          <a:extLst xmlns:a="http://schemas.openxmlformats.org/drawingml/2006/main">
            <a:ext uri="{FF2B5EF4-FFF2-40B4-BE49-F238E27FC236}">
              <a16:creationId xmlns:a16="http://schemas.microsoft.com/office/drawing/2014/main" id="{B9D16D28-5EB9-46FA-9A79-40C4024E9111}"/>
            </a:ext>
          </a:extLst>
        </cdr:cNvPr>
        <cdr:cNvSpPr/>
      </cdr:nvSpPr>
      <cdr:spPr>
        <a:xfrm xmlns:a="http://schemas.openxmlformats.org/drawingml/2006/main">
          <a:off x="5061129"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0.27047</cdr:y>
    </cdr:from>
    <cdr:to>
      <cdr:x>0.53084</cdr:x>
      <cdr:y>0.29852</cdr:y>
    </cdr:to>
    <cdr:sp macro="" textlink="">
      <cdr:nvSpPr>
        <cdr:cNvPr id="3816" name="NDMPlot_ElementConcrete93">
          <a:extLst xmlns:a="http://schemas.openxmlformats.org/drawingml/2006/main">
            <a:ext uri="{FF2B5EF4-FFF2-40B4-BE49-F238E27FC236}">
              <a16:creationId xmlns:a16="http://schemas.microsoft.com/office/drawing/2014/main" id="{21A117F4-E144-43A1-BDDB-82C3C9583B5E}"/>
            </a:ext>
          </a:extLst>
        </cdr:cNvPr>
        <cdr:cNvSpPr/>
      </cdr:nvSpPr>
      <cdr:spPr>
        <a:xfrm xmlns:a="http://schemas.openxmlformats.org/drawingml/2006/main">
          <a:off x="5335887"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0.27047</cdr:y>
    </cdr:from>
    <cdr:to>
      <cdr:x>0.55723</cdr:x>
      <cdr:y>0.29852</cdr:y>
    </cdr:to>
    <cdr:sp macro="" textlink="">
      <cdr:nvSpPr>
        <cdr:cNvPr id="3817" name="NDMPlot_ElementConcrete94">
          <a:extLst xmlns:a="http://schemas.openxmlformats.org/drawingml/2006/main">
            <a:ext uri="{FF2B5EF4-FFF2-40B4-BE49-F238E27FC236}">
              <a16:creationId xmlns:a16="http://schemas.microsoft.com/office/drawing/2014/main" id="{2A08B09B-7337-424E-A056-9CC268664BEB}"/>
            </a:ext>
          </a:extLst>
        </cdr:cNvPr>
        <cdr:cNvSpPr/>
      </cdr:nvSpPr>
      <cdr:spPr>
        <a:xfrm xmlns:a="http://schemas.openxmlformats.org/drawingml/2006/main">
          <a:off x="5610645"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0.23041</cdr:y>
    </cdr:from>
    <cdr:to>
      <cdr:x>0.34616</cdr:x>
      <cdr:y>0.25845</cdr:y>
    </cdr:to>
    <cdr:sp macro="" textlink="">
      <cdr:nvSpPr>
        <cdr:cNvPr id="3818" name="NDMPlot_ElementConcrete95">
          <a:extLst xmlns:a="http://schemas.openxmlformats.org/drawingml/2006/main">
            <a:ext uri="{FF2B5EF4-FFF2-40B4-BE49-F238E27FC236}">
              <a16:creationId xmlns:a16="http://schemas.microsoft.com/office/drawing/2014/main" id="{96703F0D-6BAA-426E-A803-5A542096FFA6}"/>
            </a:ext>
          </a:extLst>
        </cdr:cNvPr>
        <cdr:cNvSpPr/>
      </cdr:nvSpPr>
      <cdr:spPr>
        <a:xfrm xmlns:a="http://schemas.openxmlformats.org/drawingml/2006/main">
          <a:off x="3412582"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0.23041</cdr:y>
    </cdr:from>
    <cdr:to>
      <cdr:x>0.37254</cdr:x>
      <cdr:y>0.25845</cdr:y>
    </cdr:to>
    <cdr:sp macro="" textlink="">
      <cdr:nvSpPr>
        <cdr:cNvPr id="3819" name="NDMPlot_ElementConcrete96">
          <a:extLst xmlns:a="http://schemas.openxmlformats.org/drawingml/2006/main">
            <a:ext uri="{FF2B5EF4-FFF2-40B4-BE49-F238E27FC236}">
              <a16:creationId xmlns:a16="http://schemas.microsoft.com/office/drawing/2014/main" id="{17E5674F-4643-48CB-888E-3961405C686A}"/>
            </a:ext>
          </a:extLst>
        </cdr:cNvPr>
        <cdr:cNvSpPr/>
      </cdr:nvSpPr>
      <cdr:spPr>
        <a:xfrm xmlns:a="http://schemas.openxmlformats.org/drawingml/2006/main">
          <a:off x="3687340"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0.23041</cdr:y>
    </cdr:from>
    <cdr:to>
      <cdr:x>0.39893</cdr:x>
      <cdr:y>0.25845</cdr:y>
    </cdr:to>
    <cdr:sp macro="" textlink="">
      <cdr:nvSpPr>
        <cdr:cNvPr id="3820" name="NDMPlot_ElementConcrete97">
          <a:extLst xmlns:a="http://schemas.openxmlformats.org/drawingml/2006/main">
            <a:ext uri="{FF2B5EF4-FFF2-40B4-BE49-F238E27FC236}">
              <a16:creationId xmlns:a16="http://schemas.microsoft.com/office/drawing/2014/main" id="{249BAE7B-B21D-4F2B-89BA-C5244D4C737B}"/>
            </a:ext>
          </a:extLst>
        </cdr:cNvPr>
        <cdr:cNvSpPr/>
      </cdr:nvSpPr>
      <cdr:spPr>
        <a:xfrm xmlns:a="http://schemas.openxmlformats.org/drawingml/2006/main">
          <a:off x="3962098"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0.23041</cdr:y>
    </cdr:from>
    <cdr:to>
      <cdr:x>0.42531</cdr:x>
      <cdr:y>0.25845</cdr:y>
    </cdr:to>
    <cdr:sp macro="" textlink="">
      <cdr:nvSpPr>
        <cdr:cNvPr id="3821" name="NDMPlot_ElementConcrete98">
          <a:extLst xmlns:a="http://schemas.openxmlformats.org/drawingml/2006/main">
            <a:ext uri="{FF2B5EF4-FFF2-40B4-BE49-F238E27FC236}">
              <a16:creationId xmlns:a16="http://schemas.microsoft.com/office/drawing/2014/main" id="{191B6FB8-EACE-4366-9B4A-E9FCF30DE9DE}"/>
            </a:ext>
          </a:extLst>
        </cdr:cNvPr>
        <cdr:cNvSpPr/>
      </cdr:nvSpPr>
      <cdr:spPr>
        <a:xfrm xmlns:a="http://schemas.openxmlformats.org/drawingml/2006/main">
          <a:off x="4236856" y="1580143"/>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0.23041</cdr:y>
    </cdr:from>
    <cdr:to>
      <cdr:x>0.45169</cdr:x>
      <cdr:y>0.25845</cdr:y>
    </cdr:to>
    <cdr:sp macro="" textlink="">
      <cdr:nvSpPr>
        <cdr:cNvPr id="3822" name="NDMPlot_ElementConcrete99">
          <a:extLst xmlns:a="http://schemas.openxmlformats.org/drawingml/2006/main">
            <a:ext uri="{FF2B5EF4-FFF2-40B4-BE49-F238E27FC236}">
              <a16:creationId xmlns:a16="http://schemas.microsoft.com/office/drawing/2014/main" id="{6F6CF53E-285D-4C56-93FD-D5A0CBF21F88}"/>
            </a:ext>
          </a:extLst>
        </cdr:cNvPr>
        <cdr:cNvSpPr/>
      </cdr:nvSpPr>
      <cdr:spPr>
        <a:xfrm xmlns:a="http://schemas.openxmlformats.org/drawingml/2006/main">
          <a:off x="4511614" y="1580143"/>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0.23041</cdr:y>
    </cdr:from>
    <cdr:to>
      <cdr:x>0.47808</cdr:x>
      <cdr:y>0.25845</cdr:y>
    </cdr:to>
    <cdr:sp macro="" textlink="">
      <cdr:nvSpPr>
        <cdr:cNvPr id="3823" name="NDMPlot_ElementConcrete100">
          <a:extLst xmlns:a="http://schemas.openxmlformats.org/drawingml/2006/main">
            <a:ext uri="{FF2B5EF4-FFF2-40B4-BE49-F238E27FC236}">
              <a16:creationId xmlns:a16="http://schemas.microsoft.com/office/drawing/2014/main" id="{445432A3-07C6-4742-8ED5-62F33308B3FE}"/>
            </a:ext>
          </a:extLst>
        </cdr:cNvPr>
        <cdr:cNvSpPr/>
      </cdr:nvSpPr>
      <cdr:spPr>
        <a:xfrm xmlns:a="http://schemas.openxmlformats.org/drawingml/2006/main">
          <a:off x="4786371"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0.23041</cdr:y>
    </cdr:from>
    <cdr:to>
      <cdr:x>0.50446</cdr:x>
      <cdr:y>0.25845</cdr:y>
    </cdr:to>
    <cdr:sp macro="" textlink="">
      <cdr:nvSpPr>
        <cdr:cNvPr id="3824" name="NDMPlot_ElementConcrete101">
          <a:extLst xmlns:a="http://schemas.openxmlformats.org/drawingml/2006/main">
            <a:ext uri="{FF2B5EF4-FFF2-40B4-BE49-F238E27FC236}">
              <a16:creationId xmlns:a16="http://schemas.microsoft.com/office/drawing/2014/main" id="{2AEE06FF-3B0B-4AB3-90AF-AAB65B2F3C34}"/>
            </a:ext>
          </a:extLst>
        </cdr:cNvPr>
        <cdr:cNvSpPr/>
      </cdr:nvSpPr>
      <cdr:spPr>
        <a:xfrm xmlns:a="http://schemas.openxmlformats.org/drawingml/2006/main">
          <a:off x="5061129"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0.23041</cdr:y>
    </cdr:from>
    <cdr:to>
      <cdr:x>0.53084</cdr:x>
      <cdr:y>0.25845</cdr:y>
    </cdr:to>
    <cdr:sp macro="" textlink="">
      <cdr:nvSpPr>
        <cdr:cNvPr id="3825" name="NDMPlot_ElementConcrete102">
          <a:extLst xmlns:a="http://schemas.openxmlformats.org/drawingml/2006/main">
            <a:ext uri="{FF2B5EF4-FFF2-40B4-BE49-F238E27FC236}">
              <a16:creationId xmlns:a16="http://schemas.microsoft.com/office/drawing/2014/main" id="{F46E33AE-BB28-4282-8254-71683C10CAAD}"/>
            </a:ext>
          </a:extLst>
        </cdr:cNvPr>
        <cdr:cNvSpPr/>
      </cdr:nvSpPr>
      <cdr:spPr>
        <a:xfrm xmlns:a="http://schemas.openxmlformats.org/drawingml/2006/main">
          <a:off x="5335887"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0.19034</cdr:y>
    </cdr:from>
    <cdr:to>
      <cdr:x>0.37254</cdr:x>
      <cdr:y>0.21839</cdr:y>
    </cdr:to>
    <cdr:sp macro="" textlink="">
      <cdr:nvSpPr>
        <cdr:cNvPr id="3826" name="NDMPlot_ElementConcrete103">
          <a:extLst xmlns:a="http://schemas.openxmlformats.org/drawingml/2006/main">
            <a:ext uri="{FF2B5EF4-FFF2-40B4-BE49-F238E27FC236}">
              <a16:creationId xmlns:a16="http://schemas.microsoft.com/office/drawing/2014/main" id="{453DF21D-BAAE-48D3-B374-22D3F6D17474}"/>
            </a:ext>
          </a:extLst>
        </cdr:cNvPr>
        <cdr:cNvSpPr/>
      </cdr:nvSpPr>
      <cdr:spPr>
        <a:xfrm xmlns:a="http://schemas.openxmlformats.org/drawingml/2006/main">
          <a:off x="3687340"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0.19034</cdr:y>
    </cdr:from>
    <cdr:to>
      <cdr:x>0.39893</cdr:x>
      <cdr:y>0.21839</cdr:y>
    </cdr:to>
    <cdr:sp macro="" textlink="">
      <cdr:nvSpPr>
        <cdr:cNvPr id="3827" name="NDMPlot_ElementConcrete104">
          <a:extLst xmlns:a="http://schemas.openxmlformats.org/drawingml/2006/main">
            <a:ext uri="{FF2B5EF4-FFF2-40B4-BE49-F238E27FC236}">
              <a16:creationId xmlns:a16="http://schemas.microsoft.com/office/drawing/2014/main" id="{B3BF2123-B441-42B8-AECD-F49051A5C61D}"/>
            </a:ext>
          </a:extLst>
        </cdr:cNvPr>
        <cdr:cNvSpPr/>
      </cdr:nvSpPr>
      <cdr:spPr>
        <a:xfrm xmlns:a="http://schemas.openxmlformats.org/drawingml/2006/main">
          <a:off x="3962098"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0.19034</cdr:y>
    </cdr:from>
    <cdr:to>
      <cdr:x>0.42531</cdr:x>
      <cdr:y>0.21839</cdr:y>
    </cdr:to>
    <cdr:sp macro="" textlink="">
      <cdr:nvSpPr>
        <cdr:cNvPr id="3828" name="NDMPlot_ElementConcrete105">
          <a:extLst xmlns:a="http://schemas.openxmlformats.org/drawingml/2006/main">
            <a:ext uri="{FF2B5EF4-FFF2-40B4-BE49-F238E27FC236}">
              <a16:creationId xmlns:a16="http://schemas.microsoft.com/office/drawing/2014/main" id="{FEAC1EA5-4879-4640-8BAB-C476D4050975}"/>
            </a:ext>
          </a:extLst>
        </cdr:cNvPr>
        <cdr:cNvSpPr/>
      </cdr:nvSpPr>
      <cdr:spPr>
        <a:xfrm xmlns:a="http://schemas.openxmlformats.org/drawingml/2006/main">
          <a:off x="4236856" y="1305385"/>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0.19034</cdr:y>
    </cdr:from>
    <cdr:to>
      <cdr:x>0.45169</cdr:x>
      <cdr:y>0.21839</cdr:y>
    </cdr:to>
    <cdr:sp macro="" textlink="">
      <cdr:nvSpPr>
        <cdr:cNvPr id="3829" name="NDMPlot_ElementConcrete106">
          <a:extLst xmlns:a="http://schemas.openxmlformats.org/drawingml/2006/main">
            <a:ext uri="{FF2B5EF4-FFF2-40B4-BE49-F238E27FC236}">
              <a16:creationId xmlns:a16="http://schemas.microsoft.com/office/drawing/2014/main" id="{DE6975B4-F887-4100-B10D-EA8257E2A4CB}"/>
            </a:ext>
          </a:extLst>
        </cdr:cNvPr>
        <cdr:cNvSpPr/>
      </cdr:nvSpPr>
      <cdr:spPr>
        <a:xfrm xmlns:a="http://schemas.openxmlformats.org/drawingml/2006/main">
          <a:off x="4511614" y="1305385"/>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0.19034</cdr:y>
    </cdr:from>
    <cdr:to>
      <cdr:x>0.47808</cdr:x>
      <cdr:y>0.21839</cdr:y>
    </cdr:to>
    <cdr:sp macro="" textlink="">
      <cdr:nvSpPr>
        <cdr:cNvPr id="3830" name="NDMPlot_ElementConcrete107">
          <a:extLst xmlns:a="http://schemas.openxmlformats.org/drawingml/2006/main">
            <a:ext uri="{FF2B5EF4-FFF2-40B4-BE49-F238E27FC236}">
              <a16:creationId xmlns:a16="http://schemas.microsoft.com/office/drawing/2014/main" id="{67377E5A-237A-45F2-A46D-FBFF5B08EC56}"/>
            </a:ext>
          </a:extLst>
        </cdr:cNvPr>
        <cdr:cNvSpPr/>
      </cdr:nvSpPr>
      <cdr:spPr>
        <a:xfrm xmlns:a="http://schemas.openxmlformats.org/drawingml/2006/main">
          <a:off x="4786371"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0.19034</cdr:y>
    </cdr:from>
    <cdr:to>
      <cdr:x>0.50446</cdr:x>
      <cdr:y>0.21839</cdr:y>
    </cdr:to>
    <cdr:sp macro="" textlink="">
      <cdr:nvSpPr>
        <cdr:cNvPr id="3831" name="NDMPlot_ElementConcrete108">
          <a:extLst xmlns:a="http://schemas.openxmlformats.org/drawingml/2006/main">
            <a:ext uri="{FF2B5EF4-FFF2-40B4-BE49-F238E27FC236}">
              <a16:creationId xmlns:a16="http://schemas.microsoft.com/office/drawing/2014/main" id="{8D5CD72C-AF20-4596-A1FF-CAE2FB024B52}"/>
            </a:ext>
          </a:extLst>
        </cdr:cNvPr>
        <cdr:cNvSpPr/>
      </cdr:nvSpPr>
      <cdr:spPr>
        <a:xfrm xmlns:a="http://schemas.openxmlformats.org/drawingml/2006/main">
          <a:off x="5061129"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0.32101</cdr:x>
      <cdr:y>0.27083</cdr:y>
    </cdr:from>
    <cdr:to>
      <cdr:x>0.33156</cdr:x>
      <cdr:y>0.28686</cdr:y>
    </cdr:to>
    <cdr:sp macro="" textlink="">
      <cdr:nvSpPr>
        <cdr:cNvPr id="3832" name="NDMPlot_ElementRebar109">
          <a:extLst xmlns:a="http://schemas.openxmlformats.org/drawingml/2006/main">
            <a:ext uri="{FF2B5EF4-FFF2-40B4-BE49-F238E27FC236}">
              <a16:creationId xmlns:a16="http://schemas.microsoft.com/office/drawing/2014/main" id="{AC0626C8-C9C3-47FE-8748-262DF19DF8CB}"/>
            </a:ext>
          </a:extLst>
        </cdr:cNvPr>
        <cdr:cNvSpPr/>
      </cdr:nvSpPr>
      <cdr:spPr>
        <a:xfrm xmlns:a="http://schemas.openxmlformats.org/drawingml/2006/main">
          <a:off x="3342997" y="1857361"/>
          <a:ext cx="109903" cy="109903"/>
        </a:xfrm>
        <a:prstGeom xmlns:a="http://schemas.openxmlformats.org/drawingml/2006/main" prst="ellipse">
          <a:avLst/>
        </a:prstGeom>
        <a:solidFill xmlns:a="http://schemas.openxmlformats.org/drawingml/2006/main">
          <a:srgbClr val="D4453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0.34234</cdr:x>
      <cdr:y>0.23129</cdr:y>
    </cdr:from>
    <cdr:to>
      <cdr:x>0.3529</cdr:x>
      <cdr:y>0.24732</cdr:y>
    </cdr:to>
    <cdr:sp macro="" textlink="">
      <cdr:nvSpPr>
        <cdr:cNvPr id="3833" name="NDMPlot_ElementRebar110">
          <a:extLst xmlns:a="http://schemas.openxmlformats.org/drawingml/2006/main">
            <a:ext uri="{FF2B5EF4-FFF2-40B4-BE49-F238E27FC236}">
              <a16:creationId xmlns:a16="http://schemas.microsoft.com/office/drawing/2014/main" id="{93975482-E169-4639-B845-340E669A2799}"/>
            </a:ext>
          </a:extLst>
        </cdr:cNvPr>
        <cdr:cNvSpPr/>
      </cdr:nvSpPr>
      <cdr:spPr>
        <a:xfrm xmlns:a="http://schemas.openxmlformats.org/drawingml/2006/main">
          <a:off x="3565148" y="1586204"/>
          <a:ext cx="109903" cy="109903"/>
        </a:xfrm>
        <a:prstGeom xmlns:a="http://schemas.openxmlformats.org/drawingml/2006/main" prst="ellipse">
          <a:avLst/>
        </a:prstGeom>
        <a:solidFill xmlns:a="http://schemas.openxmlformats.org/drawingml/2006/main">
          <a:srgbClr val="D32C23"/>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0.37313</cdr:x>
      <cdr:y>0.21063</cdr:y>
    </cdr:from>
    <cdr:to>
      <cdr:x>0.38368</cdr:x>
      <cdr:y>0.22665</cdr:y>
    </cdr:to>
    <cdr:sp macro="" textlink="">
      <cdr:nvSpPr>
        <cdr:cNvPr id="3834" name="NDMPlot_ElementRebar111">
          <a:extLst xmlns:a="http://schemas.openxmlformats.org/drawingml/2006/main">
            <a:ext uri="{FF2B5EF4-FFF2-40B4-BE49-F238E27FC236}">
              <a16:creationId xmlns:a16="http://schemas.microsoft.com/office/drawing/2014/main" id="{812F9BDF-7BF3-4A15-B828-409BB5F2425C}"/>
            </a:ext>
          </a:extLst>
        </cdr:cNvPr>
        <cdr:cNvSpPr/>
      </cdr:nvSpPr>
      <cdr:spPr>
        <a:xfrm xmlns:a="http://schemas.openxmlformats.org/drawingml/2006/main">
          <a:off x="3885788" y="1444476"/>
          <a:ext cx="109903" cy="109903"/>
        </a:xfrm>
        <a:prstGeom xmlns:a="http://schemas.openxmlformats.org/drawingml/2006/main" prst="ellipse">
          <a:avLst/>
        </a:prstGeom>
        <a:solidFill xmlns:a="http://schemas.openxmlformats.org/drawingml/2006/main">
          <a:srgbClr val="D21F1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cdr:x>
      <cdr:y>0.20837</cdr:y>
    </cdr:from>
    <cdr:to>
      <cdr:x>0.41756</cdr:x>
      <cdr:y>0.2244</cdr:y>
    </cdr:to>
    <cdr:sp macro="" textlink="">
      <cdr:nvSpPr>
        <cdr:cNvPr id="3835" name="NDMPlot_ElementRebar112">
          <a:extLst xmlns:a="http://schemas.openxmlformats.org/drawingml/2006/main">
            <a:ext uri="{FF2B5EF4-FFF2-40B4-BE49-F238E27FC236}">
              <a16:creationId xmlns:a16="http://schemas.microsoft.com/office/drawing/2014/main" id="{FCA71B41-2F7C-4D77-9904-BD7C12076BE6}"/>
            </a:ext>
          </a:extLst>
        </cdr:cNvPr>
        <cdr:cNvSpPr/>
      </cdr:nvSpPr>
      <cdr:spPr>
        <a:xfrm xmlns:a="http://schemas.openxmlformats.org/drawingml/2006/main">
          <a:off x="4238532" y="1429026"/>
          <a:ext cx="109903" cy="109903"/>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0.44098</cdr:x>
      <cdr:y>0.20837</cdr:y>
    </cdr:from>
    <cdr:to>
      <cdr:x>0.45153</cdr:x>
      <cdr:y>0.2244</cdr:y>
    </cdr:to>
    <cdr:sp macro="" textlink="">
      <cdr:nvSpPr>
        <cdr:cNvPr id="3836" name="NDMPlot_ElementRebar113">
          <a:extLst xmlns:a="http://schemas.openxmlformats.org/drawingml/2006/main">
            <a:ext uri="{FF2B5EF4-FFF2-40B4-BE49-F238E27FC236}">
              <a16:creationId xmlns:a16="http://schemas.microsoft.com/office/drawing/2014/main" id="{F9D16516-7C17-48E8-98DD-4FAC83D0D143}"/>
            </a:ext>
          </a:extLst>
        </cdr:cNvPr>
        <cdr:cNvSpPr/>
      </cdr:nvSpPr>
      <cdr:spPr>
        <a:xfrm xmlns:a="http://schemas.openxmlformats.org/drawingml/2006/main">
          <a:off x="4592365" y="1429026"/>
          <a:ext cx="109903" cy="109903"/>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0.47485</cdr:x>
      <cdr:y>0.21063</cdr:y>
    </cdr:from>
    <cdr:to>
      <cdr:x>0.48541</cdr:x>
      <cdr:y>0.22665</cdr:y>
    </cdr:to>
    <cdr:sp macro="" textlink="">
      <cdr:nvSpPr>
        <cdr:cNvPr id="3837" name="NDMPlot_ElementRebar114">
          <a:extLst xmlns:a="http://schemas.openxmlformats.org/drawingml/2006/main">
            <a:ext uri="{FF2B5EF4-FFF2-40B4-BE49-F238E27FC236}">
              <a16:creationId xmlns:a16="http://schemas.microsoft.com/office/drawing/2014/main" id="{BB65159D-C109-4BDD-AEFF-51BF99EEBA8E}"/>
            </a:ext>
          </a:extLst>
        </cdr:cNvPr>
        <cdr:cNvSpPr/>
      </cdr:nvSpPr>
      <cdr:spPr>
        <a:xfrm xmlns:a="http://schemas.openxmlformats.org/drawingml/2006/main">
          <a:off x="4945109" y="1444476"/>
          <a:ext cx="109903" cy="109903"/>
        </a:xfrm>
        <a:prstGeom xmlns:a="http://schemas.openxmlformats.org/drawingml/2006/main" prst="ellipse">
          <a:avLst/>
        </a:prstGeom>
        <a:solidFill xmlns:a="http://schemas.openxmlformats.org/drawingml/2006/main">
          <a:srgbClr val="D21F1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0.50564</cdr:x>
      <cdr:y>0.23129</cdr:y>
    </cdr:from>
    <cdr:to>
      <cdr:x>0.51619</cdr:x>
      <cdr:y>0.24732</cdr:y>
    </cdr:to>
    <cdr:sp macro="" textlink="">
      <cdr:nvSpPr>
        <cdr:cNvPr id="3838" name="NDMPlot_ElementRebar115">
          <a:extLst xmlns:a="http://schemas.openxmlformats.org/drawingml/2006/main">
            <a:ext uri="{FF2B5EF4-FFF2-40B4-BE49-F238E27FC236}">
              <a16:creationId xmlns:a16="http://schemas.microsoft.com/office/drawing/2014/main" id="{52B663BC-BC26-4BA4-9E9A-0EFAB4D945EE}"/>
            </a:ext>
          </a:extLst>
        </cdr:cNvPr>
        <cdr:cNvSpPr/>
      </cdr:nvSpPr>
      <cdr:spPr>
        <a:xfrm xmlns:a="http://schemas.openxmlformats.org/drawingml/2006/main">
          <a:off x="5265749" y="1586204"/>
          <a:ext cx="109903" cy="109903"/>
        </a:xfrm>
        <a:prstGeom xmlns:a="http://schemas.openxmlformats.org/drawingml/2006/main" prst="ellipse">
          <a:avLst/>
        </a:prstGeom>
        <a:solidFill xmlns:a="http://schemas.openxmlformats.org/drawingml/2006/main">
          <a:srgbClr val="D32C23"/>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0.52697</cdr:x>
      <cdr:y>0.27083</cdr:y>
    </cdr:from>
    <cdr:to>
      <cdr:x>0.53753</cdr:x>
      <cdr:y>0.28686</cdr:y>
    </cdr:to>
    <cdr:sp macro="" textlink="">
      <cdr:nvSpPr>
        <cdr:cNvPr id="3839" name="NDMPlot_ElementRebar116">
          <a:extLst xmlns:a="http://schemas.openxmlformats.org/drawingml/2006/main">
            <a:ext uri="{FF2B5EF4-FFF2-40B4-BE49-F238E27FC236}">
              <a16:creationId xmlns:a16="http://schemas.microsoft.com/office/drawing/2014/main" id="{CE8A2EEE-51FE-4E62-8EFD-CA3B876DAB9E}"/>
            </a:ext>
          </a:extLst>
        </cdr:cNvPr>
        <cdr:cNvSpPr/>
      </cdr:nvSpPr>
      <cdr:spPr>
        <a:xfrm xmlns:a="http://schemas.openxmlformats.org/drawingml/2006/main">
          <a:off x="5487900" y="1857361"/>
          <a:ext cx="109903" cy="109903"/>
        </a:xfrm>
        <a:prstGeom xmlns:a="http://schemas.openxmlformats.org/drawingml/2006/main" prst="ellipse">
          <a:avLst/>
        </a:prstGeom>
        <a:solidFill xmlns:a="http://schemas.openxmlformats.org/drawingml/2006/main">
          <a:srgbClr val="D4453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0.32101</cdr:x>
      <cdr:y>0.72284</cdr:y>
    </cdr:from>
    <cdr:to>
      <cdr:x>0.33156</cdr:x>
      <cdr:y>0.73886</cdr:y>
    </cdr:to>
    <cdr:sp macro="" textlink="">
      <cdr:nvSpPr>
        <cdr:cNvPr id="3840" name="NDMPlot_ElementRebar117">
          <a:extLst xmlns:a="http://schemas.openxmlformats.org/drawingml/2006/main">
            <a:ext uri="{FF2B5EF4-FFF2-40B4-BE49-F238E27FC236}">
              <a16:creationId xmlns:a16="http://schemas.microsoft.com/office/drawing/2014/main" id="{78C63D4C-41E8-48BA-83AC-8F785B695358}"/>
            </a:ext>
          </a:extLst>
        </cdr:cNvPr>
        <cdr:cNvSpPr/>
      </cdr:nvSpPr>
      <cdr:spPr>
        <a:xfrm xmlns:a="http://schemas.openxmlformats.org/drawingml/2006/main">
          <a:off x="3342997" y="4957204"/>
          <a:ext cx="109903" cy="109903"/>
        </a:xfrm>
        <a:prstGeom xmlns:a="http://schemas.openxmlformats.org/drawingml/2006/main" prst="ellipse">
          <a:avLst/>
        </a:prstGeom>
        <a:solidFill xmlns:a="http://schemas.openxmlformats.org/drawingml/2006/main">
          <a:srgbClr val="486F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0.34234</cdr:x>
      <cdr:y>0.76237</cdr:y>
    </cdr:from>
    <cdr:to>
      <cdr:x>0.3529</cdr:x>
      <cdr:y>0.7784</cdr:y>
    </cdr:to>
    <cdr:sp macro="" textlink="">
      <cdr:nvSpPr>
        <cdr:cNvPr id="3841" name="NDMPlot_ElementRebar118">
          <a:extLst xmlns:a="http://schemas.openxmlformats.org/drawingml/2006/main">
            <a:ext uri="{FF2B5EF4-FFF2-40B4-BE49-F238E27FC236}">
              <a16:creationId xmlns:a16="http://schemas.microsoft.com/office/drawing/2014/main" id="{266AF8E6-3E5E-4A8D-A576-F869B9B6C53D}"/>
            </a:ext>
          </a:extLst>
        </cdr:cNvPr>
        <cdr:cNvSpPr/>
      </cdr:nvSpPr>
      <cdr:spPr>
        <a:xfrm xmlns:a="http://schemas.openxmlformats.org/drawingml/2006/main">
          <a:off x="3565148" y="5228362"/>
          <a:ext cx="109903" cy="109903"/>
        </a:xfrm>
        <a:prstGeom xmlns:a="http://schemas.openxmlformats.org/drawingml/2006/main" prst="ellipse">
          <a:avLst/>
        </a:prstGeom>
        <a:solidFill xmlns:a="http://schemas.openxmlformats.org/drawingml/2006/main">
          <a:srgbClr val="2D5B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0.37313</cdr:x>
      <cdr:y>0.78304</cdr:y>
    </cdr:from>
    <cdr:to>
      <cdr:x>0.38368</cdr:x>
      <cdr:y>0.79907</cdr:y>
    </cdr:to>
    <cdr:sp macro="" textlink="">
      <cdr:nvSpPr>
        <cdr:cNvPr id="3842" name="NDMPlot_ElementRebar119">
          <a:extLst xmlns:a="http://schemas.openxmlformats.org/drawingml/2006/main">
            <a:ext uri="{FF2B5EF4-FFF2-40B4-BE49-F238E27FC236}">
              <a16:creationId xmlns:a16="http://schemas.microsoft.com/office/drawing/2014/main" id="{3F83A3A0-8990-4AE2-83ED-FF14A94983F1}"/>
            </a:ext>
          </a:extLst>
        </cdr:cNvPr>
        <cdr:cNvSpPr/>
      </cdr:nvSpPr>
      <cdr:spPr>
        <a:xfrm xmlns:a="http://schemas.openxmlformats.org/drawingml/2006/main">
          <a:off x="3885788" y="5370090"/>
          <a:ext cx="109903" cy="109903"/>
        </a:xfrm>
        <a:prstGeom xmlns:a="http://schemas.openxmlformats.org/drawingml/2006/main" prst="ellipse">
          <a:avLst/>
        </a:prstGeom>
        <a:solidFill xmlns:a="http://schemas.openxmlformats.org/drawingml/2006/main">
          <a:srgbClr val="2051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cdr:x>
      <cdr:y>0.78529</cdr:y>
    </cdr:from>
    <cdr:to>
      <cdr:x>0.41756</cdr:x>
      <cdr:y>0.80132</cdr:y>
    </cdr:to>
    <cdr:sp macro="" textlink="">
      <cdr:nvSpPr>
        <cdr:cNvPr id="3843" name="NDMPlot_ElementRebar120">
          <a:extLst xmlns:a="http://schemas.openxmlformats.org/drawingml/2006/main">
            <a:ext uri="{FF2B5EF4-FFF2-40B4-BE49-F238E27FC236}">
              <a16:creationId xmlns:a16="http://schemas.microsoft.com/office/drawing/2014/main" id="{1CBBF7FC-A91A-48E6-A168-A6E193E05969}"/>
            </a:ext>
          </a:extLst>
        </cdr:cNvPr>
        <cdr:cNvSpPr/>
      </cdr:nvSpPr>
      <cdr:spPr>
        <a:xfrm xmlns:a="http://schemas.openxmlformats.org/drawingml/2006/main">
          <a:off x="4238532" y="5385539"/>
          <a:ext cx="109903" cy="109903"/>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0.44098</cdr:x>
      <cdr:y>0.78529</cdr:y>
    </cdr:from>
    <cdr:to>
      <cdr:x>0.45153</cdr:x>
      <cdr:y>0.80132</cdr:y>
    </cdr:to>
    <cdr:sp macro="" textlink="">
      <cdr:nvSpPr>
        <cdr:cNvPr id="3844" name="NDMPlot_ElementRebar121">
          <a:extLst xmlns:a="http://schemas.openxmlformats.org/drawingml/2006/main">
            <a:ext uri="{FF2B5EF4-FFF2-40B4-BE49-F238E27FC236}">
              <a16:creationId xmlns:a16="http://schemas.microsoft.com/office/drawing/2014/main" id="{BB7ADAAB-E0FC-4B0C-843C-F6B9FC1452D5}"/>
            </a:ext>
          </a:extLst>
        </cdr:cNvPr>
        <cdr:cNvSpPr/>
      </cdr:nvSpPr>
      <cdr:spPr>
        <a:xfrm xmlns:a="http://schemas.openxmlformats.org/drawingml/2006/main">
          <a:off x="4592365" y="5385539"/>
          <a:ext cx="109903" cy="109903"/>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0.47485</cdr:x>
      <cdr:y>0.78304</cdr:y>
    </cdr:from>
    <cdr:to>
      <cdr:x>0.48541</cdr:x>
      <cdr:y>0.79907</cdr:y>
    </cdr:to>
    <cdr:sp macro="" textlink="">
      <cdr:nvSpPr>
        <cdr:cNvPr id="3845" name="NDMPlot_ElementRebar122">
          <a:extLst xmlns:a="http://schemas.openxmlformats.org/drawingml/2006/main">
            <a:ext uri="{FF2B5EF4-FFF2-40B4-BE49-F238E27FC236}">
              <a16:creationId xmlns:a16="http://schemas.microsoft.com/office/drawing/2014/main" id="{7762CBFA-A032-4592-B957-7CD7ABF8BB1A}"/>
            </a:ext>
          </a:extLst>
        </cdr:cNvPr>
        <cdr:cNvSpPr/>
      </cdr:nvSpPr>
      <cdr:spPr>
        <a:xfrm xmlns:a="http://schemas.openxmlformats.org/drawingml/2006/main">
          <a:off x="4945109" y="5370090"/>
          <a:ext cx="109903" cy="109903"/>
        </a:xfrm>
        <a:prstGeom xmlns:a="http://schemas.openxmlformats.org/drawingml/2006/main" prst="ellipse">
          <a:avLst/>
        </a:prstGeom>
        <a:solidFill xmlns:a="http://schemas.openxmlformats.org/drawingml/2006/main">
          <a:srgbClr val="2051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0.50564</cdr:x>
      <cdr:y>0.76237</cdr:y>
    </cdr:from>
    <cdr:to>
      <cdr:x>0.51619</cdr:x>
      <cdr:y>0.7784</cdr:y>
    </cdr:to>
    <cdr:sp macro="" textlink="">
      <cdr:nvSpPr>
        <cdr:cNvPr id="3846" name="NDMPlot_ElementRebar123">
          <a:extLst xmlns:a="http://schemas.openxmlformats.org/drawingml/2006/main">
            <a:ext uri="{FF2B5EF4-FFF2-40B4-BE49-F238E27FC236}">
              <a16:creationId xmlns:a16="http://schemas.microsoft.com/office/drawing/2014/main" id="{364E94E9-A2EA-4516-86F4-B53C745B2DCC}"/>
            </a:ext>
          </a:extLst>
        </cdr:cNvPr>
        <cdr:cNvSpPr/>
      </cdr:nvSpPr>
      <cdr:spPr>
        <a:xfrm xmlns:a="http://schemas.openxmlformats.org/drawingml/2006/main">
          <a:off x="5265749" y="5228362"/>
          <a:ext cx="109903" cy="109903"/>
        </a:xfrm>
        <a:prstGeom xmlns:a="http://schemas.openxmlformats.org/drawingml/2006/main" prst="ellipse">
          <a:avLst/>
        </a:prstGeom>
        <a:solidFill xmlns:a="http://schemas.openxmlformats.org/drawingml/2006/main">
          <a:srgbClr val="2D5B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0.52697</cdr:x>
      <cdr:y>0.72284</cdr:y>
    </cdr:from>
    <cdr:to>
      <cdr:x>0.53753</cdr:x>
      <cdr:y>0.73886</cdr:y>
    </cdr:to>
    <cdr:sp macro="" textlink="">
      <cdr:nvSpPr>
        <cdr:cNvPr id="3847" name="NDMPlot_ElementRebar124">
          <a:extLst xmlns:a="http://schemas.openxmlformats.org/drawingml/2006/main">
            <a:ext uri="{FF2B5EF4-FFF2-40B4-BE49-F238E27FC236}">
              <a16:creationId xmlns:a16="http://schemas.microsoft.com/office/drawing/2014/main" id="{4762AC6C-0F7A-46C1-BB64-F8230E3D6559}"/>
            </a:ext>
          </a:extLst>
        </cdr:cNvPr>
        <cdr:cNvSpPr/>
      </cdr:nvSpPr>
      <cdr:spPr>
        <a:xfrm xmlns:a="http://schemas.openxmlformats.org/drawingml/2006/main">
          <a:off x="5487900" y="4957204"/>
          <a:ext cx="109903" cy="109903"/>
        </a:xfrm>
        <a:prstGeom xmlns:a="http://schemas.openxmlformats.org/drawingml/2006/main" prst="ellipse">
          <a:avLst/>
        </a:prstGeom>
        <a:solidFill xmlns:a="http://schemas.openxmlformats.org/drawingml/2006/main">
          <a:srgbClr val="486F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0.67311</cdr:y>
    </cdr:from>
    <cdr:to>
      <cdr:x>0.32373</cdr:x>
      <cdr:y>0.68914</cdr:y>
    </cdr:to>
    <cdr:sp macro="" textlink="">
      <cdr:nvSpPr>
        <cdr:cNvPr id="3848" name="NDMPlot_ElementRebar125">
          <a:extLst xmlns:a="http://schemas.openxmlformats.org/drawingml/2006/main">
            <a:ext uri="{FF2B5EF4-FFF2-40B4-BE49-F238E27FC236}">
              <a16:creationId xmlns:a16="http://schemas.microsoft.com/office/drawing/2014/main" id="{2AD6A37F-A1F6-416F-A7FA-1636842598FB}"/>
            </a:ext>
          </a:extLst>
        </cdr:cNvPr>
        <cdr:cNvSpPr/>
      </cdr:nvSpPr>
      <cdr:spPr>
        <a:xfrm xmlns:a="http://schemas.openxmlformats.org/drawingml/2006/main">
          <a:off x="3261465" y="4616217"/>
          <a:ext cx="109903" cy="109903"/>
        </a:xfrm>
        <a:prstGeom xmlns:a="http://schemas.openxmlformats.org/drawingml/2006/main" prst="ellipse">
          <a:avLst/>
        </a:prstGeom>
        <a:solidFill xmlns:a="http://schemas.openxmlformats.org/drawingml/2006/main">
          <a:srgbClr val="6A88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0.6026</cdr:y>
    </cdr:from>
    <cdr:to>
      <cdr:x>0.32373</cdr:x>
      <cdr:y>0.61863</cdr:y>
    </cdr:to>
    <cdr:sp macro="" textlink="">
      <cdr:nvSpPr>
        <cdr:cNvPr id="3849" name="NDMPlot_ElementRebar126">
          <a:extLst xmlns:a="http://schemas.openxmlformats.org/drawingml/2006/main">
            <a:ext uri="{FF2B5EF4-FFF2-40B4-BE49-F238E27FC236}">
              <a16:creationId xmlns:a16="http://schemas.microsoft.com/office/drawing/2014/main" id="{5A338BAE-F241-4202-B080-DF623FF5C229}"/>
            </a:ext>
          </a:extLst>
        </cdr:cNvPr>
        <cdr:cNvSpPr/>
      </cdr:nvSpPr>
      <cdr:spPr>
        <a:xfrm xmlns:a="http://schemas.openxmlformats.org/drawingml/2006/main">
          <a:off x="3261465" y="4132643"/>
          <a:ext cx="109903" cy="109903"/>
        </a:xfrm>
        <a:prstGeom xmlns:a="http://schemas.openxmlformats.org/drawingml/2006/main" prst="ellipse">
          <a:avLst/>
        </a:prstGeom>
        <a:solidFill xmlns:a="http://schemas.openxmlformats.org/drawingml/2006/main">
          <a:srgbClr val="99AA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0.53209</cdr:y>
    </cdr:from>
    <cdr:to>
      <cdr:x>0.32373</cdr:x>
      <cdr:y>0.54811</cdr:y>
    </cdr:to>
    <cdr:sp macro="" textlink="">
      <cdr:nvSpPr>
        <cdr:cNvPr id="3850" name="NDMPlot_ElementRebar127">
          <a:extLst xmlns:a="http://schemas.openxmlformats.org/drawingml/2006/main">
            <a:ext uri="{FF2B5EF4-FFF2-40B4-BE49-F238E27FC236}">
              <a16:creationId xmlns:a16="http://schemas.microsoft.com/office/drawing/2014/main" id="{2D867698-06BF-4BCA-B21E-CCE10D97B892}"/>
            </a:ext>
          </a:extLst>
        </cdr:cNvPr>
        <cdr:cNvSpPr/>
      </cdr:nvSpPr>
      <cdr:spPr>
        <a:xfrm xmlns:a="http://schemas.openxmlformats.org/drawingml/2006/main">
          <a:off x="3261465" y="3649070"/>
          <a:ext cx="109903" cy="109902"/>
        </a:xfrm>
        <a:prstGeom xmlns:a="http://schemas.openxmlformats.org/drawingml/2006/main" prst="ellipse">
          <a:avLst/>
        </a:prstGeom>
        <a:solidFill xmlns:a="http://schemas.openxmlformats.org/drawingml/2006/main">
          <a:srgbClr val="C9CD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0.46158</cdr:y>
    </cdr:from>
    <cdr:to>
      <cdr:x>0.32373</cdr:x>
      <cdr:y>0.4776</cdr:y>
    </cdr:to>
    <cdr:sp macro="" textlink="">
      <cdr:nvSpPr>
        <cdr:cNvPr id="3851" name="NDMPlot_ElementRebar128">
          <a:extLst xmlns:a="http://schemas.openxmlformats.org/drawingml/2006/main">
            <a:ext uri="{FF2B5EF4-FFF2-40B4-BE49-F238E27FC236}">
              <a16:creationId xmlns:a16="http://schemas.microsoft.com/office/drawing/2014/main" id="{A06429D1-CC48-4FEE-8E9C-407F4D235E4E}"/>
            </a:ext>
          </a:extLst>
        </cdr:cNvPr>
        <cdr:cNvSpPr/>
      </cdr:nvSpPr>
      <cdr:spPr>
        <a:xfrm xmlns:a="http://schemas.openxmlformats.org/drawingml/2006/main">
          <a:off x="3261465" y="3165496"/>
          <a:ext cx="109903" cy="109903"/>
        </a:xfrm>
        <a:prstGeom xmlns:a="http://schemas.openxmlformats.org/drawingml/2006/main" prst="ellipse">
          <a:avLst/>
        </a:prstGeom>
        <a:solidFill xmlns:a="http://schemas.openxmlformats.org/drawingml/2006/main">
          <a:srgbClr val="D9BEB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0.39106</cdr:y>
    </cdr:from>
    <cdr:to>
      <cdr:x>0.32373</cdr:x>
      <cdr:y>0.40709</cdr:y>
    </cdr:to>
    <cdr:sp macro="" textlink="">
      <cdr:nvSpPr>
        <cdr:cNvPr id="3852" name="NDMPlot_ElementRebar129">
          <a:extLst xmlns:a="http://schemas.openxmlformats.org/drawingml/2006/main">
            <a:ext uri="{FF2B5EF4-FFF2-40B4-BE49-F238E27FC236}">
              <a16:creationId xmlns:a16="http://schemas.microsoft.com/office/drawing/2014/main" id="{B697702D-2892-4D41-8706-999D8AE211FB}"/>
            </a:ext>
          </a:extLst>
        </cdr:cNvPr>
        <cdr:cNvSpPr/>
      </cdr:nvSpPr>
      <cdr:spPr>
        <a:xfrm xmlns:a="http://schemas.openxmlformats.org/drawingml/2006/main">
          <a:off x="3261465" y="2681922"/>
          <a:ext cx="109903" cy="109903"/>
        </a:xfrm>
        <a:prstGeom xmlns:a="http://schemas.openxmlformats.org/drawingml/2006/main" prst="ellipse">
          <a:avLst/>
        </a:prstGeom>
        <a:solidFill xmlns:a="http://schemas.openxmlformats.org/drawingml/2006/main">
          <a:srgbClr val="D7918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0.32055</cdr:y>
    </cdr:from>
    <cdr:to>
      <cdr:x>0.32373</cdr:x>
      <cdr:y>0.33658</cdr:y>
    </cdr:to>
    <cdr:sp macro="" textlink="">
      <cdr:nvSpPr>
        <cdr:cNvPr id="3853" name="NDMPlot_ElementRebar130">
          <a:extLst xmlns:a="http://schemas.openxmlformats.org/drawingml/2006/main">
            <a:ext uri="{FF2B5EF4-FFF2-40B4-BE49-F238E27FC236}">
              <a16:creationId xmlns:a16="http://schemas.microsoft.com/office/drawing/2014/main" id="{AC0726DD-A8A5-4203-A126-AB077A76BAFF}"/>
            </a:ext>
          </a:extLst>
        </cdr:cNvPr>
        <cdr:cNvSpPr/>
      </cdr:nvSpPr>
      <cdr:spPr>
        <a:xfrm xmlns:a="http://schemas.openxmlformats.org/drawingml/2006/main">
          <a:off x="3261465" y="2198348"/>
          <a:ext cx="109903" cy="109903"/>
        </a:xfrm>
        <a:prstGeom xmlns:a="http://schemas.openxmlformats.org/drawingml/2006/main" prst="ellipse">
          <a:avLst/>
        </a:prstGeom>
        <a:solidFill xmlns:a="http://schemas.openxmlformats.org/drawingml/2006/main">
          <a:srgbClr val="D5655F"/>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0.67311</cdr:y>
    </cdr:from>
    <cdr:to>
      <cdr:x>0.54536</cdr:x>
      <cdr:y>0.68914</cdr:y>
    </cdr:to>
    <cdr:sp macro="" textlink="">
      <cdr:nvSpPr>
        <cdr:cNvPr id="3854" name="NDMPlot_ElementRebar131">
          <a:extLst xmlns:a="http://schemas.openxmlformats.org/drawingml/2006/main">
            <a:ext uri="{FF2B5EF4-FFF2-40B4-BE49-F238E27FC236}">
              <a16:creationId xmlns:a16="http://schemas.microsoft.com/office/drawing/2014/main" id="{F772FC67-EDE7-4A7D-BCFD-6E7736591252}"/>
            </a:ext>
          </a:extLst>
        </cdr:cNvPr>
        <cdr:cNvSpPr/>
      </cdr:nvSpPr>
      <cdr:spPr>
        <a:xfrm xmlns:a="http://schemas.openxmlformats.org/drawingml/2006/main">
          <a:off x="5569431" y="4616217"/>
          <a:ext cx="109903" cy="109903"/>
        </a:xfrm>
        <a:prstGeom xmlns:a="http://schemas.openxmlformats.org/drawingml/2006/main" prst="ellipse">
          <a:avLst/>
        </a:prstGeom>
        <a:solidFill xmlns:a="http://schemas.openxmlformats.org/drawingml/2006/main">
          <a:srgbClr val="6A88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0.6026</cdr:y>
    </cdr:from>
    <cdr:to>
      <cdr:x>0.54536</cdr:x>
      <cdr:y>0.61863</cdr:y>
    </cdr:to>
    <cdr:sp macro="" textlink="">
      <cdr:nvSpPr>
        <cdr:cNvPr id="3855" name="NDMPlot_ElementRebar132">
          <a:extLst xmlns:a="http://schemas.openxmlformats.org/drawingml/2006/main">
            <a:ext uri="{FF2B5EF4-FFF2-40B4-BE49-F238E27FC236}">
              <a16:creationId xmlns:a16="http://schemas.microsoft.com/office/drawing/2014/main" id="{534E755E-3951-4BC5-B7FD-485A989D4F6A}"/>
            </a:ext>
          </a:extLst>
        </cdr:cNvPr>
        <cdr:cNvSpPr/>
      </cdr:nvSpPr>
      <cdr:spPr>
        <a:xfrm xmlns:a="http://schemas.openxmlformats.org/drawingml/2006/main">
          <a:off x="5569431" y="4132643"/>
          <a:ext cx="109903" cy="109903"/>
        </a:xfrm>
        <a:prstGeom xmlns:a="http://schemas.openxmlformats.org/drawingml/2006/main" prst="ellipse">
          <a:avLst/>
        </a:prstGeom>
        <a:solidFill xmlns:a="http://schemas.openxmlformats.org/drawingml/2006/main">
          <a:srgbClr val="99AA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0.53209</cdr:y>
    </cdr:from>
    <cdr:to>
      <cdr:x>0.54536</cdr:x>
      <cdr:y>0.54811</cdr:y>
    </cdr:to>
    <cdr:sp macro="" textlink="">
      <cdr:nvSpPr>
        <cdr:cNvPr id="3856" name="NDMPlot_ElementRebar133">
          <a:extLst xmlns:a="http://schemas.openxmlformats.org/drawingml/2006/main">
            <a:ext uri="{FF2B5EF4-FFF2-40B4-BE49-F238E27FC236}">
              <a16:creationId xmlns:a16="http://schemas.microsoft.com/office/drawing/2014/main" id="{1BE20E39-C432-4BF6-9A2B-2361876F8DF1}"/>
            </a:ext>
          </a:extLst>
        </cdr:cNvPr>
        <cdr:cNvSpPr/>
      </cdr:nvSpPr>
      <cdr:spPr>
        <a:xfrm xmlns:a="http://schemas.openxmlformats.org/drawingml/2006/main">
          <a:off x="5569431" y="3649070"/>
          <a:ext cx="109903" cy="109902"/>
        </a:xfrm>
        <a:prstGeom xmlns:a="http://schemas.openxmlformats.org/drawingml/2006/main" prst="ellipse">
          <a:avLst/>
        </a:prstGeom>
        <a:solidFill xmlns:a="http://schemas.openxmlformats.org/drawingml/2006/main">
          <a:srgbClr val="C9CD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0.46158</cdr:y>
    </cdr:from>
    <cdr:to>
      <cdr:x>0.54536</cdr:x>
      <cdr:y>0.4776</cdr:y>
    </cdr:to>
    <cdr:sp macro="" textlink="">
      <cdr:nvSpPr>
        <cdr:cNvPr id="3857" name="NDMPlot_ElementRebar134">
          <a:extLst xmlns:a="http://schemas.openxmlformats.org/drawingml/2006/main">
            <a:ext uri="{FF2B5EF4-FFF2-40B4-BE49-F238E27FC236}">
              <a16:creationId xmlns:a16="http://schemas.microsoft.com/office/drawing/2014/main" id="{F9460F07-75B7-446F-B7FB-DD51CFCE00AF}"/>
            </a:ext>
          </a:extLst>
        </cdr:cNvPr>
        <cdr:cNvSpPr/>
      </cdr:nvSpPr>
      <cdr:spPr>
        <a:xfrm xmlns:a="http://schemas.openxmlformats.org/drawingml/2006/main">
          <a:off x="5569431" y="3165496"/>
          <a:ext cx="109903" cy="109903"/>
        </a:xfrm>
        <a:prstGeom xmlns:a="http://schemas.openxmlformats.org/drawingml/2006/main" prst="ellipse">
          <a:avLst/>
        </a:prstGeom>
        <a:solidFill xmlns:a="http://schemas.openxmlformats.org/drawingml/2006/main">
          <a:srgbClr val="D9BEB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0.39106</cdr:y>
    </cdr:from>
    <cdr:to>
      <cdr:x>0.54536</cdr:x>
      <cdr:y>0.40709</cdr:y>
    </cdr:to>
    <cdr:sp macro="" textlink="">
      <cdr:nvSpPr>
        <cdr:cNvPr id="3858" name="NDMPlot_ElementRebar135">
          <a:extLst xmlns:a="http://schemas.openxmlformats.org/drawingml/2006/main">
            <a:ext uri="{FF2B5EF4-FFF2-40B4-BE49-F238E27FC236}">
              <a16:creationId xmlns:a16="http://schemas.microsoft.com/office/drawing/2014/main" id="{7C53E4B2-46F1-4645-B67F-1C8AB4149717}"/>
            </a:ext>
          </a:extLst>
        </cdr:cNvPr>
        <cdr:cNvSpPr/>
      </cdr:nvSpPr>
      <cdr:spPr>
        <a:xfrm xmlns:a="http://schemas.openxmlformats.org/drawingml/2006/main">
          <a:off x="5569431" y="2681922"/>
          <a:ext cx="109903" cy="109903"/>
        </a:xfrm>
        <a:prstGeom xmlns:a="http://schemas.openxmlformats.org/drawingml/2006/main" prst="ellipse">
          <a:avLst/>
        </a:prstGeom>
        <a:solidFill xmlns:a="http://schemas.openxmlformats.org/drawingml/2006/main">
          <a:srgbClr val="D7918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0.32055</cdr:y>
    </cdr:from>
    <cdr:to>
      <cdr:x>0.54536</cdr:x>
      <cdr:y>0.33658</cdr:y>
    </cdr:to>
    <cdr:sp macro="" textlink="">
      <cdr:nvSpPr>
        <cdr:cNvPr id="3859" name="NDMPlot_ElementRebar136">
          <a:extLst xmlns:a="http://schemas.openxmlformats.org/drawingml/2006/main">
            <a:ext uri="{FF2B5EF4-FFF2-40B4-BE49-F238E27FC236}">
              <a16:creationId xmlns:a16="http://schemas.microsoft.com/office/drawing/2014/main" id="{A5445F43-76B1-4F6F-B36B-4C2BEE2D3887}"/>
            </a:ext>
          </a:extLst>
        </cdr:cNvPr>
        <cdr:cNvSpPr/>
      </cdr:nvSpPr>
      <cdr:spPr>
        <a:xfrm xmlns:a="http://schemas.openxmlformats.org/drawingml/2006/main">
          <a:off x="5569431" y="2198348"/>
          <a:ext cx="109903" cy="109903"/>
        </a:xfrm>
        <a:prstGeom xmlns:a="http://schemas.openxmlformats.org/drawingml/2006/main" prst="ellipse">
          <a:avLst/>
        </a:prstGeom>
        <a:solidFill xmlns:a="http://schemas.openxmlformats.org/drawingml/2006/main">
          <a:srgbClr val="D5655F"/>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0.35407</cdr:x>
      <cdr:y>0.29559</cdr:y>
    </cdr:from>
    <cdr:to>
      <cdr:x>0.36462</cdr:x>
      <cdr:y>0.31161</cdr:y>
    </cdr:to>
    <cdr:sp macro="" textlink="">
      <cdr:nvSpPr>
        <cdr:cNvPr id="3860" name="NDMPlot_ElementRebar137">
          <a:extLst xmlns:a="http://schemas.openxmlformats.org/drawingml/2006/main">
            <a:ext uri="{FF2B5EF4-FFF2-40B4-BE49-F238E27FC236}">
              <a16:creationId xmlns:a16="http://schemas.microsoft.com/office/drawing/2014/main" id="{801165EA-F276-4DBF-A7D9-F9A1F4AF5FCE}"/>
            </a:ext>
          </a:extLst>
        </cdr:cNvPr>
        <cdr:cNvSpPr/>
      </cdr:nvSpPr>
      <cdr:spPr>
        <a:xfrm xmlns:a="http://schemas.openxmlformats.org/drawingml/2006/main">
          <a:off x="3687251" y="2027128"/>
          <a:ext cx="109902" cy="109903"/>
        </a:xfrm>
        <a:prstGeom xmlns:a="http://schemas.openxmlformats.org/drawingml/2006/main" prst="ellipse">
          <a:avLst/>
        </a:prstGeom>
        <a:solidFill xmlns:a="http://schemas.openxmlformats.org/drawingml/2006/main">
          <a:srgbClr val="D4554E"/>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0.36297</cdr:x>
      <cdr:y>0.27818</cdr:y>
    </cdr:from>
    <cdr:to>
      <cdr:x>0.37353</cdr:x>
      <cdr:y>0.2942</cdr:y>
    </cdr:to>
    <cdr:sp macro="" textlink="">
      <cdr:nvSpPr>
        <cdr:cNvPr id="3861" name="NDMPlot_ElementRebar138">
          <a:extLst xmlns:a="http://schemas.openxmlformats.org/drawingml/2006/main">
            <a:ext uri="{FF2B5EF4-FFF2-40B4-BE49-F238E27FC236}">
              <a16:creationId xmlns:a16="http://schemas.microsoft.com/office/drawing/2014/main" id="{554F8B6D-BBA2-45AA-BA07-414372661F11}"/>
            </a:ext>
          </a:extLst>
        </cdr:cNvPr>
        <cdr:cNvSpPr/>
      </cdr:nvSpPr>
      <cdr:spPr>
        <a:xfrm xmlns:a="http://schemas.openxmlformats.org/drawingml/2006/main">
          <a:off x="3780000" y="1907752"/>
          <a:ext cx="109903" cy="109903"/>
        </a:xfrm>
        <a:prstGeom xmlns:a="http://schemas.openxmlformats.org/drawingml/2006/main" prst="ellipse">
          <a:avLst/>
        </a:prstGeom>
        <a:solidFill xmlns:a="http://schemas.openxmlformats.org/drawingml/2006/main">
          <a:srgbClr val="D44A42"/>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0.38032</cdr:x>
      <cdr:y>0.26552</cdr:y>
    </cdr:from>
    <cdr:to>
      <cdr:x>0.39088</cdr:x>
      <cdr:y>0.28155</cdr:y>
    </cdr:to>
    <cdr:sp macro="" textlink="">
      <cdr:nvSpPr>
        <cdr:cNvPr id="3862" name="NDMPlot_ElementRebar139">
          <a:extLst xmlns:a="http://schemas.openxmlformats.org/drawingml/2006/main">
            <a:ext uri="{FF2B5EF4-FFF2-40B4-BE49-F238E27FC236}">
              <a16:creationId xmlns:a16="http://schemas.microsoft.com/office/drawing/2014/main" id="{2BACFFF9-F2FF-40EC-ADE2-BB650D52F75A}"/>
            </a:ext>
          </a:extLst>
        </cdr:cNvPr>
        <cdr:cNvSpPr/>
      </cdr:nvSpPr>
      <cdr:spPr>
        <a:xfrm xmlns:a="http://schemas.openxmlformats.org/drawingml/2006/main">
          <a:off x="3960671" y="1820938"/>
          <a:ext cx="109903" cy="109903"/>
        </a:xfrm>
        <a:prstGeom xmlns:a="http://schemas.openxmlformats.org/drawingml/2006/main" prst="ellipse">
          <a:avLst/>
        </a:prstGeom>
        <a:solidFill xmlns:a="http://schemas.openxmlformats.org/drawingml/2006/main">
          <a:srgbClr val="D4423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cdr:x>
      <cdr:y>0.26446</cdr:y>
    </cdr:from>
    <cdr:to>
      <cdr:x>0.41756</cdr:x>
      <cdr:y>0.28049</cdr:y>
    </cdr:to>
    <cdr:sp macro="" textlink="">
      <cdr:nvSpPr>
        <cdr:cNvPr id="3863" name="NDMPlot_ElementRebar140">
          <a:extLst xmlns:a="http://schemas.openxmlformats.org/drawingml/2006/main">
            <a:ext uri="{FF2B5EF4-FFF2-40B4-BE49-F238E27FC236}">
              <a16:creationId xmlns:a16="http://schemas.microsoft.com/office/drawing/2014/main" id="{EDF17929-7AF9-4636-92C3-3A2F6C2C994E}"/>
            </a:ext>
          </a:extLst>
        </cdr:cNvPr>
        <cdr:cNvSpPr/>
      </cdr:nvSpPr>
      <cdr:spPr>
        <a:xfrm xmlns:a="http://schemas.openxmlformats.org/drawingml/2006/main">
          <a:off x="4238532" y="1813687"/>
          <a:ext cx="109903" cy="109903"/>
        </a:xfrm>
        <a:prstGeom xmlns:a="http://schemas.openxmlformats.org/drawingml/2006/main" prst="ellipse">
          <a:avLst/>
        </a:prstGeom>
        <a:solidFill xmlns:a="http://schemas.openxmlformats.org/drawingml/2006/main">
          <a:srgbClr val="D44139"/>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0.44098</cdr:x>
      <cdr:y>0.26446</cdr:y>
    </cdr:from>
    <cdr:to>
      <cdr:x>0.45153</cdr:x>
      <cdr:y>0.28049</cdr:y>
    </cdr:to>
    <cdr:sp macro="" textlink="">
      <cdr:nvSpPr>
        <cdr:cNvPr id="3864" name="NDMPlot_ElementRebar141">
          <a:extLst xmlns:a="http://schemas.openxmlformats.org/drawingml/2006/main">
            <a:ext uri="{FF2B5EF4-FFF2-40B4-BE49-F238E27FC236}">
              <a16:creationId xmlns:a16="http://schemas.microsoft.com/office/drawing/2014/main" id="{437F082F-B2E1-441E-81BD-75B00728CD39}"/>
            </a:ext>
          </a:extLst>
        </cdr:cNvPr>
        <cdr:cNvSpPr/>
      </cdr:nvSpPr>
      <cdr:spPr>
        <a:xfrm xmlns:a="http://schemas.openxmlformats.org/drawingml/2006/main">
          <a:off x="4592365" y="1813687"/>
          <a:ext cx="109903" cy="109903"/>
        </a:xfrm>
        <a:prstGeom xmlns:a="http://schemas.openxmlformats.org/drawingml/2006/main" prst="ellipse">
          <a:avLst/>
        </a:prstGeom>
        <a:solidFill xmlns:a="http://schemas.openxmlformats.org/drawingml/2006/main">
          <a:srgbClr val="D44139"/>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0.46766</cdr:x>
      <cdr:y>0.26552</cdr:y>
    </cdr:from>
    <cdr:to>
      <cdr:x>0.47821</cdr:x>
      <cdr:y>0.28155</cdr:y>
    </cdr:to>
    <cdr:sp macro="" textlink="">
      <cdr:nvSpPr>
        <cdr:cNvPr id="3865" name="NDMPlot_ElementRebar142">
          <a:extLst xmlns:a="http://schemas.openxmlformats.org/drawingml/2006/main">
            <a:ext uri="{FF2B5EF4-FFF2-40B4-BE49-F238E27FC236}">
              <a16:creationId xmlns:a16="http://schemas.microsoft.com/office/drawing/2014/main" id="{6F98DE67-DE13-43FD-BF3A-F6B94A4659E9}"/>
            </a:ext>
          </a:extLst>
        </cdr:cNvPr>
        <cdr:cNvSpPr/>
      </cdr:nvSpPr>
      <cdr:spPr>
        <a:xfrm xmlns:a="http://schemas.openxmlformats.org/drawingml/2006/main">
          <a:off x="4870226" y="1820938"/>
          <a:ext cx="109903" cy="109903"/>
        </a:xfrm>
        <a:prstGeom xmlns:a="http://schemas.openxmlformats.org/drawingml/2006/main" prst="ellipse">
          <a:avLst/>
        </a:prstGeom>
        <a:solidFill xmlns:a="http://schemas.openxmlformats.org/drawingml/2006/main">
          <a:srgbClr val="D4423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0.48501</cdr:x>
      <cdr:y>0.27818</cdr:y>
    </cdr:from>
    <cdr:to>
      <cdr:x>0.49556</cdr:x>
      <cdr:y>0.2942</cdr:y>
    </cdr:to>
    <cdr:sp macro="" textlink="">
      <cdr:nvSpPr>
        <cdr:cNvPr id="3866" name="NDMPlot_ElementRebar143">
          <a:extLst xmlns:a="http://schemas.openxmlformats.org/drawingml/2006/main">
            <a:ext uri="{FF2B5EF4-FFF2-40B4-BE49-F238E27FC236}">
              <a16:creationId xmlns:a16="http://schemas.microsoft.com/office/drawing/2014/main" id="{F926051C-A3D7-4571-8012-7B4D40822417}"/>
            </a:ext>
          </a:extLst>
        </cdr:cNvPr>
        <cdr:cNvSpPr/>
      </cdr:nvSpPr>
      <cdr:spPr>
        <a:xfrm xmlns:a="http://schemas.openxmlformats.org/drawingml/2006/main">
          <a:off x="5050897" y="1907752"/>
          <a:ext cx="109903" cy="109903"/>
        </a:xfrm>
        <a:prstGeom xmlns:a="http://schemas.openxmlformats.org/drawingml/2006/main" prst="ellipse">
          <a:avLst/>
        </a:prstGeom>
        <a:solidFill xmlns:a="http://schemas.openxmlformats.org/drawingml/2006/main">
          <a:srgbClr val="D44A42"/>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0.49392</cdr:x>
      <cdr:y>0.29559</cdr:y>
    </cdr:from>
    <cdr:to>
      <cdr:x>0.50447</cdr:x>
      <cdr:y>0.31161</cdr:y>
    </cdr:to>
    <cdr:sp macro="" textlink="">
      <cdr:nvSpPr>
        <cdr:cNvPr id="3867" name="NDMPlot_ElementRebar144">
          <a:extLst xmlns:a="http://schemas.openxmlformats.org/drawingml/2006/main">
            <a:ext uri="{FF2B5EF4-FFF2-40B4-BE49-F238E27FC236}">
              <a16:creationId xmlns:a16="http://schemas.microsoft.com/office/drawing/2014/main" id="{9DCFD5A9-48B7-4285-8A37-72E8CD19E1A2}"/>
            </a:ext>
          </a:extLst>
        </cdr:cNvPr>
        <cdr:cNvSpPr/>
      </cdr:nvSpPr>
      <cdr:spPr>
        <a:xfrm xmlns:a="http://schemas.openxmlformats.org/drawingml/2006/main">
          <a:off x="5143646" y="2027128"/>
          <a:ext cx="109903" cy="109903"/>
        </a:xfrm>
        <a:prstGeom xmlns:a="http://schemas.openxmlformats.org/drawingml/2006/main" prst="ellipse">
          <a:avLst/>
        </a:prstGeom>
        <a:solidFill xmlns:a="http://schemas.openxmlformats.org/drawingml/2006/main">
          <a:srgbClr val="D4554E"/>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0.35407</cdr:x>
      <cdr:y>0.69808</cdr:y>
    </cdr:from>
    <cdr:to>
      <cdr:x>0.36462</cdr:x>
      <cdr:y>0.71411</cdr:y>
    </cdr:to>
    <cdr:sp macro="" textlink="">
      <cdr:nvSpPr>
        <cdr:cNvPr id="3868" name="NDMPlot_ElementRebar145">
          <a:extLst xmlns:a="http://schemas.openxmlformats.org/drawingml/2006/main">
            <a:ext uri="{FF2B5EF4-FFF2-40B4-BE49-F238E27FC236}">
              <a16:creationId xmlns:a16="http://schemas.microsoft.com/office/drawing/2014/main" id="{73C62AA0-155D-4ED5-B1AD-6B9F056C5B48}"/>
            </a:ext>
          </a:extLst>
        </cdr:cNvPr>
        <cdr:cNvSpPr/>
      </cdr:nvSpPr>
      <cdr:spPr>
        <a:xfrm xmlns:a="http://schemas.openxmlformats.org/drawingml/2006/main">
          <a:off x="3687251" y="4787437"/>
          <a:ext cx="109902" cy="109903"/>
        </a:xfrm>
        <a:prstGeom xmlns:a="http://schemas.openxmlformats.org/drawingml/2006/main" prst="ellipse">
          <a:avLst/>
        </a:prstGeom>
        <a:solidFill xmlns:a="http://schemas.openxmlformats.org/drawingml/2006/main">
          <a:srgbClr val="597B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0.36297</cdr:x>
      <cdr:y>0.71549</cdr:y>
    </cdr:from>
    <cdr:to>
      <cdr:x>0.37353</cdr:x>
      <cdr:y>0.73151</cdr:y>
    </cdr:to>
    <cdr:sp macro="" textlink="">
      <cdr:nvSpPr>
        <cdr:cNvPr id="3869" name="NDMPlot_ElementRebar146">
          <a:extLst xmlns:a="http://schemas.openxmlformats.org/drawingml/2006/main">
            <a:ext uri="{FF2B5EF4-FFF2-40B4-BE49-F238E27FC236}">
              <a16:creationId xmlns:a16="http://schemas.microsoft.com/office/drawing/2014/main" id="{76F72FAC-D868-4FD8-8B86-FCDDF1F95B45}"/>
            </a:ext>
          </a:extLst>
        </cdr:cNvPr>
        <cdr:cNvSpPr/>
      </cdr:nvSpPr>
      <cdr:spPr>
        <a:xfrm xmlns:a="http://schemas.openxmlformats.org/drawingml/2006/main">
          <a:off x="3780000" y="4906813"/>
          <a:ext cx="109903" cy="109903"/>
        </a:xfrm>
        <a:prstGeom xmlns:a="http://schemas.openxmlformats.org/drawingml/2006/main" prst="ellipse">
          <a:avLst/>
        </a:prstGeom>
        <a:solidFill xmlns:a="http://schemas.openxmlformats.org/drawingml/2006/main">
          <a:srgbClr val="4D73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0.38032</cdr:x>
      <cdr:y>0.72815</cdr:y>
    </cdr:from>
    <cdr:to>
      <cdr:x>0.39088</cdr:x>
      <cdr:y>0.74417</cdr:y>
    </cdr:to>
    <cdr:sp macro="" textlink="">
      <cdr:nvSpPr>
        <cdr:cNvPr id="3870" name="NDMPlot_ElementRebar147">
          <a:extLst xmlns:a="http://schemas.openxmlformats.org/drawingml/2006/main">
            <a:ext uri="{FF2B5EF4-FFF2-40B4-BE49-F238E27FC236}">
              <a16:creationId xmlns:a16="http://schemas.microsoft.com/office/drawing/2014/main" id="{0702EE8D-493B-41C6-841E-71F8A3E3B8DF}"/>
            </a:ext>
          </a:extLst>
        </cdr:cNvPr>
        <cdr:cNvSpPr/>
      </cdr:nvSpPr>
      <cdr:spPr>
        <a:xfrm xmlns:a="http://schemas.openxmlformats.org/drawingml/2006/main">
          <a:off x="3960671" y="4993628"/>
          <a:ext cx="109903" cy="109903"/>
        </a:xfrm>
        <a:prstGeom xmlns:a="http://schemas.openxmlformats.org/drawingml/2006/main" prst="ellipse">
          <a:avLst/>
        </a:prstGeom>
        <a:solidFill xmlns:a="http://schemas.openxmlformats.org/drawingml/2006/main">
          <a:srgbClr val="456C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cdr:x>
      <cdr:y>0.7292</cdr:y>
    </cdr:from>
    <cdr:to>
      <cdr:x>0.41756</cdr:x>
      <cdr:y>0.74523</cdr:y>
    </cdr:to>
    <cdr:sp macro="" textlink="">
      <cdr:nvSpPr>
        <cdr:cNvPr id="3871" name="NDMPlot_ElementRebar148">
          <a:extLst xmlns:a="http://schemas.openxmlformats.org/drawingml/2006/main">
            <a:ext uri="{FF2B5EF4-FFF2-40B4-BE49-F238E27FC236}">
              <a16:creationId xmlns:a16="http://schemas.microsoft.com/office/drawing/2014/main" id="{70345BC0-4129-468B-B730-341F59BA2952}"/>
            </a:ext>
          </a:extLst>
        </cdr:cNvPr>
        <cdr:cNvSpPr/>
      </cdr:nvSpPr>
      <cdr:spPr>
        <a:xfrm xmlns:a="http://schemas.openxmlformats.org/drawingml/2006/main">
          <a:off x="4238532" y="5000878"/>
          <a:ext cx="109903" cy="109903"/>
        </a:xfrm>
        <a:prstGeom xmlns:a="http://schemas.openxmlformats.org/drawingml/2006/main" prst="ellipse">
          <a:avLst/>
        </a:prstGeom>
        <a:solidFill xmlns:a="http://schemas.openxmlformats.org/drawingml/2006/main">
          <a:srgbClr val="446C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0.44098</cdr:x>
      <cdr:y>0.7292</cdr:y>
    </cdr:from>
    <cdr:to>
      <cdr:x>0.45153</cdr:x>
      <cdr:y>0.74523</cdr:y>
    </cdr:to>
    <cdr:sp macro="" textlink="">
      <cdr:nvSpPr>
        <cdr:cNvPr id="3872" name="NDMPlot_ElementRebar149">
          <a:extLst xmlns:a="http://schemas.openxmlformats.org/drawingml/2006/main">
            <a:ext uri="{FF2B5EF4-FFF2-40B4-BE49-F238E27FC236}">
              <a16:creationId xmlns:a16="http://schemas.microsoft.com/office/drawing/2014/main" id="{A55D7D87-1D51-48AD-A348-7FF5EBFCDD4C}"/>
            </a:ext>
          </a:extLst>
        </cdr:cNvPr>
        <cdr:cNvSpPr/>
      </cdr:nvSpPr>
      <cdr:spPr>
        <a:xfrm xmlns:a="http://schemas.openxmlformats.org/drawingml/2006/main">
          <a:off x="4592365" y="5000878"/>
          <a:ext cx="109903" cy="109903"/>
        </a:xfrm>
        <a:prstGeom xmlns:a="http://schemas.openxmlformats.org/drawingml/2006/main" prst="ellipse">
          <a:avLst/>
        </a:prstGeom>
        <a:solidFill xmlns:a="http://schemas.openxmlformats.org/drawingml/2006/main">
          <a:srgbClr val="446C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0.46766</cdr:x>
      <cdr:y>0.72815</cdr:y>
    </cdr:from>
    <cdr:to>
      <cdr:x>0.47821</cdr:x>
      <cdr:y>0.74417</cdr:y>
    </cdr:to>
    <cdr:sp macro="" textlink="">
      <cdr:nvSpPr>
        <cdr:cNvPr id="3873" name="NDMPlot_ElementRebar150">
          <a:extLst xmlns:a="http://schemas.openxmlformats.org/drawingml/2006/main">
            <a:ext uri="{FF2B5EF4-FFF2-40B4-BE49-F238E27FC236}">
              <a16:creationId xmlns:a16="http://schemas.microsoft.com/office/drawing/2014/main" id="{9E799088-C053-4ADA-8980-6FC98ADE0337}"/>
            </a:ext>
          </a:extLst>
        </cdr:cNvPr>
        <cdr:cNvSpPr/>
      </cdr:nvSpPr>
      <cdr:spPr>
        <a:xfrm xmlns:a="http://schemas.openxmlformats.org/drawingml/2006/main">
          <a:off x="4870226" y="4993628"/>
          <a:ext cx="109903" cy="109903"/>
        </a:xfrm>
        <a:prstGeom xmlns:a="http://schemas.openxmlformats.org/drawingml/2006/main" prst="ellipse">
          <a:avLst/>
        </a:prstGeom>
        <a:solidFill xmlns:a="http://schemas.openxmlformats.org/drawingml/2006/main">
          <a:srgbClr val="456C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0.48501</cdr:x>
      <cdr:y>0.71549</cdr:y>
    </cdr:from>
    <cdr:to>
      <cdr:x>0.49556</cdr:x>
      <cdr:y>0.73151</cdr:y>
    </cdr:to>
    <cdr:sp macro="" textlink="">
      <cdr:nvSpPr>
        <cdr:cNvPr id="3874" name="NDMPlot_ElementRebar151">
          <a:extLst xmlns:a="http://schemas.openxmlformats.org/drawingml/2006/main">
            <a:ext uri="{FF2B5EF4-FFF2-40B4-BE49-F238E27FC236}">
              <a16:creationId xmlns:a16="http://schemas.microsoft.com/office/drawing/2014/main" id="{F7D31736-CD92-4A97-A7A2-934BBB786E81}"/>
            </a:ext>
          </a:extLst>
        </cdr:cNvPr>
        <cdr:cNvSpPr/>
      </cdr:nvSpPr>
      <cdr:spPr>
        <a:xfrm xmlns:a="http://schemas.openxmlformats.org/drawingml/2006/main">
          <a:off x="5050897" y="4906813"/>
          <a:ext cx="109903" cy="109903"/>
        </a:xfrm>
        <a:prstGeom xmlns:a="http://schemas.openxmlformats.org/drawingml/2006/main" prst="ellipse">
          <a:avLst/>
        </a:prstGeom>
        <a:solidFill xmlns:a="http://schemas.openxmlformats.org/drawingml/2006/main">
          <a:srgbClr val="4D73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0.49392</cdr:x>
      <cdr:y>0.69808</cdr:y>
    </cdr:from>
    <cdr:to>
      <cdr:x>0.50447</cdr:x>
      <cdr:y>0.71411</cdr:y>
    </cdr:to>
    <cdr:sp macro="" textlink="">
      <cdr:nvSpPr>
        <cdr:cNvPr id="3875" name="NDMPlot_ElementRebar152">
          <a:extLst xmlns:a="http://schemas.openxmlformats.org/drawingml/2006/main">
            <a:ext uri="{FF2B5EF4-FFF2-40B4-BE49-F238E27FC236}">
              <a16:creationId xmlns:a16="http://schemas.microsoft.com/office/drawing/2014/main" id="{4F136A7E-910C-43E9-A94E-201EF25B2C0B}"/>
            </a:ext>
          </a:extLst>
        </cdr:cNvPr>
        <cdr:cNvSpPr/>
      </cdr:nvSpPr>
      <cdr:spPr>
        <a:xfrm xmlns:a="http://schemas.openxmlformats.org/drawingml/2006/main">
          <a:off x="5143646" y="4787437"/>
          <a:ext cx="109903" cy="109903"/>
        </a:xfrm>
        <a:prstGeom xmlns:a="http://schemas.openxmlformats.org/drawingml/2006/main" prst="ellipse">
          <a:avLst/>
        </a:prstGeom>
        <a:solidFill xmlns:a="http://schemas.openxmlformats.org/drawingml/2006/main">
          <a:srgbClr val="597B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0.67311</cdr:y>
    </cdr:from>
    <cdr:to>
      <cdr:x>0.36067</cdr:x>
      <cdr:y>0.68914</cdr:y>
    </cdr:to>
    <cdr:sp macro="" textlink="">
      <cdr:nvSpPr>
        <cdr:cNvPr id="3876" name="NDMPlot_ElementRebar153">
          <a:extLst xmlns:a="http://schemas.openxmlformats.org/drawingml/2006/main">
            <a:ext uri="{FF2B5EF4-FFF2-40B4-BE49-F238E27FC236}">
              <a16:creationId xmlns:a16="http://schemas.microsoft.com/office/drawing/2014/main" id="{EB077E02-177C-4B55-9629-DDBEE94CCB0C}"/>
            </a:ext>
          </a:extLst>
        </cdr:cNvPr>
        <cdr:cNvSpPr/>
      </cdr:nvSpPr>
      <cdr:spPr>
        <a:xfrm xmlns:a="http://schemas.openxmlformats.org/drawingml/2006/main">
          <a:off x="3646126" y="4616217"/>
          <a:ext cx="109903" cy="109903"/>
        </a:xfrm>
        <a:prstGeom xmlns:a="http://schemas.openxmlformats.org/drawingml/2006/main" prst="ellipse">
          <a:avLst/>
        </a:prstGeom>
        <a:solidFill xmlns:a="http://schemas.openxmlformats.org/drawingml/2006/main">
          <a:srgbClr val="6A88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0.6026</cdr:y>
    </cdr:from>
    <cdr:to>
      <cdr:x>0.36067</cdr:x>
      <cdr:y>0.61863</cdr:y>
    </cdr:to>
    <cdr:sp macro="" textlink="">
      <cdr:nvSpPr>
        <cdr:cNvPr id="3877" name="NDMPlot_ElementRebar154">
          <a:extLst xmlns:a="http://schemas.openxmlformats.org/drawingml/2006/main">
            <a:ext uri="{FF2B5EF4-FFF2-40B4-BE49-F238E27FC236}">
              <a16:creationId xmlns:a16="http://schemas.microsoft.com/office/drawing/2014/main" id="{FA3EE5C6-645E-4CE0-8A76-1EF417645B19}"/>
            </a:ext>
          </a:extLst>
        </cdr:cNvPr>
        <cdr:cNvSpPr/>
      </cdr:nvSpPr>
      <cdr:spPr>
        <a:xfrm xmlns:a="http://schemas.openxmlformats.org/drawingml/2006/main">
          <a:off x="3646126" y="4132643"/>
          <a:ext cx="109903" cy="109903"/>
        </a:xfrm>
        <a:prstGeom xmlns:a="http://schemas.openxmlformats.org/drawingml/2006/main" prst="ellipse">
          <a:avLst/>
        </a:prstGeom>
        <a:solidFill xmlns:a="http://schemas.openxmlformats.org/drawingml/2006/main">
          <a:srgbClr val="99AA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0.53209</cdr:y>
    </cdr:from>
    <cdr:to>
      <cdr:x>0.36067</cdr:x>
      <cdr:y>0.54811</cdr:y>
    </cdr:to>
    <cdr:sp macro="" textlink="">
      <cdr:nvSpPr>
        <cdr:cNvPr id="3878" name="NDMPlot_ElementRebar155">
          <a:extLst xmlns:a="http://schemas.openxmlformats.org/drawingml/2006/main">
            <a:ext uri="{FF2B5EF4-FFF2-40B4-BE49-F238E27FC236}">
              <a16:creationId xmlns:a16="http://schemas.microsoft.com/office/drawing/2014/main" id="{858750A4-62DE-4F17-9207-61547AE16EBE}"/>
            </a:ext>
          </a:extLst>
        </cdr:cNvPr>
        <cdr:cNvSpPr/>
      </cdr:nvSpPr>
      <cdr:spPr>
        <a:xfrm xmlns:a="http://schemas.openxmlformats.org/drawingml/2006/main">
          <a:off x="3646126" y="3649070"/>
          <a:ext cx="109903" cy="109902"/>
        </a:xfrm>
        <a:prstGeom xmlns:a="http://schemas.openxmlformats.org/drawingml/2006/main" prst="ellipse">
          <a:avLst/>
        </a:prstGeom>
        <a:solidFill xmlns:a="http://schemas.openxmlformats.org/drawingml/2006/main">
          <a:srgbClr val="C9CD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0.46158</cdr:y>
    </cdr:from>
    <cdr:to>
      <cdr:x>0.36067</cdr:x>
      <cdr:y>0.4776</cdr:y>
    </cdr:to>
    <cdr:sp macro="" textlink="">
      <cdr:nvSpPr>
        <cdr:cNvPr id="3879" name="NDMPlot_ElementRebar156">
          <a:extLst xmlns:a="http://schemas.openxmlformats.org/drawingml/2006/main">
            <a:ext uri="{FF2B5EF4-FFF2-40B4-BE49-F238E27FC236}">
              <a16:creationId xmlns:a16="http://schemas.microsoft.com/office/drawing/2014/main" id="{7697DDF1-805D-44BB-B097-410B382C23FA}"/>
            </a:ext>
          </a:extLst>
        </cdr:cNvPr>
        <cdr:cNvSpPr/>
      </cdr:nvSpPr>
      <cdr:spPr>
        <a:xfrm xmlns:a="http://schemas.openxmlformats.org/drawingml/2006/main">
          <a:off x="3646126" y="3165496"/>
          <a:ext cx="109903" cy="109903"/>
        </a:xfrm>
        <a:prstGeom xmlns:a="http://schemas.openxmlformats.org/drawingml/2006/main" prst="ellipse">
          <a:avLst/>
        </a:prstGeom>
        <a:solidFill xmlns:a="http://schemas.openxmlformats.org/drawingml/2006/main">
          <a:srgbClr val="D9BEB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0.39106</cdr:y>
    </cdr:from>
    <cdr:to>
      <cdr:x>0.36067</cdr:x>
      <cdr:y>0.40709</cdr:y>
    </cdr:to>
    <cdr:sp macro="" textlink="">
      <cdr:nvSpPr>
        <cdr:cNvPr id="3880" name="NDMPlot_ElementRebar157">
          <a:extLst xmlns:a="http://schemas.openxmlformats.org/drawingml/2006/main">
            <a:ext uri="{FF2B5EF4-FFF2-40B4-BE49-F238E27FC236}">
              <a16:creationId xmlns:a16="http://schemas.microsoft.com/office/drawing/2014/main" id="{F32533F5-86B4-43F2-AA24-1E112F936291}"/>
            </a:ext>
          </a:extLst>
        </cdr:cNvPr>
        <cdr:cNvSpPr/>
      </cdr:nvSpPr>
      <cdr:spPr>
        <a:xfrm xmlns:a="http://schemas.openxmlformats.org/drawingml/2006/main">
          <a:off x="3646126" y="2681922"/>
          <a:ext cx="109903" cy="109903"/>
        </a:xfrm>
        <a:prstGeom xmlns:a="http://schemas.openxmlformats.org/drawingml/2006/main" prst="ellipse">
          <a:avLst/>
        </a:prstGeom>
        <a:solidFill xmlns:a="http://schemas.openxmlformats.org/drawingml/2006/main">
          <a:srgbClr val="D7918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0.32055</cdr:y>
    </cdr:from>
    <cdr:to>
      <cdr:x>0.36067</cdr:x>
      <cdr:y>0.33658</cdr:y>
    </cdr:to>
    <cdr:sp macro="" textlink="">
      <cdr:nvSpPr>
        <cdr:cNvPr id="3881" name="NDMPlot_ElementRebar158">
          <a:extLst xmlns:a="http://schemas.openxmlformats.org/drawingml/2006/main">
            <a:ext uri="{FF2B5EF4-FFF2-40B4-BE49-F238E27FC236}">
              <a16:creationId xmlns:a16="http://schemas.microsoft.com/office/drawing/2014/main" id="{57ECC081-D23C-464E-8E5F-E3556BAA4774}"/>
            </a:ext>
          </a:extLst>
        </cdr:cNvPr>
        <cdr:cNvSpPr/>
      </cdr:nvSpPr>
      <cdr:spPr>
        <a:xfrm xmlns:a="http://schemas.openxmlformats.org/drawingml/2006/main">
          <a:off x="3646126" y="2198348"/>
          <a:ext cx="109903" cy="109903"/>
        </a:xfrm>
        <a:prstGeom xmlns:a="http://schemas.openxmlformats.org/drawingml/2006/main" prst="ellipse">
          <a:avLst/>
        </a:prstGeom>
        <a:solidFill xmlns:a="http://schemas.openxmlformats.org/drawingml/2006/main">
          <a:srgbClr val="D5655F"/>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0.67311</cdr:y>
    </cdr:from>
    <cdr:to>
      <cdr:x>0.50842</cdr:x>
      <cdr:y>0.68914</cdr:y>
    </cdr:to>
    <cdr:sp macro="" textlink="">
      <cdr:nvSpPr>
        <cdr:cNvPr id="3882" name="NDMPlot_ElementRebar159">
          <a:extLst xmlns:a="http://schemas.openxmlformats.org/drawingml/2006/main">
            <a:ext uri="{FF2B5EF4-FFF2-40B4-BE49-F238E27FC236}">
              <a16:creationId xmlns:a16="http://schemas.microsoft.com/office/drawing/2014/main" id="{4FCCF91D-4550-40AC-9EE4-C8B8C262E290}"/>
            </a:ext>
          </a:extLst>
        </cdr:cNvPr>
        <cdr:cNvSpPr/>
      </cdr:nvSpPr>
      <cdr:spPr>
        <a:xfrm xmlns:a="http://schemas.openxmlformats.org/drawingml/2006/main">
          <a:off x="5184770" y="4616217"/>
          <a:ext cx="109903" cy="109903"/>
        </a:xfrm>
        <a:prstGeom xmlns:a="http://schemas.openxmlformats.org/drawingml/2006/main" prst="ellipse">
          <a:avLst/>
        </a:prstGeom>
        <a:solidFill xmlns:a="http://schemas.openxmlformats.org/drawingml/2006/main">
          <a:srgbClr val="6A88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0.6026</cdr:y>
    </cdr:from>
    <cdr:to>
      <cdr:x>0.50842</cdr:x>
      <cdr:y>0.61863</cdr:y>
    </cdr:to>
    <cdr:sp macro="" textlink="">
      <cdr:nvSpPr>
        <cdr:cNvPr id="3883" name="NDMPlot_ElementRebar160">
          <a:extLst xmlns:a="http://schemas.openxmlformats.org/drawingml/2006/main">
            <a:ext uri="{FF2B5EF4-FFF2-40B4-BE49-F238E27FC236}">
              <a16:creationId xmlns:a16="http://schemas.microsoft.com/office/drawing/2014/main" id="{1592A6D2-E45F-49F5-8871-7B05F87A724D}"/>
            </a:ext>
          </a:extLst>
        </cdr:cNvPr>
        <cdr:cNvSpPr/>
      </cdr:nvSpPr>
      <cdr:spPr>
        <a:xfrm xmlns:a="http://schemas.openxmlformats.org/drawingml/2006/main">
          <a:off x="5184770" y="4132643"/>
          <a:ext cx="109903" cy="109903"/>
        </a:xfrm>
        <a:prstGeom xmlns:a="http://schemas.openxmlformats.org/drawingml/2006/main" prst="ellipse">
          <a:avLst/>
        </a:prstGeom>
        <a:solidFill xmlns:a="http://schemas.openxmlformats.org/drawingml/2006/main">
          <a:srgbClr val="99AA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0.53209</cdr:y>
    </cdr:from>
    <cdr:to>
      <cdr:x>0.50842</cdr:x>
      <cdr:y>0.54811</cdr:y>
    </cdr:to>
    <cdr:sp macro="" textlink="">
      <cdr:nvSpPr>
        <cdr:cNvPr id="3884" name="NDMPlot_ElementRebar161">
          <a:extLst xmlns:a="http://schemas.openxmlformats.org/drawingml/2006/main">
            <a:ext uri="{FF2B5EF4-FFF2-40B4-BE49-F238E27FC236}">
              <a16:creationId xmlns:a16="http://schemas.microsoft.com/office/drawing/2014/main" id="{6B8E9FED-1DDA-496A-927C-A38C50A593E3}"/>
            </a:ext>
          </a:extLst>
        </cdr:cNvPr>
        <cdr:cNvSpPr/>
      </cdr:nvSpPr>
      <cdr:spPr>
        <a:xfrm xmlns:a="http://schemas.openxmlformats.org/drawingml/2006/main">
          <a:off x="5184770" y="3649070"/>
          <a:ext cx="109903" cy="109902"/>
        </a:xfrm>
        <a:prstGeom xmlns:a="http://schemas.openxmlformats.org/drawingml/2006/main" prst="ellipse">
          <a:avLst/>
        </a:prstGeom>
        <a:solidFill xmlns:a="http://schemas.openxmlformats.org/drawingml/2006/main">
          <a:srgbClr val="C9CD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0.46158</cdr:y>
    </cdr:from>
    <cdr:to>
      <cdr:x>0.50842</cdr:x>
      <cdr:y>0.4776</cdr:y>
    </cdr:to>
    <cdr:sp macro="" textlink="">
      <cdr:nvSpPr>
        <cdr:cNvPr id="3885" name="NDMPlot_ElementRebar162">
          <a:extLst xmlns:a="http://schemas.openxmlformats.org/drawingml/2006/main">
            <a:ext uri="{FF2B5EF4-FFF2-40B4-BE49-F238E27FC236}">
              <a16:creationId xmlns:a16="http://schemas.microsoft.com/office/drawing/2014/main" id="{33839059-1DF9-440A-A0E0-1C536F117B0A}"/>
            </a:ext>
          </a:extLst>
        </cdr:cNvPr>
        <cdr:cNvSpPr/>
      </cdr:nvSpPr>
      <cdr:spPr>
        <a:xfrm xmlns:a="http://schemas.openxmlformats.org/drawingml/2006/main">
          <a:off x="5184770" y="3165496"/>
          <a:ext cx="109903" cy="109903"/>
        </a:xfrm>
        <a:prstGeom xmlns:a="http://schemas.openxmlformats.org/drawingml/2006/main" prst="ellipse">
          <a:avLst/>
        </a:prstGeom>
        <a:solidFill xmlns:a="http://schemas.openxmlformats.org/drawingml/2006/main">
          <a:srgbClr val="D9BEB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0.39106</cdr:y>
    </cdr:from>
    <cdr:to>
      <cdr:x>0.50842</cdr:x>
      <cdr:y>0.40709</cdr:y>
    </cdr:to>
    <cdr:sp macro="" textlink="">
      <cdr:nvSpPr>
        <cdr:cNvPr id="3886" name="NDMPlot_ElementRebar163">
          <a:extLst xmlns:a="http://schemas.openxmlformats.org/drawingml/2006/main">
            <a:ext uri="{FF2B5EF4-FFF2-40B4-BE49-F238E27FC236}">
              <a16:creationId xmlns:a16="http://schemas.microsoft.com/office/drawing/2014/main" id="{37B80DFF-C68C-4230-B3D0-0D6E517E76DB}"/>
            </a:ext>
          </a:extLst>
        </cdr:cNvPr>
        <cdr:cNvSpPr/>
      </cdr:nvSpPr>
      <cdr:spPr>
        <a:xfrm xmlns:a="http://schemas.openxmlformats.org/drawingml/2006/main">
          <a:off x="5184770" y="2681922"/>
          <a:ext cx="109903" cy="109903"/>
        </a:xfrm>
        <a:prstGeom xmlns:a="http://schemas.openxmlformats.org/drawingml/2006/main" prst="ellipse">
          <a:avLst/>
        </a:prstGeom>
        <a:solidFill xmlns:a="http://schemas.openxmlformats.org/drawingml/2006/main">
          <a:srgbClr val="D7918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0.32055</cdr:y>
    </cdr:from>
    <cdr:to>
      <cdr:x>0.50842</cdr:x>
      <cdr:y>0.33658</cdr:y>
    </cdr:to>
    <cdr:sp macro="" textlink="">
      <cdr:nvSpPr>
        <cdr:cNvPr id="3887" name="NDMPlot_ElementRebar164">
          <a:extLst xmlns:a="http://schemas.openxmlformats.org/drawingml/2006/main">
            <a:ext uri="{FF2B5EF4-FFF2-40B4-BE49-F238E27FC236}">
              <a16:creationId xmlns:a16="http://schemas.microsoft.com/office/drawing/2014/main" id="{7380425B-A9B9-4BDD-8B2D-00789BB5B755}"/>
            </a:ext>
          </a:extLst>
        </cdr:cNvPr>
        <cdr:cNvSpPr/>
      </cdr:nvSpPr>
      <cdr:spPr>
        <a:xfrm xmlns:a="http://schemas.openxmlformats.org/drawingml/2006/main">
          <a:off x="5184770" y="2198348"/>
          <a:ext cx="109903" cy="109903"/>
        </a:xfrm>
        <a:prstGeom xmlns:a="http://schemas.openxmlformats.org/drawingml/2006/main" prst="ellipse">
          <a:avLst/>
        </a:prstGeom>
        <a:solidFill xmlns:a="http://schemas.openxmlformats.org/drawingml/2006/main">
          <a:srgbClr val="D5655F"/>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0.29735</cdr:x>
      <cdr:y>0.32857</cdr:y>
    </cdr:from>
    <cdr:to>
      <cdr:x>0.29735</cdr:x>
      <cdr:y>0.68113</cdr:y>
    </cdr:to>
    <cdr:cxnSp macro="">
      <cdr:nvCxnSpPr>
        <cdr:cNvPr id="3888" name="NDMPlot_Contour165">
          <a:extLst xmlns:a="http://schemas.openxmlformats.org/drawingml/2006/main">
            <a:ext uri="{FF2B5EF4-FFF2-40B4-BE49-F238E27FC236}">
              <a16:creationId xmlns:a16="http://schemas.microsoft.com/office/drawing/2014/main" id="{13C2C776-954C-4797-B200-6DF616DAECC0}"/>
            </a:ext>
          </a:extLst>
        </cdr:cNvPr>
        <cdr:cNvCxnSpPr/>
      </cdr:nvCxnSpPr>
      <cdr:spPr>
        <a:xfrm xmlns:a="http://schemas.openxmlformats.org/drawingml/2006/main" flipV="1">
          <a:off x="3096611" y="2253300"/>
          <a:ext cx="0" cy="241786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0.29735</cdr:x>
      <cdr:y>0.31599</cdr:y>
    </cdr:from>
    <cdr:to>
      <cdr:x>0.29771</cdr:x>
      <cdr:y>0.32857</cdr:y>
    </cdr:to>
    <cdr:cxnSp macro="">
      <cdr:nvCxnSpPr>
        <cdr:cNvPr id="3889" name="NDMPlot_ContourArcLine166">
          <a:extLst xmlns:a="http://schemas.openxmlformats.org/drawingml/2006/main">
            <a:ext uri="{FF2B5EF4-FFF2-40B4-BE49-F238E27FC236}">
              <a16:creationId xmlns:a16="http://schemas.microsoft.com/office/drawing/2014/main" id="{1648D4CE-6B6E-46D7-B909-9DE4A446F65D}"/>
            </a:ext>
          </a:extLst>
        </cdr:cNvPr>
        <cdr:cNvCxnSpPr/>
      </cdr:nvCxnSpPr>
      <cdr:spPr>
        <a:xfrm xmlns:a="http://schemas.openxmlformats.org/drawingml/2006/main" flipV="1">
          <a:off x="3096611" y="2167091"/>
          <a:ext cx="3764" cy="8620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0.29771</cdr:x>
      <cdr:y>0.30352</cdr:y>
    </cdr:from>
    <cdr:to>
      <cdr:x>0.29879</cdr:x>
      <cdr:y>0.31599</cdr:y>
    </cdr:to>
    <cdr:cxnSp macro="">
      <cdr:nvCxnSpPr>
        <cdr:cNvPr id="3890" name="NDMPlot_ContourArcLine167">
          <a:extLst xmlns:a="http://schemas.openxmlformats.org/drawingml/2006/main">
            <a:ext uri="{FF2B5EF4-FFF2-40B4-BE49-F238E27FC236}">
              <a16:creationId xmlns:a16="http://schemas.microsoft.com/office/drawing/2014/main" id="{D66B1AE4-52AF-4ED6-9F63-535F5B093BE6}"/>
            </a:ext>
          </a:extLst>
        </cdr:cNvPr>
        <cdr:cNvCxnSpPr/>
      </cdr:nvCxnSpPr>
      <cdr:spPr>
        <a:xfrm xmlns:a="http://schemas.openxmlformats.org/drawingml/2006/main" flipV="1">
          <a:off x="3100375" y="2081539"/>
          <a:ext cx="11263" cy="855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0.29879</cdr:x>
      <cdr:y>0.29124</cdr:y>
    </cdr:from>
    <cdr:to>
      <cdr:x>0.30059</cdr:x>
      <cdr:y>0.30352</cdr:y>
    </cdr:to>
    <cdr:cxnSp macro="">
      <cdr:nvCxnSpPr>
        <cdr:cNvPr id="3891" name="NDMPlot_ContourArcLine168">
          <a:extLst xmlns:a="http://schemas.openxmlformats.org/drawingml/2006/main">
            <a:ext uri="{FF2B5EF4-FFF2-40B4-BE49-F238E27FC236}">
              <a16:creationId xmlns:a16="http://schemas.microsoft.com/office/drawing/2014/main" id="{B1E035A0-633D-4F2C-9AB4-5104E6BFC079}"/>
            </a:ext>
          </a:extLst>
        </cdr:cNvPr>
        <cdr:cNvCxnSpPr/>
      </cdr:nvCxnSpPr>
      <cdr:spPr>
        <a:xfrm xmlns:a="http://schemas.openxmlformats.org/drawingml/2006/main" flipV="1">
          <a:off x="3111638" y="1997294"/>
          <a:ext cx="18676" cy="842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0.30059</cdr:x>
      <cdr:y>0.27924</cdr:y>
    </cdr:from>
    <cdr:to>
      <cdr:x>0.30308</cdr:x>
      <cdr:y>0.29124</cdr:y>
    </cdr:to>
    <cdr:cxnSp macro="">
      <cdr:nvCxnSpPr>
        <cdr:cNvPr id="3892" name="NDMPlot_ContourArcLine169">
          <a:extLst xmlns:a="http://schemas.openxmlformats.org/drawingml/2006/main">
            <a:ext uri="{FF2B5EF4-FFF2-40B4-BE49-F238E27FC236}">
              <a16:creationId xmlns:a16="http://schemas.microsoft.com/office/drawing/2014/main" id="{C6794FA1-608E-4D79-9D83-C16C69874BB8}"/>
            </a:ext>
          </a:extLst>
        </cdr:cNvPr>
        <cdr:cNvCxnSpPr/>
      </cdr:nvCxnSpPr>
      <cdr:spPr>
        <a:xfrm xmlns:a="http://schemas.openxmlformats.org/drawingml/2006/main" flipV="1">
          <a:off x="3130314" y="1914998"/>
          <a:ext cx="25948" cy="8229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0.30308</cdr:x>
      <cdr:y>0.26761</cdr:y>
    </cdr:from>
    <cdr:to>
      <cdr:x>0.30625</cdr:x>
      <cdr:y>0.27924</cdr:y>
    </cdr:to>
    <cdr:cxnSp macro="">
      <cdr:nvCxnSpPr>
        <cdr:cNvPr id="3893" name="NDMPlot_ContourArcLine170">
          <a:extLst xmlns:a="http://schemas.openxmlformats.org/drawingml/2006/main">
            <a:ext uri="{FF2B5EF4-FFF2-40B4-BE49-F238E27FC236}">
              <a16:creationId xmlns:a16="http://schemas.microsoft.com/office/drawing/2014/main" id="{EF714250-21B1-4EC7-9520-740606FBFD63}"/>
            </a:ext>
          </a:extLst>
        </cdr:cNvPr>
        <cdr:cNvCxnSpPr/>
      </cdr:nvCxnSpPr>
      <cdr:spPr>
        <a:xfrm xmlns:a="http://schemas.openxmlformats.org/drawingml/2006/main" flipV="1">
          <a:off x="3156262" y="1835276"/>
          <a:ext cx="33022" cy="797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0.30625</cdr:x>
      <cdr:y>0.25645</cdr:y>
    </cdr:from>
    <cdr:to>
      <cdr:x>0.31008</cdr:x>
      <cdr:y>0.26761</cdr:y>
    </cdr:to>
    <cdr:cxnSp macro="">
      <cdr:nvCxnSpPr>
        <cdr:cNvPr id="3894" name="NDMPlot_ContourArcLine171">
          <a:extLst xmlns:a="http://schemas.openxmlformats.org/drawingml/2006/main">
            <a:ext uri="{FF2B5EF4-FFF2-40B4-BE49-F238E27FC236}">
              <a16:creationId xmlns:a16="http://schemas.microsoft.com/office/drawing/2014/main" id="{359F0DB0-02B8-4E9C-8D21-6EEB2A749938}"/>
            </a:ext>
          </a:extLst>
        </cdr:cNvPr>
        <cdr:cNvCxnSpPr/>
      </cdr:nvCxnSpPr>
      <cdr:spPr>
        <a:xfrm xmlns:a="http://schemas.openxmlformats.org/drawingml/2006/main" flipV="1">
          <a:off x="3189284" y="1758735"/>
          <a:ext cx="39845" cy="765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0.31008</cdr:x>
      <cdr:y>0.24584</cdr:y>
    </cdr:from>
    <cdr:to>
      <cdr:x>0.31453</cdr:x>
      <cdr:y>0.25645</cdr:y>
    </cdr:to>
    <cdr:cxnSp macro="">
      <cdr:nvCxnSpPr>
        <cdr:cNvPr id="3895" name="NDMPlot_ContourArcLine172">
          <a:extLst xmlns:a="http://schemas.openxmlformats.org/drawingml/2006/main">
            <a:ext uri="{FF2B5EF4-FFF2-40B4-BE49-F238E27FC236}">
              <a16:creationId xmlns:a16="http://schemas.microsoft.com/office/drawing/2014/main" id="{380CC7B2-4C35-4E26-89BA-D7B12409F4CB}"/>
            </a:ext>
          </a:extLst>
        </cdr:cNvPr>
        <cdr:cNvCxnSpPr/>
      </cdr:nvCxnSpPr>
      <cdr:spPr>
        <a:xfrm xmlns:a="http://schemas.openxmlformats.org/drawingml/2006/main" flipV="1">
          <a:off x="3229129" y="1685959"/>
          <a:ext cx="46364" cy="7277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0.31453</cdr:x>
      <cdr:y>0.23586</cdr:y>
    </cdr:from>
    <cdr:to>
      <cdr:x>0.31957</cdr:x>
      <cdr:y>0.24584</cdr:y>
    </cdr:to>
    <cdr:cxnSp macro="">
      <cdr:nvCxnSpPr>
        <cdr:cNvPr id="3896" name="NDMPlot_ContourArcLine173">
          <a:extLst xmlns:a="http://schemas.openxmlformats.org/drawingml/2006/main">
            <a:ext uri="{FF2B5EF4-FFF2-40B4-BE49-F238E27FC236}">
              <a16:creationId xmlns:a16="http://schemas.microsoft.com/office/drawing/2014/main" id="{F92106D1-8905-4301-95D3-9EDEDC9BE5AD}"/>
            </a:ext>
          </a:extLst>
        </cdr:cNvPr>
        <cdr:cNvCxnSpPr/>
      </cdr:nvCxnSpPr>
      <cdr:spPr>
        <a:xfrm xmlns:a="http://schemas.openxmlformats.org/drawingml/2006/main" flipV="1">
          <a:off x="3275493" y="1617500"/>
          <a:ext cx="52530" cy="684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0.31957</cdr:x>
      <cdr:y>0.22658</cdr:y>
    </cdr:from>
    <cdr:to>
      <cdr:x>0.32517</cdr:x>
      <cdr:y>0.23586</cdr:y>
    </cdr:to>
    <cdr:cxnSp macro="">
      <cdr:nvCxnSpPr>
        <cdr:cNvPr id="3897" name="NDMPlot_ContourArcLine174">
          <a:extLst xmlns:a="http://schemas.openxmlformats.org/drawingml/2006/main">
            <a:ext uri="{FF2B5EF4-FFF2-40B4-BE49-F238E27FC236}">
              <a16:creationId xmlns:a16="http://schemas.microsoft.com/office/drawing/2014/main" id="{E3F2160E-76D5-45D8-8583-A2786BC9016A}"/>
            </a:ext>
          </a:extLst>
        </cdr:cNvPr>
        <cdr:cNvCxnSpPr/>
      </cdr:nvCxnSpPr>
      <cdr:spPr>
        <a:xfrm xmlns:a="http://schemas.openxmlformats.org/drawingml/2006/main" flipV="1">
          <a:off x="3328023" y="1553880"/>
          <a:ext cx="58297" cy="6362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0.32517</cdr:x>
      <cdr:y>0.21808</cdr:y>
    </cdr:from>
    <cdr:to>
      <cdr:x>0.33128</cdr:x>
      <cdr:y>0.22658</cdr:y>
    </cdr:to>
    <cdr:cxnSp macro="">
      <cdr:nvCxnSpPr>
        <cdr:cNvPr id="3898" name="NDMPlot_ContourArcLine175">
          <a:extLst xmlns:a="http://schemas.openxmlformats.org/drawingml/2006/main">
            <a:ext uri="{FF2B5EF4-FFF2-40B4-BE49-F238E27FC236}">
              <a16:creationId xmlns:a16="http://schemas.microsoft.com/office/drawing/2014/main" id="{4E7ADB3E-F151-4527-9F51-9C78EED054BD}"/>
            </a:ext>
          </a:extLst>
        </cdr:cNvPr>
        <cdr:cNvCxnSpPr/>
      </cdr:nvCxnSpPr>
      <cdr:spPr>
        <a:xfrm xmlns:a="http://schemas.openxmlformats.org/drawingml/2006/main" flipV="1">
          <a:off x="3386320" y="1495583"/>
          <a:ext cx="63619" cy="58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0.33128</cdr:x>
      <cdr:y>0.21042</cdr:y>
    </cdr:from>
    <cdr:to>
      <cdr:x>0.33785</cdr:x>
      <cdr:y>0.21808</cdr:y>
    </cdr:to>
    <cdr:cxnSp macro="">
      <cdr:nvCxnSpPr>
        <cdr:cNvPr id="3899" name="NDMPlot_ContourArcLine176">
          <a:extLst xmlns:a="http://schemas.openxmlformats.org/drawingml/2006/main">
            <a:ext uri="{FF2B5EF4-FFF2-40B4-BE49-F238E27FC236}">
              <a16:creationId xmlns:a16="http://schemas.microsoft.com/office/drawing/2014/main" id="{1FC04506-2159-488D-9D40-7B82EE004E96}"/>
            </a:ext>
          </a:extLst>
        </cdr:cNvPr>
        <cdr:cNvCxnSpPr/>
      </cdr:nvCxnSpPr>
      <cdr:spPr>
        <a:xfrm xmlns:a="http://schemas.openxmlformats.org/drawingml/2006/main" flipV="1">
          <a:off x="3449939" y="1443053"/>
          <a:ext cx="68459" cy="525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0.33785</cdr:x>
      <cdr:y>0.20366</cdr:y>
    </cdr:from>
    <cdr:to>
      <cdr:x>0.34484</cdr:x>
      <cdr:y>0.21042</cdr:y>
    </cdr:to>
    <cdr:cxnSp macro="">
      <cdr:nvCxnSpPr>
        <cdr:cNvPr id="3900" name="NDMPlot_ContourArcLine177">
          <a:extLst xmlns:a="http://schemas.openxmlformats.org/drawingml/2006/main">
            <a:ext uri="{FF2B5EF4-FFF2-40B4-BE49-F238E27FC236}">
              <a16:creationId xmlns:a16="http://schemas.microsoft.com/office/drawing/2014/main" id="{AA2E4FEB-D3BE-4D8D-98F4-20CC5C718063}"/>
            </a:ext>
          </a:extLst>
        </cdr:cNvPr>
        <cdr:cNvCxnSpPr/>
      </cdr:nvCxnSpPr>
      <cdr:spPr>
        <a:xfrm xmlns:a="http://schemas.openxmlformats.org/drawingml/2006/main" flipV="1">
          <a:off x="3518398" y="1396689"/>
          <a:ext cx="72777" cy="463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0.34484</cdr:x>
      <cdr:y>0.19785</cdr:y>
    </cdr:from>
    <cdr:to>
      <cdr:x>0.35219</cdr:x>
      <cdr:y>0.20366</cdr:y>
    </cdr:to>
    <cdr:cxnSp macro="">
      <cdr:nvCxnSpPr>
        <cdr:cNvPr id="3901" name="NDMPlot_ContourArcLine178">
          <a:extLst xmlns:a="http://schemas.openxmlformats.org/drawingml/2006/main">
            <a:ext uri="{FF2B5EF4-FFF2-40B4-BE49-F238E27FC236}">
              <a16:creationId xmlns:a16="http://schemas.microsoft.com/office/drawing/2014/main" id="{4A35FDAB-BB17-448D-8191-03D049C6DFC3}"/>
            </a:ext>
          </a:extLst>
        </cdr:cNvPr>
        <cdr:cNvCxnSpPr/>
      </cdr:nvCxnSpPr>
      <cdr:spPr>
        <a:xfrm xmlns:a="http://schemas.openxmlformats.org/drawingml/2006/main" flipV="1">
          <a:off x="3591175" y="1356845"/>
          <a:ext cx="76540" cy="3984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0.35219</cdr:x>
      <cdr:y>0.19303</cdr:y>
    </cdr:from>
    <cdr:to>
      <cdr:x>0.35985</cdr:x>
      <cdr:y>0.19785</cdr:y>
    </cdr:to>
    <cdr:cxnSp macro="">
      <cdr:nvCxnSpPr>
        <cdr:cNvPr id="3902" name="NDMPlot_ContourArcLine179">
          <a:extLst xmlns:a="http://schemas.openxmlformats.org/drawingml/2006/main">
            <a:ext uri="{FF2B5EF4-FFF2-40B4-BE49-F238E27FC236}">
              <a16:creationId xmlns:a16="http://schemas.microsoft.com/office/drawing/2014/main" id="{6C2C0876-7DFC-4AB4-A6C8-7EFBA4CC789F}"/>
            </a:ext>
          </a:extLst>
        </cdr:cNvPr>
        <cdr:cNvCxnSpPr/>
      </cdr:nvCxnSpPr>
      <cdr:spPr>
        <a:xfrm xmlns:a="http://schemas.openxmlformats.org/drawingml/2006/main" flipV="1">
          <a:off x="3667715" y="1323823"/>
          <a:ext cx="79722" cy="330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0.35985</cdr:x>
      <cdr:y>0.18925</cdr:y>
    </cdr:from>
    <cdr:to>
      <cdr:x>0.36775</cdr:x>
      <cdr:y>0.19303</cdr:y>
    </cdr:to>
    <cdr:cxnSp macro="">
      <cdr:nvCxnSpPr>
        <cdr:cNvPr id="3903" name="NDMPlot_ContourArcLine180">
          <a:extLst xmlns:a="http://schemas.openxmlformats.org/drawingml/2006/main">
            <a:ext uri="{FF2B5EF4-FFF2-40B4-BE49-F238E27FC236}">
              <a16:creationId xmlns:a16="http://schemas.microsoft.com/office/drawing/2014/main" id="{43687B7D-6219-42A0-8022-9B134DFC8534}"/>
            </a:ext>
          </a:extLst>
        </cdr:cNvPr>
        <cdr:cNvCxnSpPr/>
      </cdr:nvCxnSpPr>
      <cdr:spPr>
        <a:xfrm xmlns:a="http://schemas.openxmlformats.org/drawingml/2006/main" flipV="1">
          <a:off x="3747437" y="1297875"/>
          <a:ext cx="82297" cy="259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0.36775</cdr:x>
      <cdr:y>0.18653</cdr:y>
    </cdr:from>
    <cdr:to>
      <cdr:x>0.37584</cdr:x>
      <cdr:y>0.18925</cdr:y>
    </cdr:to>
    <cdr:cxnSp macro="">
      <cdr:nvCxnSpPr>
        <cdr:cNvPr id="3904" name="NDMPlot_ContourArcLine181">
          <a:extLst xmlns:a="http://schemas.openxmlformats.org/drawingml/2006/main">
            <a:ext uri="{FF2B5EF4-FFF2-40B4-BE49-F238E27FC236}">
              <a16:creationId xmlns:a16="http://schemas.microsoft.com/office/drawing/2014/main" id="{4526A149-FB00-4F0D-BF7B-EC22B6E77AAB}"/>
            </a:ext>
          </a:extLst>
        </cdr:cNvPr>
        <cdr:cNvCxnSpPr/>
      </cdr:nvCxnSpPr>
      <cdr:spPr>
        <a:xfrm xmlns:a="http://schemas.openxmlformats.org/drawingml/2006/main" flipV="1">
          <a:off x="3829734" y="1279198"/>
          <a:ext cx="84245" cy="186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0.37584</cdr:x>
      <cdr:y>0.18488</cdr:y>
    </cdr:from>
    <cdr:to>
      <cdr:x>0.38405</cdr:x>
      <cdr:y>0.18653</cdr:y>
    </cdr:to>
    <cdr:cxnSp macro="">
      <cdr:nvCxnSpPr>
        <cdr:cNvPr id="3905" name="NDMPlot_ContourArcLine182">
          <a:extLst xmlns:a="http://schemas.openxmlformats.org/drawingml/2006/main">
            <a:ext uri="{FF2B5EF4-FFF2-40B4-BE49-F238E27FC236}">
              <a16:creationId xmlns:a16="http://schemas.microsoft.com/office/drawing/2014/main" id="{47E3B0C0-4457-4CD1-9479-B60091A8DA3E}"/>
            </a:ext>
          </a:extLst>
        </cdr:cNvPr>
        <cdr:cNvCxnSpPr/>
      </cdr:nvCxnSpPr>
      <cdr:spPr>
        <a:xfrm xmlns:a="http://schemas.openxmlformats.org/drawingml/2006/main" flipV="1">
          <a:off x="3913979" y="1267935"/>
          <a:ext cx="85552" cy="112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0.38405</cdr:x>
      <cdr:y>0.18434</cdr:y>
    </cdr:from>
    <cdr:to>
      <cdr:x>0.39233</cdr:x>
      <cdr:y>0.18488</cdr:y>
    </cdr:to>
    <cdr:cxnSp macro="">
      <cdr:nvCxnSpPr>
        <cdr:cNvPr id="3906" name="NDMPlot_ContourArcLine183">
          <a:extLst xmlns:a="http://schemas.openxmlformats.org/drawingml/2006/main">
            <a:ext uri="{FF2B5EF4-FFF2-40B4-BE49-F238E27FC236}">
              <a16:creationId xmlns:a16="http://schemas.microsoft.com/office/drawing/2014/main" id="{14C6998F-E41B-42ED-B8D8-13DB7FCCEE55}"/>
            </a:ext>
          </a:extLst>
        </cdr:cNvPr>
        <cdr:cNvCxnSpPr/>
      </cdr:nvCxnSpPr>
      <cdr:spPr>
        <a:xfrm xmlns:a="http://schemas.openxmlformats.org/drawingml/2006/main" flipV="1">
          <a:off x="3999531" y="1264171"/>
          <a:ext cx="86208" cy="37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0.39233</cdr:x>
      <cdr:y>0.18434</cdr:y>
    </cdr:from>
    <cdr:to>
      <cdr:x>0.46621</cdr:x>
      <cdr:y>0.18434</cdr:y>
    </cdr:to>
    <cdr:cxnSp macro="">
      <cdr:nvCxnSpPr>
        <cdr:cNvPr id="3907" name="NDMPlot_Contour184">
          <a:extLst xmlns:a="http://schemas.openxmlformats.org/drawingml/2006/main">
            <a:ext uri="{FF2B5EF4-FFF2-40B4-BE49-F238E27FC236}">
              <a16:creationId xmlns:a16="http://schemas.microsoft.com/office/drawing/2014/main" id="{BC3CB3AC-9111-42A7-AF48-5B8CD26932E2}"/>
            </a:ext>
          </a:extLst>
        </cdr:cNvPr>
        <cdr:cNvCxnSpPr/>
      </cdr:nvCxnSpPr>
      <cdr:spPr>
        <a:xfrm xmlns:a="http://schemas.openxmlformats.org/drawingml/2006/main">
          <a:off x="4085739" y="1264171"/>
          <a:ext cx="769322"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0.46621</cdr:x>
      <cdr:y>0.18434</cdr:y>
    </cdr:from>
    <cdr:to>
      <cdr:x>0.47448</cdr:x>
      <cdr:y>0.18488</cdr:y>
    </cdr:to>
    <cdr:cxnSp macro="">
      <cdr:nvCxnSpPr>
        <cdr:cNvPr id="3908" name="NDMPlot_ContourArcLine185">
          <a:extLst xmlns:a="http://schemas.openxmlformats.org/drawingml/2006/main">
            <a:ext uri="{FF2B5EF4-FFF2-40B4-BE49-F238E27FC236}">
              <a16:creationId xmlns:a16="http://schemas.microsoft.com/office/drawing/2014/main" id="{9076BE4E-EA62-47F6-AB4B-7B7CF35FF0F8}"/>
            </a:ext>
          </a:extLst>
        </cdr:cNvPr>
        <cdr:cNvCxnSpPr/>
      </cdr:nvCxnSpPr>
      <cdr:spPr>
        <a:xfrm xmlns:a="http://schemas.openxmlformats.org/drawingml/2006/main">
          <a:off x="4855061" y="1264171"/>
          <a:ext cx="86208" cy="37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0.47448</cdr:x>
      <cdr:y>0.18488</cdr:y>
    </cdr:from>
    <cdr:to>
      <cdr:x>0.4827</cdr:x>
      <cdr:y>0.18653</cdr:y>
    </cdr:to>
    <cdr:cxnSp macro="">
      <cdr:nvCxnSpPr>
        <cdr:cNvPr id="3909" name="NDMPlot_ContourArcLine186">
          <a:extLst xmlns:a="http://schemas.openxmlformats.org/drawingml/2006/main">
            <a:ext uri="{FF2B5EF4-FFF2-40B4-BE49-F238E27FC236}">
              <a16:creationId xmlns:a16="http://schemas.microsoft.com/office/drawing/2014/main" id="{31602FF3-52E8-43DC-8470-8CE806D95051}"/>
            </a:ext>
          </a:extLst>
        </cdr:cNvPr>
        <cdr:cNvCxnSpPr/>
      </cdr:nvCxnSpPr>
      <cdr:spPr>
        <a:xfrm xmlns:a="http://schemas.openxmlformats.org/drawingml/2006/main">
          <a:off x="4941269" y="1267935"/>
          <a:ext cx="85552" cy="112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0.4827</cdr:x>
      <cdr:y>0.18653</cdr:y>
    </cdr:from>
    <cdr:to>
      <cdr:x>0.49079</cdr:x>
      <cdr:y>0.18925</cdr:y>
    </cdr:to>
    <cdr:cxnSp macro="">
      <cdr:nvCxnSpPr>
        <cdr:cNvPr id="3910" name="NDMPlot_ContourArcLine187">
          <a:extLst xmlns:a="http://schemas.openxmlformats.org/drawingml/2006/main">
            <a:ext uri="{FF2B5EF4-FFF2-40B4-BE49-F238E27FC236}">
              <a16:creationId xmlns:a16="http://schemas.microsoft.com/office/drawing/2014/main" id="{4280D0BE-20D2-4227-A318-042BCC0C6C97}"/>
            </a:ext>
          </a:extLst>
        </cdr:cNvPr>
        <cdr:cNvCxnSpPr/>
      </cdr:nvCxnSpPr>
      <cdr:spPr>
        <a:xfrm xmlns:a="http://schemas.openxmlformats.org/drawingml/2006/main">
          <a:off x="5026821" y="1279198"/>
          <a:ext cx="84245" cy="186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0.49079</cdr:x>
      <cdr:y>0.18925</cdr:y>
    </cdr:from>
    <cdr:to>
      <cdr:x>0.49869</cdr:x>
      <cdr:y>0.19303</cdr:y>
    </cdr:to>
    <cdr:cxnSp macro="">
      <cdr:nvCxnSpPr>
        <cdr:cNvPr id="3911" name="NDMPlot_ContourArcLine188">
          <a:extLst xmlns:a="http://schemas.openxmlformats.org/drawingml/2006/main">
            <a:ext uri="{FF2B5EF4-FFF2-40B4-BE49-F238E27FC236}">
              <a16:creationId xmlns:a16="http://schemas.microsoft.com/office/drawing/2014/main" id="{E768FCE2-C804-4261-8FA6-B34378B512E9}"/>
            </a:ext>
          </a:extLst>
        </cdr:cNvPr>
        <cdr:cNvCxnSpPr/>
      </cdr:nvCxnSpPr>
      <cdr:spPr>
        <a:xfrm xmlns:a="http://schemas.openxmlformats.org/drawingml/2006/main">
          <a:off x="5111066" y="1297875"/>
          <a:ext cx="82297" cy="259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0.49869</cdr:x>
      <cdr:y>0.19303</cdr:y>
    </cdr:from>
    <cdr:to>
      <cdr:x>0.50635</cdr:x>
      <cdr:y>0.19785</cdr:y>
    </cdr:to>
    <cdr:cxnSp macro="">
      <cdr:nvCxnSpPr>
        <cdr:cNvPr id="3912" name="NDMPlot_ContourArcLine189">
          <a:extLst xmlns:a="http://schemas.openxmlformats.org/drawingml/2006/main">
            <a:ext uri="{FF2B5EF4-FFF2-40B4-BE49-F238E27FC236}">
              <a16:creationId xmlns:a16="http://schemas.microsoft.com/office/drawing/2014/main" id="{E919F563-C5AD-442D-8BE5-E45D60252C88}"/>
            </a:ext>
          </a:extLst>
        </cdr:cNvPr>
        <cdr:cNvCxnSpPr/>
      </cdr:nvCxnSpPr>
      <cdr:spPr>
        <a:xfrm xmlns:a="http://schemas.openxmlformats.org/drawingml/2006/main">
          <a:off x="5193363" y="1323823"/>
          <a:ext cx="79722" cy="330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0.50635</cdr:x>
      <cdr:y>0.19785</cdr:y>
    </cdr:from>
    <cdr:to>
      <cdr:x>0.5137</cdr:x>
      <cdr:y>0.20366</cdr:y>
    </cdr:to>
    <cdr:cxnSp macro="">
      <cdr:nvCxnSpPr>
        <cdr:cNvPr id="3913" name="NDMPlot_ContourArcLine190">
          <a:extLst xmlns:a="http://schemas.openxmlformats.org/drawingml/2006/main">
            <a:ext uri="{FF2B5EF4-FFF2-40B4-BE49-F238E27FC236}">
              <a16:creationId xmlns:a16="http://schemas.microsoft.com/office/drawing/2014/main" id="{C0A866FA-C3C9-4316-BB28-3332762BAE81}"/>
            </a:ext>
          </a:extLst>
        </cdr:cNvPr>
        <cdr:cNvCxnSpPr/>
      </cdr:nvCxnSpPr>
      <cdr:spPr>
        <a:xfrm xmlns:a="http://schemas.openxmlformats.org/drawingml/2006/main">
          <a:off x="5273085" y="1356845"/>
          <a:ext cx="76540" cy="3984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0.5137</cdr:x>
      <cdr:y>0.20366</cdr:y>
    </cdr:from>
    <cdr:to>
      <cdr:x>0.52068</cdr:x>
      <cdr:y>0.21042</cdr:y>
    </cdr:to>
    <cdr:cxnSp macro="">
      <cdr:nvCxnSpPr>
        <cdr:cNvPr id="3914" name="NDMPlot_ContourArcLine191">
          <a:extLst xmlns:a="http://schemas.openxmlformats.org/drawingml/2006/main">
            <a:ext uri="{FF2B5EF4-FFF2-40B4-BE49-F238E27FC236}">
              <a16:creationId xmlns:a16="http://schemas.microsoft.com/office/drawing/2014/main" id="{FCCCA2F7-1B44-430C-9EB3-E608708434CA}"/>
            </a:ext>
          </a:extLst>
        </cdr:cNvPr>
        <cdr:cNvCxnSpPr/>
      </cdr:nvCxnSpPr>
      <cdr:spPr>
        <a:xfrm xmlns:a="http://schemas.openxmlformats.org/drawingml/2006/main">
          <a:off x="5349625" y="1396689"/>
          <a:ext cx="72777" cy="463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0.52068</cdr:x>
      <cdr:y>0.21042</cdr:y>
    </cdr:from>
    <cdr:to>
      <cdr:x>0.52726</cdr:x>
      <cdr:y>0.21808</cdr:y>
    </cdr:to>
    <cdr:cxnSp macro="">
      <cdr:nvCxnSpPr>
        <cdr:cNvPr id="3915" name="NDMPlot_ContourArcLine192">
          <a:extLst xmlns:a="http://schemas.openxmlformats.org/drawingml/2006/main">
            <a:ext uri="{FF2B5EF4-FFF2-40B4-BE49-F238E27FC236}">
              <a16:creationId xmlns:a16="http://schemas.microsoft.com/office/drawing/2014/main" id="{C06FAF02-9AED-4395-B37E-E69D9CAC799B}"/>
            </a:ext>
          </a:extLst>
        </cdr:cNvPr>
        <cdr:cNvCxnSpPr/>
      </cdr:nvCxnSpPr>
      <cdr:spPr>
        <a:xfrm xmlns:a="http://schemas.openxmlformats.org/drawingml/2006/main">
          <a:off x="5422402" y="1443053"/>
          <a:ext cx="68459" cy="525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0.52726</cdr:x>
      <cdr:y>0.21808</cdr:y>
    </cdr:from>
    <cdr:to>
      <cdr:x>0.53337</cdr:x>
      <cdr:y>0.22658</cdr:y>
    </cdr:to>
    <cdr:cxnSp macro="">
      <cdr:nvCxnSpPr>
        <cdr:cNvPr id="3916" name="NDMPlot_ContourArcLine193">
          <a:extLst xmlns:a="http://schemas.openxmlformats.org/drawingml/2006/main">
            <a:ext uri="{FF2B5EF4-FFF2-40B4-BE49-F238E27FC236}">
              <a16:creationId xmlns:a16="http://schemas.microsoft.com/office/drawing/2014/main" id="{DD8F0ACC-4FF6-4653-949B-EFBB5D4734A4}"/>
            </a:ext>
          </a:extLst>
        </cdr:cNvPr>
        <cdr:cNvCxnSpPr/>
      </cdr:nvCxnSpPr>
      <cdr:spPr>
        <a:xfrm xmlns:a="http://schemas.openxmlformats.org/drawingml/2006/main">
          <a:off x="5490861" y="1495583"/>
          <a:ext cx="63619" cy="58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0.53337</cdr:x>
      <cdr:y>0.22658</cdr:y>
    </cdr:from>
    <cdr:to>
      <cdr:x>0.53896</cdr:x>
      <cdr:y>0.23586</cdr:y>
    </cdr:to>
    <cdr:cxnSp macro="">
      <cdr:nvCxnSpPr>
        <cdr:cNvPr id="3917" name="NDMPlot_ContourArcLine194">
          <a:extLst xmlns:a="http://schemas.openxmlformats.org/drawingml/2006/main">
            <a:ext uri="{FF2B5EF4-FFF2-40B4-BE49-F238E27FC236}">
              <a16:creationId xmlns:a16="http://schemas.microsoft.com/office/drawing/2014/main" id="{30DAE648-C4C3-4366-B4E3-4370B3D63AAD}"/>
            </a:ext>
          </a:extLst>
        </cdr:cNvPr>
        <cdr:cNvCxnSpPr/>
      </cdr:nvCxnSpPr>
      <cdr:spPr>
        <a:xfrm xmlns:a="http://schemas.openxmlformats.org/drawingml/2006/main">
          <a:off x="5554480" y="1553880"/>
          <a:ext cx="58297" cy="6362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0.53896</cdr:x>
      <cdr:y>0.23586</cdr:y>
    </cdr:from>
    <cdr:to>
      <cdr:x>0.54401</cdr:x>
      <cdr:y>0.24584</cdr:y>
    </cdr:to>
    <cdr:cxnSp macro="">
      <cdr:nvCxnSpPr>
        <cdr:cNvPr id="3918" name="NDMPlot_ContourArcLine195">
          <a:extLst xmlns:a="http://schemas.openxmlformats.org/drawingml/2006/main">
            <a:ext uri="{FF2B5EF4-FFF2-40B4-BE49-F238E27FC236}">
              <a16:creationId xmlns:a16="http://schemas.microsoft.com/office/drawing/2014/main" id="{4ECD5C04-A08C-4EB8-A628-B9F6043F8E0D}"/>
            </a:ext>
          </a:extLst>
        </cdr:cNvPr>
        <cdr:cNvCxnSpPr/>
      </cdr:nvCxnSpPr>
      <cdr:spPr>
        <a:xfrm xmlns:a="http://schemas.openxmlformats.org/drawingml/2006/main">
          <a:off x="5612777" y="1617500"/>
          <a:ext cx="52531" cy="684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0.54401</cdr:x>
      <cdr:y>0.24584</cdr:y>
    </cdr:from>
    <cdr:to>
      <cdr:x>0.54846</cdr:x>
      <cdr:y>0.25645</cdr:y>
    </cdr:to>
    <cdr:cxnSp macro="">
      <cdr:nvCxnSpPr>
        <cdr:cNvPr id="3919" name="NDMPlot_ContourArcLine196">
          <a:extLst xmlns:a="http://schemas.openxmlformats.org/drawingml/2006/main">
            <a:ext uri="{FF2B5EF4-FFF2-40B4-BE49-F238E27FC236}">
              <a16:creationId xmlns:a16="http://schemas.microsoft.com/office/drawing/2014/main" id="{3518B274-0A68-4F26-8DA2-841F84DAD89B}"/>
            </a:ext>
          </a:extLst>
        </cdr:cNvPr>
        <cdr:cNvCxnSpPr/>
      </cdr:nvCxnSpPr>
      <cdr:spPr>
        <a:xfrm xmlns:a="http://schemas.openxmlformats.org/drawingml/2006/main">
          <a:off x="5665308" y="1685959"/>
          <a:ext cx="46363" cy="7277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0.54846</cdr:x>
      <cdr:y>0.25645</cdr:y>
    </cdr:from>
    <cdr:to>
      <cdr:x>0.55229</cdr:x>
      <cdr:y>0.26761</cdr:y>
    </cdr:to>
    <cdr:cxnSp macro="">
      <cdr:nvCxnSpPr>
        <cdr:cNvPr id="3920" name="NDMPlot_ContourArcLine197">
          <a:extLst xmlns:a="http://schemas.openxmlformats.org/drawingml/2006/main">
            <a:ext uri="{FF2B5EF4-FFF2-40B4-BE49-F238E27FC236}">
              <a16:creationId xmlns:a16="http://schemas.microsoft.com/office/drawing/2014/main" id="{BB98100F-2408-4D88-87CE-0337DD66FAC7}"/>
            </a:ext>
          </a:extLst>
        </cdr:cNvPr>
        <cdr:cNvCxnSpPr/>
      </cdr:nvCxnSpPr>
      <cdr:spPr>
        <a:xfrm xmlns:a="http://schemas.openxmlformats.org/drawingml/2006/main">
          <a:off x="5711671" y="1758735"/>
          <a:ext cx="39845" cy="765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0.55229</cdr:x>
      <cdr:y>0.26761</cdr:y>
    </cdr:from>
    <cdr:to>
      <cdr:x>0.55546</cdr:x>
      <cdr:y>0.27924</cdr:y>
    </cdr:to>
    <cdr:cxnSp macro="">
      <cdr:nvCxnSpPr>
        <cdr:cNvPr id="3921" name="NDMPlot_ContourArcLine198">
          <a:extLst xmlns:a="http://schemas.openxmlformats.org/drawingml/2006/main">
            <a:ext uri="{FF2B5EF4-FFF2-40B4-BE49-F238E27FC236}">
              <a16:creationId xmlns:a16="http://schemas.microsoft.com/office/drawing/2014/main" id="{8DBCAD53-131F-4687-92B2-624C8F274940}"/>
            </a:ext>
          </a:extLst>
        </cdr:cNvPr>
        <cdr:cNvCxnSpPr/>
      </cdr:nvCxnSpPr>
      <cdr:spPr>
        <a:xfrm xmlns:a="http://schemas.openxmlformats.org/drawingml/2006/main">
          <a:off x="5751516" y="1835276"/>
          <a:ext cx="33022" cy="797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0.55546</cdr:x>
      <cdr:y>0.27924</cdr:y>
    </cdr:from>
    <cdr:to>
      <cdr:x>0.55795</cdr:x>
      <cdr:y>0.29124</cdr:y>
    </cdr:to>
    <cdr:cxnSp macro="">
      <cdr:nvCxnSpPr>
        <cdr:cNvPr id="3922" name="NDMPlot_ContourArcLine199">
          <a:extLst xmlns:a="http://schemas.openxmlformats.org/drawingml/2006/main">
            <a:ext uri="{FF2B5EF4-FFF2-40B4-BE49-F238E27FC236}">
              <a16:creationId xmlns:a16="http://schemas.microsoft.com/office/drawing/2014/main" id="{0D2674BF-0E38-4BA7-B08E-0FFDA20298DB}"/>
            </a:ext>
          </a:extLst>
        </cdr:cNvPr>
        <cdr:cNvCxnSpPr/>
      </cdr:nvCxnSpPr>
      <cdr:spPr>
        <a:xfrm xmlns:a="http://schemas.openxmlformats.org/drawingml/2006/main">
          <a:off x="5784538" y="1914998"/>
          <a:ext cx="25948" cy="8229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0.55795</cdr:x>
      <cdr:y>0.29124</cdr:y>
    </cdr:from>
    <cdr:to>
      <cdr:x>0.55974</cdr:x>
      <cdr:y>0.30352</cdr:y>
    </cdr:to>
    <cdr:cxnSp macro="">
      <cdr:nvCxnSpPr>
        <cdr:cNvPr id="3923" name="NDMPlot_ContourArcLine200">
          <a:extLst xmlns:a="http://schemas.openxmlformats.org/drawingml/2006/main">
            <a:ext uri="{FF2B5EF4-FFF2-40B4-BE49-F238E27FC236}">
              <a16:creationId xmlns:a16="http://schemas.microsoft.com/office/drawing/2014/main" id="{F3BCECFF-C989-40EB-91BF-E6A3713B227D}"/>
            </a:ext>
          </a:extLst>
        </cdr:cNvPr>
        <cdr:cNvCxnSpPr/>
      </cdr:nvCxnSpPr>
      <cdr:spPr>
        <a:xfrm xmlns:a="http://schemas.openxmlformats.org/drawingml/2006/main">
          <a:off x="5810486" y="1997294"/>
          <a:ext cx="18676" cy="842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0.55974</cdr:x>
      <cdr:y>0.30352</cdr:y>
    </cdr:from>
    <cdr:to>
      <cdr:x>0.56082</cdr:x>
      <cdr:y>0.31599</cdr:y>
    </cdr:to>
    <cdr:cxnSp macro="">
      <cdr:nvCxnSpPr>
        <cdr:cNvPr id="3924" name="NDMPlot_ContourArcLine201">
          <a:extLst xmlns:a="http://schemas.openxmlformats.org/drawingml/2006/main">
            <a:ext uri="{FF2B5EF4-FFF2-40B4-BE49-F238E27FC236}">
              <a16:creationId xmlns:a16="http://schemas.microsoft.com/office/drawing/2014/main" id="{D5723E1A-E925-4C09-8388-9F539C86B9A4}"/>
            </a:ext>
          </a:extLst>
        </cdr:cNvPr>
        <cdr:cNvCxnSpPr/>
      </cdr:nvCxnSpPr>
      <cdr:spPr>
        <a:xfrm xmlns:a="http://schemas.openxmlformats.org/drawingml/2006/main">
          <a:off x="5829162" y="2081539"/>
          <a:ext cx="11263" cy="855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0.56082</cdr:x>
      <cdr:y>0.31599</cdr:y>
    </cdr:from>
    <cdr:to>
      <cdr:x>0.56119</cdr:x>
      <cdr:y>0.32857</cdr:y>
    </cdr:to>
    <cdr:cxnSp macro="">
      <cdr:nvCxnSpPr>
        <cdr:cNvPr id="3925" name="NDMPlot_ContourArcLine202">
          <a:extLst xmlns:a="http://schemas.openxmlformats.org/drawingml/2006/main">
            <a:ext uri="{FF2B5EF4-FFF2-40B4-BE49-F238E27FC236}">
              <a16:creationId xmlns:a16="http://schemas.microsoft.com/office/drawing/2014/main" id="{A51DBB71-31B7-4DF9-8B62-8E92CF44CDD5}"/>
            </a:ext>
          </a:extLst>
        </cdr:cNvPr>
        <cdr:cNvCxnSpPr/>
      </cdr:nvCxnSpPr>
      <cdr:spPr>
        <a:xfrm xmlns:a="http://schemas.openxmlformats.org/drawingml/2006/main">
          <a:off x="5840425" y="2167091"/>
          <a:ext cx="3764" cy="8620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0.56119</cdr:x>
      <cdr:y>0.32857</cdr:y>
    </cdr:from>
    <cdr:to>
      <cdr:x>0.56119</cdr:x>
      <cdr:y>0.68113</cdr:y>
    </cdr:to>
    <cdr:cxnSp macro="">
      <cdr:nvCxnSpPr>
        <cdr:cNvPr id="3926" name="NDMPlot_Contour203">
          <a:extLst xmlns:a="http://schemas.openxmlformats.org/drawingml/2006/main">
            <a:ext uri="{FF2B5EF4-FFF2-40B4-BE49-F238E27FC236}">
              <a16:creationId xmlns:a16="http://schemas.microsoft.com/office/drawing/2014/main" id="{788D0090-D71B-4B69-A355-4D219F580416}"/>
            </a:ext>
          </a:extLst>
        </cdr:cNvPr>
        <cdr:cNvCxnSpPr/>
      </cdr:nvCxnSpPr>
      <cdr:spPr>
        <a:xfrm xmlns:a="http://schemas.openxmlformats.org/drawingml/2006/main">
          <a:off x="5844189" y="2253300"/>
          <a:ext cx="0" cy="241786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0.56082</cdr:x>
      <cdr:y>0.68113</cdr:y>
    </cdr:from>
    <cdr:to>
      <cdr:x>0.56119</cdr:x>
      <cdr:y>0.6937</cdr:y>
    </cdr:to>
    <cdr:cxnSp macro="">
      <cdr:nvCxnSpPr>
        <cdr:cNvPr id="3927" name="NDMPlot_ContourArcLine204">
          <a:extLst xmlns:a="http://schemas.openxmlformats.org/drawingml/2006/main">
            <a:ext uri="{FF2B5EF4-FFF2-40B4-BE49-F238E27FC236}">
              <a16:creationId xmlns:a16="http://schemas.microsoft.com/office/drawing/2014/main" id="{F70E5030-7EFF-4FB0-B947-80AE7C845E47}"/>
            </a:ext>
          </a:extLst>
        </cdr:cNvPr>
        <cdr:cNvCxnSpPr/>
      </cdr:nvCxnSpPr>
      <cdr:spPr>
        <a:xfrm xmlns:a="http://schemas.openxmlformats.org/drawingml/2006/main" flipH="1">
          <a:off x="5840425" y="4671169"/>
          <a:ext cx="3764" cy="8620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0.55974</cdr:x>
      <cdr:y>0.6937</cdr:y>
    </cdr:from>
    <cdr:to>
      <cdr:x>0.56082</cdr:x>
      <cdr:y>0.70617</cdr:y>
    </cdr:to>
    <cdr:cxnSp macro="">
      <cdr:nvCxnSpPr>
        <cdr:cNvPr id="3928" name="NDMPlot_ContourArcLine205">
          <a:extLst xmlns:a="http://schemas.openxmlformats.org/drawingml/2006/main">
            <a:ext uri="{FF2B5EF4-FFF2-40B4-BE49-F238E27FC236}">
              <a16:creationId xmlns:a16="http://schemas.microsoft.com/office/drawing/2014/main" id="{FC00D32A-7C27-4413-AF50-17CCF2778D6A}"/>
            </a:ext>
          </a:extLst>
        </cdr:cNvPr>
        <cdr:cNvCxnSpPr/>
      </cdr:nvCxnSpPr>
      <cdr:spPr>
        <a:xfrm xmlns:a="http://schemas.openxmlformats.org/drawingml/2006/main" flipH="1">
          <a:off x="5829162" y="4757377"/>
          <a:ext cx="11263" cy="855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0.55795</cdr:x>
      <cdr:y>0.70617</cdr:y>
    </cdr:from>
    <cdr:to>
      <cdr:x>0.55974</cdr:x>
      <cdr:y>0.71846</cdr:y>
    </cdr:to>
    <cdr:cxnSp macro="">
      <cdr:nvCxnSpPr>
        <cdr:cNvPr id="3929" name="NDMPlot_ContourArcLine206">
          <a:extLst xmlns:a="http://schemas.openxmlformats.org/drawingml/2006/main">
            <a:ext uri="{FF2B5EF4-FFF2-40B4-BE49-F238E27FC236}">
              <a16:creationId xmlns:a16="http://schemas.microsoft.com/office/drawing/2014/main" id="{E914D2E5-BEF9-44E3-8130-71D23F580779}"/>
            </a:ext>
          </a:extLst>
        </cdr:cNvPr>
        <cdr:cNvCxnSpPr/>
      </cdr:nvCxnSpPr>
      <cdr:spPr>
        <a:xfrm xmlns:a="http://schemas.openxmlformats.org/drawingml/2006/main" flipH="1">
          <a:off x="5810486" y="4842929"/>
          <a:ext cx="18676" cy="842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0.55546</cdr:x>
      <cdr:y>0.71846</cdr:y>
    </cdr:from>
    <cdr:to>
      <cdr:x>0.55795</cdr:x>
      <cdr:y>0.73046</cdr:y>
    </cdr:to>
    <cdr:cxnSp macro="">
      <cdr:nvCxnSpPr>
        <cdr:cNvPr id="3930" name="NDMPlot_ContourArcLine207">
          <a:extLst xmlns:a="http://schemas.openxmlformats.org/drawingml/2006/main">
            <a:ext uri="{FF2B5EF4-FFF2-40B4-BE49-F238E27FC236}">
              <a16:creationId xmlns:a16="http://schemas.microsoft.com/office/drawing/2014/main" id="{A3770B64-6429-4928-8AFC-6D022FA7A2C8}"/>
            </a:ext>
          </a:extLst>
        </cdr:cNvPr>
        <cdr:cNvCxnSpPr/>
      </cdr:nvCxnSpPr>
      <cdr:spPr>
        <a:xfrm xmlns:a="http://schemas.openxmlformats.org/drawingml/2006/main" flipH="1">
          <a:off x="5784538" y="4927174"/>
          <a:ext cx="25948" cy="82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0.55229</cdr:x>
      <cdr:y>0.73046</cdr:y>
    </cdr:from>
    <cdr:to>
      <cdr:x>0.55546</cdr:x>
      <cdr:y>0.74208</cdr:y>
    </cdr:to>
    <cdr:cxnSp macro="">
      <cdr:nvCxnSpPr>
        <cdr:cNvPr id="3931" name="NDMPlot_ContourArcLine208">
          <a:extLst xmlns:a="http://schemas.openxmlformats.org/drawingml/2006/main">
            <a:ext uri="{FF2B5EF4-FFF2-40B4-BE49-F238E27FC236}">
              <a16:creationId xmlns:a16="http://schemas.microsoft.com/office/drawing/2014/main" id="{F87830F4-F552-4FA8-9B76-99E24AEB4580}"/>
            </a:ext>
          </a:extLst>
        </cdr:cNvPr>
        <cdr:cNvCxnSpPr/>
      </cdr:nvCxnSpPr>
      <cdr:spPr>
        <a:xfrm xmlns:a="http://schemas.openxmlformats.org/drawingml/2006/main" flipH="1">
          <a:off x="5751516" y="5009471"/>
          <a:ext cx="33022" cy="797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0.54846</cdr:x>
      <cdr:y>0.74208</cdr:y>
    </cdr:from>
    <cdr:to>
      <cdr:x>0.55229</cdr:x>
      <cdr:y>0.75324</cdr:y>
    </cdr:to>
    <cdr:cxnSp macro="">
      <cdr:nvCxnSpPr>
        <cdr:cNvPr id="3932" name="NDMPlot_ContourArcLine209">
          <a:extLst xmlns:a="http://schemas.openxmlformats.org/drawingml/2006/main">
            <a:ext uri="{FF2B5EF4-FFF2-40B4-BE49-F238E27FC236}">
              <a16:creationId xmlns:a16="http://schemas.microsoft.com/office/drawing/2014/main" id="{493A6A85-0B82-42A3-AF7B-5D2F639648C7}"/>
            </a:ext>
          </a:extLst>
        </cdr:cNvPr>
        <cdr:cNvCxnSpPr/>
      </cdr:nvCxnSpPr>
      <cdr:spPr>
        <a:xfrm xmlns:a="http://schemas.openxmlformats.org/drawingml/2006/main" flipH="1">
          <a:off x="5711671" y="5089193"/>
          <a:ext cx="39845" cy="765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0.54401</cdr:x>
      <cdr:y>0.75324</cdr:y>
    </cdr:from>
    <cdr:to>
      <cdr:x>0.54846</cdr:x>
      <cdr:y>0.76385</cdr:y>
    </cdr:to>
    <cdr:cxnSp macro="">
      <cdr:nvCxnSpPr>
        <cdr:cNvPr id="3933" name="NDMPlot_ContourArcLine210">
          <a:extLst xmlns:a="http://schemas.openxmlformats.org/drawingml/2006/main">
            <a:ext uri="{FF2B5EF4-FFF2-40B4-BE49-F238E27FC236}">
              <a16:creationId xmlns:a16="http://schemas.microsoft.com/office/drawing/2014/main" id="{AB3D422C-7549-4AB4-9BBF-A80F8B048106}"/>
            </a:ext>
          </a:extLst>
        </cdr:cNvPr>
        <cdr:cNvCxnSpPr/>
      </cdr:nvCxnSpPr>
      <cdr:spPr>
        <a:xfrm xmlns:a="http://schemas.openxmlformats.org/drawingml/2006/main" flipH="1">
          <a:off x="5665308" y="5165733"/>
          <a:ext cx="46363" cy="727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0.53896</cdr:x>
      <cdr:y>0.76385</cdr:y>
    </cdr:from>
    <cdr:to>
      <cdr:x>0.54401</cdr:x>
      <cdr:y>0.77384</cdr:y>
    </cdr:to>
    <cdr:cxnSp macro="">
      <cdr:nvCxnSpPr>
        <cdr:cNvPr id="3934" name="NDMPlot_ContourArcLine211">
          <a:extLst xmlns:a="http://schemas.openxmlformats.org/drawingml/2006/main">
            <a:ext uri="{FF2B5EF4-FFF2-40B4-BE49-F238E27FC236}">
              <a16:creationId xmlns:a16="http://schemas.microsoft.com/office/drawing/2014/main" id="{3B254E98-5262-4696-9094-3C04807C1888}"/>
            </a:ext>
          </a:extLst>
        </cdr:cNvPr>
        <cdr:cNvCxnSpPr/>
      </cdr:nvCxnSpPr>
      <cdr:spPr>
        <a:xfrm xmlns:a="http://schemas.openxmlformats.org/drawingml/2006/main" flipH="1">
          <a:off x="5612777" y="5238510"/>
          <a:ext cx="52531" cy="6845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0.53337</cdr:x>
      <cdr:y>0.77384</cdr:y>
    </cdr:from>
    <cdr:to>
      <cdr:x>0.53896</cdr:x>
      <cdr:y>0.78311</cdr:y>
    </cdr:to>
    <cdr:cxnSp macro="">
      <cdr:nvCxnSpPr>
        <cdr:cNvPr id="3935" name="NDMPlot_ContourArcLine212">
          <a:extLst xmlns:a="http://schemas.openxmlformats.org/drawingml/2006/main">
            <a:ext uri="{FF2B5EF4-FFF2-40B4-BE49-F238E27FC236}">
              <a16:creationId xmlns:a16="http://schemas.microsoft.com/office/drawing/2014/main" id="{526B3227-E789-4DA5-A3A9-B050004452E3}"/>
            </a:ext>
          </a:extLst>
        </cdr:cNvPr>
        <cdr:cNvCxnSpPr/>
      </cdr:nvCxnSpPr>
      <cdr:spPr>
        <a:xfrm xmlns:a="http://schemas.openxmlformats.org/drawingml/2006/main" flipH="1">
          <a:off x="5554480" y="5306968"/>
          <a:ext cx="58297" cy="6362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0.52726</cdr:x>
      <cdr:y>0.78311</cdr:y>
    </cdr:from>
    <cdr:to>
      <cdr:x>0.53337</cdr:x>
      <cdr:y>0.79161</cdr:y>
    </cdr:to>
    <cdr:cxnSp macro="">
      <cdr:nvCxnSpPr>
        <cdr:cNvPr id="3936" name="NDMPlot_ContourArcLine213">
          <a:extLst xmlns:a="http://schemas.openxmlformats.org/drawingml/2006/main">
            <a:ext uri="{FF2B5EF4-FFF2-40B4-BE49-F238E27FC236}">
              <a16:creationId xmlns:a16="http://schemas.microsoft.com/office/drawing/2014/main" id="{A144C6EC-47FE-4620-94F7-87D13228F9A0}"/>
            </a:ext>
          </a:extLst>
        </cdr:cNvPr>
        <cdr:cNvCxnSpPr/>
      </cdr:nvCxnSpPr>
      <cdr:spPr>
        <a:xfrm xmlns:a="http://schemas.openxmlformats.org/drawingml/2006/main" flipH="1">
          <a:off x="5490861" y="5370588"/>
          <a:ext cx="63619" cy="58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0.52068</cdr:x>
      <cdr:y>0.79161</cdr:y>
    </cdr:from>
    <cdr:to>
      <cdr:x>0.52726</cdr:x>
      <cdr:y>0.79927</cdr:y>
    </cdr:to>
    <cdr:cxnSp macro="">
      <cdr:nvCxnSpPr>
        <cdr:cNvPr id="3937" name="NDMPlot_ContourArcLine214">
          <a:extLst xmlns:a="http://schemas.openxmlformats.org/drawingml/2006/main">
            <a:ext uri="{FF2B5EF4-FFF2-40B4-BE49-F238E27FC236}">
              <a16:creationId xmlns:a16="http://schemas.microsoft.com/office/drawing/2014/main" id="{A4CC55E1-C96E-4FC0-8F55-9C2836301D79}"/>
            </a:ext>
          </a:extLst>
        </cdr:cNvPr>
        <cdr:cNvCxnSpPr/>
      </cdr:nvCxnSpPr>
      <cdr:spPr>
        <a:xfrm xmlns:a="http://schemas.openxmlformats.org/drawingml/2006/main" flipH="1">
          <a:off x="5422402" y="5428885"/>
          <a:ext cx="68459" cy="525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0.5137</cdr:x>
      <cdr:y>0.79927</cdr:y>
    </cdr:from>
    <cdr:to>
      <cdr:x>0.52068</cdr:x>
      <cdr:y>0.80603</cdr:y>
    </cdr:to>
    <cdr:cxnSp macro="">
      <cdr:nvCxnSpPr>
        <cdr:cNvPr id="3938" name="NDMPlot_ContourArcLine215">
          <a:extLst xmlns:a="http://schemas.openxmlformats.org/drawingml/2006/main">
            <a:ext uri="{FF2B5EF4-FFF2-40B4-BE49-F238E27FC236}">
              <a16:creationId xmlns:a16="http://schemas.microsoft.com/office/drawing/2014/main" id="{D1631711-629C-48E6-AD22-B0F08834D0C6}"/>
            </a:ext>
          </a:extLst>
        </cdr:cNvPr>
        <cdr:cNvCxnSpPr/>
      </cdr:nvCxnSpPr>
      <cdr:spPr>
        <a:xfrm xmlns:a="http://schemas.openxmlformats.org/drawingml/2006/main" flipH="1">
          <a:off x="5349625" y="5481415"/>
          <a:ext cx="72777" cy="463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0.50635</cdr:x>
      <cdr:y>0.80603</cdr:y>
    </cdr:from>
    <cdr:to>
      <cdr:x>0.5137</cdr:x>
      <cdr:y>0.81184</cdr:y>
    </cdr:to>
    <cdr:cxnSp macro="">
      <cdr:nvCxnSpPr>
        <cdr:cNvPr id="3939" name="NDMPlot_ContourArcLine216">
          <a:extLst xmlns:a="http://schemas.openxmlformats.org/drawingml/2006/main">
            <a:ext uri="{FF2B5EF4-FFF2-40B4-BE49-F238E27FC236}">
              <a16:creationId xmlns:a16="http://schemas.microsoft.com/office/drawing/2014/main" id="{50ADF752-CFFC-4890-BA21-090518464219}"/>
            </a:ext>
          </a:extLst>
        </cdr:cNvPr>
        <cdr:cNvCxnSpPr/>
      </cdr:nvCxnSpPr>
      <cdr:spPr>
        <a:xfrm xmlns:a="http://schemas.openxmlformats.org/drawingml/2006/main" flipH="1">
          <a:off x="5273085" y="5527779"/>
          <a:ext cx="76540" cy="398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0.49869</cdr:x>
      <cdr:y>0.81184</cdr:y>
    </cdr:from>
    <cdr:to>
      <cdr:x>0.50635</cdr:x>
      <cdr:y>0.81666</cdr:y>
    </cdr:to>
    <cdr:cxnSp macro="">
      <cdr:nvCxnSpPr>
        <cdr:cNvPr id="3940" name="NDMPlot_ContourArcLine217">
          <a:extLst xmlns:a="http://schemas.openxmlformats.org/drawingml/2006/main">
            <a:ext uri="{FF2B5EF4-FFF2-40B4-BE49-F238E27FC236}">
              <a16:creationId xmlns:a16="http://schemas.microsoft.com/office/drawing/2014/main" id="{A89D122E-02F2-4073-A082-8C5F90CCFBCC}"/>
            </a:ext>
          </a:extLst>
        </cdr:cNvPr>
        <cdr:cNvCxnSpPr/>
      </cdr:nvCxnSpPr>
      <cdr:spPr>
        <a:xfrm xmlns:a="http://schemas.openxmlformats.org/drawingml/2006/main" flipH="1">
          <a:off x="5193363" y="5567624"/>
          <a:ext cx="79722" cy="330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0.49079</cdr:x>
      <cdr:y>0.81666</cdr:y>
    </cdr:from>
    <cdr:to>
      <cdr:x>0.49869</cdr:x>
      <cdr:y>0.82044</cdr:y>
    </cdr:to>
    <cdr:cxnSp macro="">
      <cdr:nvCxnSpPr>
        <cdr:cNvPr id="3941" name="NDMPlot_ContourArcLine218">
          <a:extLst xmlns:a="http://schemas.openxmlformats.org/drawingml/2006/main">
            <a:ext uri="{FF2B5EF4-FFF2-40B4-BE49-F238E27FC236}">
              <a16:creationId xmlns:a16="http://schemas.microsoft.com/office/drawing/2014/main" id="{ACBCC14B-B76A-4A46-AF59-29AA45D14106}"/>
            </a:ext>
          </a:extLst>
        </cdr:cNvPr>
        <cdr:cNvCxnSpPr/>
      </cdr:nvCxnSpPr>
      <cdr:spPr>
        <a:xfrm xmlns:a="http://schemas.openxmlformats.org/drawingml/2006/main" flipH="1">
          <a:off x="5111066" y="5600646"/>
          <a:ext cx="82297" cy="259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0.4827</cdr:x>
      <cdr:y>0.82044</cdr:y>
    </cdr:from>
    <cdr:to>
      <cdr:x>0.49079</cdr:x>
      <cdr:y>0.82317</cdr:y>
    </cdr:to>
    <cdr:cxnSp macro="">
      <cdr:nvCxnSpPr>
        <cdr:cNvPr id="3942" name="NDMPlot_ContourArcLine219">
          <a:extLst xmlns:a="http://schemas.openxmlformats.org/drawingml/2006/main">
            <a:ext uri="{FF2B5EF4-FFF2-40B4-BE49-F238E27FC236}">
              <a16:creationId xmlns:a16="http://schemas.microsoft.com/office/drawing/2014/main" id="{252C6048-0048-4074-BAC3-DE7617476839}"/>
            </a:ext>
          </a:extLst>
        </cdr:cNvPr>
        <cdr:cNvCxnSpPr/>
      </cdr:nvCxnSpPr>
      <cdr:spPr>
        <a:xfrm xmlns:a="http://schemas.openxmlformats.org/drawingml/2006/main" flipH="1">
          <a:off x="5026821" y="5626594"/>
          <a:ext cx="84245" cy="1867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0.47448</cdr:x>
      <cdr:y>0.82317</cdr:y>
    </cdr:from>
    <cdr:to>
      <cdr:x>0.4827</cdr:x>
      <cdr:y>0.82481</cdr:y>
    </cdr:to>
    <cdr:cxnSp macro="">
      <cdr:nvCxnSpPr>
        <cdr:cNvPr id="3943" name="NDMPlot_ContourArcLine220">
          <a:extLst xmlns:a="http://schemas.openxmlformats.org/drawingml/2006/main">
            <a:ext uri="{FF2B5EF4-FFF2-40B4-BE49-F238E27FC236}">
              <a16:creationId xmlns:a16="http://schemas.microsoft.com/office/drawing/2014/main" id="{2505EAA8-261B-4DD0-AC36-7361499273DD}"/>
            </a:ext>
          </a:extLst>
        </cdr:cNvPr>
        <cdr:cNvCxnSpPr/>
      </cdr:nvCxnSpPr>
      <cdr:spPr>
        <a:xfrm xmlns:a="http://schemas.openxmlformats.org/drawingml/2006/main" flipH="1">
          <a:off x="4941269" y="5645270"/>
          <a:ext cx="85552" cy="112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0.46621</cdr:x>
      <cdr:y>0.82481</cdr:y>
    </cdr:from>
    <cdr:to>
      <cdr:x>0.47448</cdr:x>
      <cdr:y>0.82536</cdr:y>
    </cdr:to>
    <cdr:cxnSp macro="">
      <cdr:nvCxnSpPr>
        <cdr:cNvPr id="3944" name="NDMPlot_ContourArcLine221">
          <a:extLst xmlns:a="http://schemas.openxmlformats.org/drawingml/2006/main">
            <a:ext uri="{FF2B5EF4-FFF2-40B4-BE49-F238E27FC236}">
              <a16:creationId xmlns:a16="http://schemas.microsoft.com/office/drawing/2014/main" id="{EE994AA5-8963-4A3A-9D0F-53A775579A5B}"/>
            </a:ext>
          </a:extLst>
        </cdr:cNvPr>
        <cdr:cNvCxnSpPr/>
      </cdr:nvCxnSpPr>
      <cdr:spPr>
        <a:xfrm xmlns:a="http://schemas.openxmlformats.org/drawingml/2006/main" flipH="1">
          <a:off x="4855061" y="5656533"/>
          <a:ext cx="86208" cy="37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0.39233</cdr:x>
      <cdr:y>0.82536</cdr:y>
    </cdr:from>
    <cdr:to>
      <cdr:x>0.46621</cdr:x>
      <cdr:y>0.82536</cdr:y>
    </cdr:to>
    <cdr:cxnSp macro="">
      <cdr:nvCxnSpPr>
        <cdr:cNvPr id="3945" name="NDMPlot_Contour222">
          <a:extLst xmlns:a="http://schemas.openxmlformats.org/drawingml/2006/main">
            <a:ext uri="{FF2B5EF4-FFF2-40B4-BE49-F238E27FC236}">
              <a16:creationId xmlns:a16="http://schemas.microsoft.com/office/drawing/2014/main" id="{E4DDD145-9631-463E-A4E6-4800C5575388}"/>
            </a:ext>
          </a:extLst>
        </cdr:cNvPr>
        <cdr:cNvCxnSpPr/>
      </cdr:nvCxnSpPr>
      <cdr:spPr>
        <a:xfrm xmlns:a="http://schemas.openxmlformats.org/drawingml/2006/main" flipH="1">
          <a:off x="4085739" y="5660297"/>
          <a:ext cx="769322"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0.38405</cdr:x>
      <cdr:y>0.82481</cdr:y>
    </cdr:from>
    <cdr:to>
      <cdr:x>0.39233</cdr:x>
      <cdr:y>0.82536</cdr:y>
    </cdr:to>
    <cdr:cxnSp macro="">
      <cdr:nvCxnSpPr>
        <cdr:cNvPr id="3946" name="NDMPlot_ContourArcLine223">
          <a:extLst xmlns:a="http://schemas.openxmlformats.org/drawingml/2006/main">
            <a:ext uri="{FF2B5EF4-FFF2-40B4-BE49-F238E27FC236}">
              <a16:creationId xmlns:a16="http://schemas.microsoft.com/office/drawing/2014/main" id="{E003F80E-5B78-4A80-9C7F-875657888463}"/>
            </a:ext>
          </a:extLst>
        </cdr:cNvPr>
        <cdr:cNvCxnSpPr/>
      </cdr:nvCxnSpPr>
      <cdr:spPr>
        <a:xfrm xmlns:a="http://schemas.openxmlformats.org/drawingml/2006/main" flipH="1" flipV="1">
          <a:off x="3999531" y="5656533"/>
          <a:ext cx="86208" cy="37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0.37584</cdr:x>
      <cdr:y>0.82317</cdr:y>
    </cdr:from>
    <cdr:to>
      <cdr:x>0.38405</cdr:x>
      <cdr:y>0.82481</cdr:y>
    </cdr:to>
    <cdr:cxnSp macro="">
      <cdr:nvCxnSpPr>
        <cdr:cNvPr id="3947" name="NDMPlot_ContourArcLine224">
          <a:extLst xmlns:a="http://schemas.openxmlformats.org/drawingml/2006/main">
            <a:ext uri="{FF2B5EF4-FFF2-40B4-BE49-F238E27FC236}">
              <a16:creationId xmlns:a16="http://schemas.microsoft.com/office/drawing/2014/main" id="{54C60BE8-AE83-4DF8-AF71-28B95582E89B}"/>
            </a:ext>
          </a:extLst>
        </cdr:cNvPr>
        <cdr:cNvCxnSpPr/>
      </cdr:nvCxnSpPr>
      <cdr:spPr>
        <a:xfrm xmlns:a="http://schemas.openxmlformats.org/drawingml/2006/main" flipH="1" flipV="1">
          <a:off x="3913979" y="5645270"/>
          <a:ext cx="85552" cy="112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0.36775</cdr:x>
      <cdr:y>0.82044</cdr:y>
    </cdr:from>
    <cdr:to>
      <cdr:x>0.37584</cdr:x>
      <cdr:y>0.82317</cdr:y>
    </cdr:to>
    <cdr:cxnSp macro="">
      <cdr:nvCxnSpPr>
        <cdr:cNvPr id="3948" name="NDMPlot_ContourArcLine225">
          <a:extLst xmlns:a="http://schemas.openxmlformats.org/drawingml/2006/main">
            <a:ext uri="{FF2B5EF4-FFF2-40B4-BE49-F238E27FC236}">
              <a16:creationId xmlns:a16="http://schemas.microsoft.com/office/drawing/2014/main" id="{910D0D96-563D-46FB-B40E-F5F0D582F987}"/>
            </a:ext>
          </a:extLst>
        </cdr:cNvPr>
        <cdr:cNvCxnSpPr/>
      </cdr:nvCxnSpPr>
      <cdr:spPr>
        <a:xfrm xmlns:a="http://schemas.openxmlformats.org/drawingml/2006/main" flipH="1" flipV="1">
          <a:off x="3829734" y="5626594"/>
          <a:ext cx="84245" cy="1867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0.35985</cdr:x>
      <cdr:y>0.81666</cdr:y>
    </cdr:from>
    <cdr:to>
      <cdr:x>0.36775</cdr:x>
      <cdr:y>0.82044</cdr:y>
    </cdr:to>
    <cdr:cxnSp macro="">
      <cdr:nvCxnSpPr>
        <cdr:cNvPr id="3949" name="NDMPlot_ContourArcLine226">
          <a:extLst xmlns:a="http://schemas.openxmlformats.org/drawingml/2006/main">
            <a:ext uri="{FF2B5EF4-FFF2-40B4-BE49-F238E27FC236}">
              <a16:creationId xmlns:a16="http://schemas.microsoft.com/office/drawing/2014/main" id="{E7E2B0D1-446D-4782-B322-B782971F4FAC}"/>
            </a:ext>
          </a:extLst>
        </cdr:cNvPr>
        <cdr:cNvCxnSpPr/>
      </cdr:nvCxnSpPr>
      <cdr:spPr>
        <a:xfrm xmlns:a="http://schemas.openxmlformats.org/drawingml/2006/main" flipH="1" flipV="1">
          <a:off x="3747437" y="5600646"/>
          <a:ext cx="82297" cy="259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0.35219</cdr:x>
      <cdr:y>0.81184</cdr:y>
    </cdr:from>
    <cdr:to>
      <cdr:x>0.35985</cdr:x>
      <cdr:y>0.81666</cdr:y>
    </cdr:to>
    <cdr:cxnSp macro="">
      <cdr:nvCxnSpPr>
        <cdr:cNvPr id="3950" name="NDMPlot_ContourArcLine227">
          <a:extLst xmlns:a="http://schemas.openxmlformats.org/drawingml/2006/main">
            <a:ext uri="{FF2B5EF4-FFF2-40B4-BE49-F238E27FC236}">
              <a16:creationId xmlns:a16="http://schemas.microsoft.com/office/drawing/2014/main" id="{2732D869-93D8-49FA-9F3E-6850AE826CD7}"/>
            </a:ext>
          </a:extLst>
        </cdr:cNvPr>
        <cdr:cNvCxnSpPr/>
      </cdr:nvCxnSpPr>
      <cdr:spPr>
        <a:xfrm xmlns:a="http://schemas.openxmlformats.org/drawingml/2006/main" flipH="1" flipV="1">
          <a:off x="3667715" y="5567624"/>
          <a:ext cx="79722" cy="330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0.34484</cdr:x>
      <cdr:y>0.80603</cdr:y>
    </cdr:from>
    <cdr:to>
      <cdr:x>0.35219</cdr:x>
      <cdr:y>0.81184</cdr:y>
    </cdr:to>
    <cdr:cxnSp macro="">
      <cdr:nvCxnSpPr>
        <cdr:cNvPr id="3951" name="NDMPlot_ContourArcLine228">
          <a:extLst xmlns:a="http://schemas.openxmlformats.org/drawingml/2006/main">
            <a:ext uri="{FF2B5EF4-FFF2-40B4-BE49-F238E27FC236}">
              <a16:creationId xmlns:a16="http://schemas.microsoft.com/office/drawing/2014/main" id="{BFAA8048-6052-49C6-AD7F-0662190A1495}"/>
            </a:ext>
          </a:extLst>
        </cdr:cNvPr>
        <cdr:cNvCxnSpPr/>
      </cdr:nvCxnSpPr>
      <cdr:spPr>
        <a:xfrm xmlns:a="http://schemas.openxmlformats.org/drawingml/2006/main" flipH="1" flipV="1">
          <a:off x="3591175" y="5527779"/>
          <a:ext cx="76540" cy="398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0.33785</cdr:x>
      <cdr:y>0.79927</cdr:y>
    </cdr:from>
    <cdr:to>
      <cdr:x>0.34484</cdr:x>
      <cdr:y>0.80603</cdr:y>
    </cdr:to>
    <cdr:cxnSp macro="">
      <cdr:nvCxnSpPr>
        <cdr:cNvPr id="3952" name="NDMPlot_ContourArcLine229">
          <a:extLst xmlns:a="http://schemas.openxmlformats.org/drawingml/2006/main">
            <a:ext uri="{FF2B5EF4-FFF2-40B4-BE49-F238E27FC236}">
              <a16:creationId xmlns:a16="http://schemas.microsoft.com/office/drawing/2014/main" id="{91409F11-AC65-424E-BF1C-D64C1EA44259}"/>
            </a:ext>
          </a:extLst>
        </cdr:cNvPr>
        <cdr:cNvCxnSpPr/>
      </cdr:nvCxnSpPr>
      <cdr:spPr>
        <a:xfrm xmlns:a="http://schemas.openxmlformats.org/drawingml/2006/main" flipH="1" flipV="1">
          <a:off x="3518398" y="5481415"/>
          <a:ext cx="72777" cy="463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0.33128</cdr:x>
      <cdr:y>0.79161</cdr:y>
    </cdr:from>
    <cdr:to>
      <cdr:x>0.33785</cdr:x>
      <cdr:y>0.79927</cdr:y>
    </cdr:to>
    <cdr:cxnSp macro="">
      <cdr:nvCxnSpPr>
        <cdr:cNvPr id="3953" name="NDMPlot_ContourArcLine230">
          <a:extLst xmlns:a="http://schemas.openxmlformats.org/drawingml/2006/main">
            <a:ext uri="{FF2B5EF4-FFF2-40B4-BE49-F238E27FC236}">
              <a16:creationId xmlns:a16="http://schemas.microsoft.com/office/drawing/2014/main" id="{10C5D6BE-BEFA-4793-BDDA-23F38389BAA3}"/>
            </a:ext>
          </a:extLst>
        </cdr:cNvPr>
        <cdr:cNvCxnSpPr/>
      </cdr:nvCxnSpPr>
      <cdr:spPr>
        <a:xfrm xmlns:a="http://schemas.openxmlformats.org/drawingml/2006/main" flipH="1" flipV="1">
          <a:off x="3449939" y="5428885"/>
          <a:ext cx="68459" cy="525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0.32517</cdr:x>
      <cdr:y>0.78311</cdr:y>
    </cdr:from>
    <cdr:to>
      <cdr:x>0.33128</cdr:x>
      <cdr:y>0.79161</cdr:y>
    </cdr:to>
    <cdr:cxnSp macro="">
      <cdr:nvCxnSpPr>
        <cdr:cNvPr id="3954" name="NDMPlot_ContourArcLine231">
          <a:extLst xmlns:a="http://schemas.openxmlformats.org/drawingml/2006/main">
            <a:ext uri="{FF2B5EF4-FFF2-40B4-BE49-F238E27FC236}">
              <a16:creationId xmlns:a16="http://schemas.microsoft.com/office/drawing/2014/main" id="{0894777B-1E84-4F2B-9ED3-7651EA31AA7D}"/>
            </a:ext>
          </a:extLst>
        </cdr:cNvPr>
        <cdr:cNvCxnSpPr/>
      </cdr:nvCxnSpPr>
      <cdr:spPr>
        <a:xfrm xmlns:a="http://schemas.openxmlformats.org/drawingml/2006/main" flipH="1" flipV="1">
          <a:off x="3386320" y="5370588"/>
          <a:ext cx="63619" cy="58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0.31957</cdr:x>
      <cdr:y>0.77384</cdr:y>
    </cdr:from>
    <cdr:to>
      <cdr:x>0.32517</cdr:x>
      <cdr:y>0.78311</cdr:y>
    </cdr:to>
    <cdr:cxnSp macro="">
      <cdr:nvCxnSpPr>
        <cdr:cNvPr id="3955" name="NDMPlot_ContourArcLine232">
          <a:extLst xmlns:a="http://schemas.openxmlformats.org/drawingml/2006/main">
            <a:ext uri="{FF2B5EF4-FFF2-40B4-BE49-F238E27FC236}">
              <a16:creationId xmlns:a16="http://schemas.microsoft.com/office/drawing/2014/main" id="{C26832C4-300D-4344-A815-9473235B14AB}"/>
            </a:ext>
          </a:extLst>
        </cdr:cNvPr>
        <cdr:cNvCxnSpPr/>
      </cdr:nvCxnSpPr>
      <cdr:spPr>
        <a:xfrm xmlns:a="http://schemas.openxmlformats.org/drawingml/2006/main" flipH="1" flipV="1">
          <a:off x="3328023" y="5306968"/>
          <a:ext cx="58297" cy="6362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0.31453</cdr:x>
      <cdr:y>0.76385</cdr:y>
    </cdr:from>
    <cdr:to>
      <cdr:x>0.31957</cdr:x>
      <cdr:y>0.77384</cdr:y>
    </cdr:to>
    <cdr:cxnSp macro="">
      <cdr:nvCxnSpPr>
        <cdr:cNvPr id="3956" name="NDMPlot_ContourArcLine233">
          <a:extLst xmlns:a="http://schemas.openxmlformats.org/drawingml/2006/main">
            <a:ext uri="{FF2B5EF4-FFF2-40B4-BE49-F238E27FC236}">
              <a16:creationId xmlns:a16="http://schemas.microsoft.com/office/drawing/2014/main" id="{A8BE5D4C-A5BA-490A-9F0F-3BD22422BFCC}"/>
            </a:ext>
          </a:extLst>
        </cdr:cNvPr>
        <cdr:cNvCxnSpPr/>
      </cdr:nvCxnSpPr>
      <cdr:spPr>
        <a:xfrm xmlns:a="http://schemas.openxmlformats.org/drawingml/2006/main" flipH="1" flipV="1">
          <a:off x="3275493" y="5238510"/>
          <a:ext cx="52530" cy="6845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0.31008</cdr:x>
      <cdr:y>0.75324</cdr:y>
    </cdr:from>
    <cdr:to>
      <cdr:x>0.31453</cdr:x>
      <cdr:y>0.76385</cdr:y>
    </cdr:to>
    <cdr:cxnSp macro="">
      <cdr:nvCxnSpPr>
        <cdr:cNvPr id="3957" name="NDMPlot_ContourArcLine234">
          <a:extLst xmlns:a="http://schemas.openxmlformats.org/drawingml/2006/main">
            <a:ext uri="{FF2B5EF4-FFF2-40B4-BE49-F238E27FC236}">
              <a16:creationId xmlns:a16="http://schemas.microsoft.com/office/drawing/2014/main" id="{37B9A721-F54A-45A3-A1ED-8EB36C83128A}"/>
            </a:ext>
          </a:extLst>
        </cdr:cNvPr>
        <cdr:cNvCxnSpPr/>
      </cdr:nvCxnSpPr>
      <cdr:spPr>
        <a:xfrm xmlns:a="http://schemas.openxmlformats.org/drawingml/2006/main" flipH="1" flipV="1">
          <a:off x="3229129" y="5165733"/>
          <a:ext cx="46364" cy="727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0.30625</cdr:x>
      <cdr:y>0.74208</cdr:y>
    </cdr:from>
    <cdr:to>
      <cdr:x>0.31008</cdr:x>
      <cdr:y>0.75324</cdr:y>
    </cdr:to>
    <cdr:cxnSp macro="">
      <cdr:nvCxnSpPr>
        <cdr:cNvPr id="3958" name="NDMPlot_ContourArcLine235">
          <a:extLst xmlns:a="http://schemas.openxmlformats.org/drawingml/2006/main">
            <a:ext uri="{FF2B5EF4-FFF2-40B4-BE49-F238E27FC236}">
              <a16:creationId xmlns:a16="http://schemas.microsoft.com/office/drawing/2014/main" id="{15E9BE80-424F-47EC-9363-DBD5492BEBEA}"/>
            </a:ext>
          </a:extLst>
        </cdr:cNvPr>
        <cdr:cNvCxnSpPr/>
      </cdr:nvCxnSpPr>
      <cdr:spPr>
        <a:xfrm xmlns:a="http://schemas.openxmlformats.org/drawingml/2006/main" flipH="1" flipV="1">
          <a:off x="3189284" y="5089193"/>
          <a:ext cx="39845" cy="765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0.30308</cdr:x>
      <cdr:y>0.73046</cdr:y>
    </cdr:from>
    <cdr:to>
      <cdr:x>0.30625</cdr:x>
      <cdr:y>0.74208</cdr:y>
    </cdr:to>
    <cdr:cxnSp macro="">
      <cdr:nvCxnSpPr>
        <cdr:cNvPr id="3959" name="NDMPlot_ContourArcLine236">
          <a:extLst xmlns:a="http://schemas.openxmlformats.org/drawingml/2006/main">
            <a:ext uri="{FF2B5EF4-FFF2-40B4-BE49-F238E27FC236}">
              <a16:creationId xmlns:a16="http://schemas.microsoft.com/office/drawing/2014/main" id="{C56B72C9-F35E-43B5-9A71-01BAC2AF6D8B}"/>
            </a:ext>
          </a:extLst>
        </cdr:cNvPr>
        <cdr:cNvCxnSpPr/>
      </cdr:nvCxnSpPr>
      <cdr:spPr>
        <a:xfrm xmlns:a="http://schemas.openxmlformats.org/drawingml/2006/main" flipH="1" flipV="1">
          <a:off x="3156262" y="5009471"/>
          <a:ext cx="33022" cy="797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0.30059</cdr:x>
      <cdr:y>0.71846</cdr:y>
    </cdr:from>
    <cdr:to>
      <cdr:x>0.30308</cdr:x>
      <cdr:y>0.73046</cdr:y>
    </cdr:to>
    <cdr:cxnSp macro="">
      <cdr:nvCxnSpPr>
        <cdr:cNvPr id="3960" name="NDMPlot_ContourArcLine237">
          <a:extLst xmlns:a="http://schemas.openxmlformats.org/drawingml/2006/main">
            <a:ext uri="{FF2B5EF4-FFF2-40B4-BE49-F238E27FC236}">
              <a16:creationId xmlns:a16="http://schemas.microsoft.com/office/drawing/2014/main" id="{22DA73DF-FEE0-41C9-8502-F2403C04D2D9}"/>
            </a:ext>
          </a:extLst>
        </cdr:cNvPr>
        <cdr:cNvCxnSpPr/>
      </cdr:nvCxnSpPr>
      <cdr:spPr>
        <a:xfrm xmlns:a="http://schemas.openxmlformats.org/drawingml/2006/main" flipH="1" flipV="1">
          <a:off x="3130314" y="4927174"/>
          <a:ext cx="25948" cy="82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0.29879</cdr:x>
      <cdr:y>0.70617</cdr:y>
    </cdr:from>
    <cdr:to>
      <cdr:x>0.30059</cdr:x>
      <cdr:y>0.71846</cdr:y>
    </cdr:to>
    <cdr:cxnSp macro="">
      <cdr:nvCxnSpPr>
        <cdr:cNvPr id="3961" name="NDMPlot_ContourArcLine238">
          <a:extLst xmlns:a="http://schemas.openxmlformats.org/drawingml/2006/main">
            <a:ext uri="{FF2B5EF4-FFF2-40B4-BE49-F238E27FC236}">
              <a16:creationId xmlns:a16="http://schemas.microsoft.com/office/drawing/2014/main" id="{7A070641-DA0D-46B6-BD3C-55067CDB9716}"/>
            </a:ext>
          </a:extLst>
        </cdr:cNvPr>
        <cdr:cNvCxnSpPr/>
      </cdr:nvCxnSpPr>
      <cdr:spPr>
        <a:xfrm xmlns:a="http://schemas.openxmlformats.org/drawingml/2006/main" flipH="1" flipV="1">
          <a:off x="3111638" y="4842929"/>
          <a:ext cx="18676" cy="842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0.29771</cdr:x>
      <cdr:y>0.6937</cdr:y>
    </cdr:from>
    <cdr:to>
      <cdr:x>0.29879</cdr:x>
      <cdr:y>0.70617</cdr:y>
    </cdr:to>
    <cdr:cxnSp macro="">
      <cdr:nvCxnSpPr>
        <cdr:cNvPr id="3962" name="NDMPlot_ContourArcLine239">
          <a:extLst xmlns:a="http://schemas.openxmlformats.org/drawingml/2006/main">
            <a:ext uri="{FF2B5EF4-FFF2-40B4-BE49-F238E27FC236}">
              <a16:creationId xmlns:a16="http://schemas.microsoft.com/office/drawing/2014/main" id="{166BA760-8103-4D8C-BB58-AD1B3FDE9054}"/>
            </a:ext>
          </a:extLst>
        </cdr:cNvPr>
        <cdr:cNvCxnSpPr/>
      </cdr:nvCxnSpPr>
      <cdr:spPr>
        <a:xfrm xmlns:a="http://schemas.openxmlformats.org/drawingml/2006/main" flipH="1" flipV="1">
          <a:off x="3100375" y="4757377"/>
          <a:ext cx="11263" cy="855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0.29735</cdr:x>
      <cdr:y>0.68113</cdr:y>
    </cdr:from>
    <cdr:to>
      <cdr:x>0.29771</cdr:x>
      <cdr:y>0.6937</cdr:y>
    </cdr:to>
    <cdr:cxnSp macro="">
      <cdr:nvCxnSpPr>
        <cdr:cNvPr id="3963" name="NDMPlot_ContourArcLine240">
          <a:extLst xmlns:a="http://schemas.openxmlformats.org/drawingml/2006/main">
            <a:ext uri="{FF2B5EF4-FFF2-40B4-BE49-F238E27FC236}">
              <a16:creationId xmlns:a16="http://schemas.microsoft.com/office/drawing/2014/main" id="{2A5CA7F9-D970-49A5-B1FC-0FAB81760313}"/>
            </a:ext>
          </a:extLst>
        </cdr:cNvPr>
        <cdr:cNvCxnSpPr/>
      </cdr:nvCxnSpPr>
      <cdr:spPr>
        <a:xfrm xmlns:a="http://schemas.openxmlformats.org/drawingml/2006/main" flipH="1" flipV="1">
          <a:off x="3096611" y="4671169"/>
          <a:ext cx="3764" cy="8620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cdr:x>
      <cdr:y>0.32857</cdr:y>
    </cdr:from>
    <cdr:to>
      <cdr:x>0.3765</cdr:x>
      <cdr:y>0.68113</cdr:y>
    </cdr:to>
    <cdr:cxnSp macro="">
      <cdr:nvCxnSpPr>
        <cdr:cNvPr id="3964" name="NDMPlot_Contour241">
          <a:extLst xmlns:a="http://schemas.openxmlformats.org/drawingml/2006/main">
            <a:ext uri="{FF2B5EF4-FFF2-40B4-BE49-F238E27FC236}">
              <a16:creationId xmlns:a16="http://schemas.microsoft.com/office/drawing/2014/main" id="{02F1A655-38B9-4B0A-955D-88B23CF41176}"/>
            </a:ext>
          </a:extLst>
        </cdr:cNvPr>
        <cdr:cNvCxnSpPr/>
      </cdr:nvCxnSpPr>
      <cdr:spPr>
        <a:xfrm xmlns:a="http://schemas.openxmlformats.org/drawingml/2006/main" flipV="1">
          <a:off x="3920884" y="2253300"/>
          <a:ext cx="0" cy="241786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cdr:x>
      <cdr:y>0.32647</cdr:y>
    </cdr:from>
    <cdr:to>
      <cdr:x>0.37656</cdr:x>
      <cdr:y>0.32857</cdr:y>
    </cdr:to>
    <cdr:cxnSp macro="">
      <cdr:nvCxnSpPr>
        <cdr:cNvPr id="3965" name="NDMPlot_ContourArcLine242">
          <a:extLst xmlns:a="http://schemas.openxmlformats.org/drawingml/2006/main">
            <a:ext uri="{FF2B5EF4-FFF2-40B4-BE49-F238E27FC236}">
              <a16:creationId xmlns:a16="http://schemas.microsoft.com/office/drawing/2014/main" id="{D0AC4811-E9DB-42D7-8939-6F9A80051674}"/>
            </a:ext>
          </a:extLst>
        </cdr:cNvPr>
        <cdr:cNvCxnSpPr/>
      </cdr:nvCxnSpPr>
      <cdr:spPr>
        <a:xfrm xmlns:a="http://schemas.openxmlformats.org/drawingml/2006/main" flipV="1">
          <a:off x="3920884" y="2238932"/>
          <a:ext cx="627" cy="1436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0.37656</cdr:x>
      <cdr:y>0.32439</cdr:y>
    </cdr:from>
    <cdr:to>
      <cdr:x>0.37674</cdr:x>
      <cdr:y>0.32647</cdr:y>
    </cdr:to>
    <cdr:cxnSp macro="">
      <cdr:nvCxnSpPr>
        <cdr:cNvPr id="3966" name="NDMPlot_ContourArcLine243">
          <a:extLst xmlns:a="http://schemas.openxmlformats.org/drawingml/2006/main">
            <a:ext uri="{FF2B5EF4-FFF2-40B4-BE49-F238E27FC236}">
              <a16:creationId xmlns:a16="http://schemas.microsoft.com/office/drawing/2014/main" id="{370CBDE9-FD20-42BE-96AF-0BF6C450CEAD}"/>
            </a:ext>
          </a:extLst>
        </cdr:cNvPr>
        <cdr:cNvCxnSpPr/>
      </cdr:nvCxnSpPr>
      <cdr:spPr>
        <a:xfrm xmlns:a="http://schemas.openxmlformats.org/drawingml/2006/main" flipV="1">
          <a:off x="3921511" y="2224673"/>
          <a:ext cx="1878" cy="142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0.37674</cdr:x>
      <cdr:y>0.32234</cdr:y>
    </cdr:from>
    <cdr:to>
      <cdr:x>0.37704</cdr:x>
      <cdr:y>0.32439</cdr:y>
    </cdr:to>
    <cdr:cxnSp macro="">
      <cdr:nvCxnSpPr>
        <cdr:cNvPr id="3967" name="NDMPlot_ContourArcLine244">
          <a:extLst xmlns:a="http://schemas.openxmlformats.org/drawingml/2006/main">
            <a:ext uri="{FF2B5EF4-FFF2-40B4-BE49-F238E27FC236}">
              <a16:creationId xmlns:a16="http://schemas.microsoft.com/office/drawing/2014/main" id="{F0C1EFAE-8A6D-4119-85FD-F5AB23447174}"/>
            </a:ext>
          </a:extLst>
        </cdr:cNvPr>
        <cdr:cNvCxnSpPr/>
      </cdr:nvCxnSpPr>
      <cdr:spPr>
        <a:xfrm xmlns:a="http://schemas.openxmlformats.org/drawingml/2006/main" flipV="1">
          <a:off x="3923389" y="2210632"/>
          <a:ext cx="3112" cy="140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0.37704</cdr:x>
      <cdr:y>0.32034</cdr:y>
    </cdr:from>
    <cdr:to>
      <cdr:x>0.37746</cdr:x>
      <cdr:y>0.32234</cdr:y>
    </cdr:to>
    <cdr:cxnSp macro="">
      <cdr:nvCxnSpPr>
        <cdr:cNvPr id="3968" name="NDMPlot_ContourArcLine245">
          <a:extLst xmlns:a="http://schemas.openxmlformats.org/drawingml/2006/main">
            <a:ext uri="{FF2B5EF4-FFF2-40B4-BE49-F238E27FC236}">
              <a16:creationId xmlns:a16="http://schemas.microsoft.com/office/drawing/2014/main" id="{CC1A2373-06FE-450F-B36C-6A150CC0D3CB}"/>
            </a:ext>
          </a:extLst>
        </cdr:cNvPr>
        <cdr:cNvCxnSpPr/>
      </cdr:nvCxnSpPr>
      <cdr:spPr>
        <a:xfrm xmlns:a="http://schemas.openxmlformats.org/drawingml/2006/main" flipV="1">
          <a:off x="3926501" y="2196916"/>
          <a:ext cx="4325" cy="13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0.37746</cdr:x>
      <cdr:y>0.31841</cdr:y>
    </cdr:from>
    <cdr:to>
      <cdr:x>0.37798</cdr:x>
      <cdr:y>0.32034</cdr:y>
    </cdr:to>
    <cdr:cxnSp macro="">
      <cdr:nvCxnSpPr>
        <cdr:cNvPr id="3969" name="NDMPlot_ContourArcLine246">
          <a:extLst xmlns:a="http://schemas.openxmlformats.org/drawingml/2006/main">
            <a:ext uri="{FF2B5EF4-FFF2-40B4-BE49-F238E27FC236}">
              <a16:creationId xmlns:a16="http://schemas.microsoft.com/office/drawing/2014/main" id="{56ACD94F-B993-4A01-8866-05B73D889F09}"/>
            </a:ext>
          </a:extLst>
        </cdr:cNvPr>
        <cdr:cNvCxnSpPr/>
      </cdr:nvCxnSpPr>
      <cdr:spPr>
        <a:xfrm xmlns:a="http://schemas.openxmlformats.org/drawingml/2006/main" flipV="1">
          <a:off x="3930826" y="2183629"/>
          <a:ext cx="5504" cy="1328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0.37798</cdr:x>
      <cdr:y>0.31655</cdr:y>
    </cdr:from>
    <cdr:to>
      <cdr:x>0.37862</cdr:x>
      <cdr:y>0.31841</cdr:y>
    </cdr:to>
    <cdr:cxnSp macro="">
      <cdr:nvCxnSpPr>
        <cdr:cNvPr id="3970" name="NDMPlot_ContourArcLine247">
          <a:extLst xmlns:a="http://schemas.openxmlformats.org/drawingml/2006/main">
            <a:ext uri="{FF2B5EF4-FFF2-40B4-BE49-F238E27FC236}">
              <a16:creationId xmlns:a16="http://schemas.microsoft.com/office/drawing/2014/main" id="{197C7AB3-05ED-4FFB-9CDF-D28E8DB7563F}"/>
            </a:ext>
          </a:extLst>
        </cdr:cNvPr>
        <cdr:cNvCxnSpPr/>
      </cdr:nvCxnSpPr>
      <cdr:spPr>
        <a:xfrm xmlns:a="http://schemas.openxmlformats.org/drawingml/2006/main" flipV="1">
          <a:off x="3936330" y="2170872"/>
          <a:ext cx="6641" cy="1275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0.37862</cdr:x>
      <cdr:y>0.31478</cdr:y>
    </cdr:from>
    <cdr:to>
      <cdr:x>0.37936</cdr:x>
      <cdr:y>0.31655</cdr:y>
    </cdr:to>
    <cdr:cxnSp macro="">
      <cdr:nvCxnSpPr>
        <cdr:cNvPr id="3971" name="NDMPlot_ContourArcLine248">
          <a:extLst xmlns:a="http://schemas.openxmlformats.org/drawingml/2006/main">
            <a:ext uri="{FF2B5EF4-FFF2-40B4-BE49-F238E27FC236}">
              <a16:creationId xmlns:a16="http://schemas.microsoft.com/office/drawing/2014/main" id="{0B70057E-7F8E-479C-989F-0C23DD589F70}"/>
            </a:ext>
          </a:extLst>
        </cdr:cNvPr>
        <cdr:cNvCxnSpPr/>
      </cdr:nvCxnSpPr>
      <cdr:spPr>
        <a:xfrm xmlns:a="http://schemas.openxmlformats.org/drawingml/2006/main" flipV="1">
          <a:off x="3942971" y="2158743"/>
          <a:ext cx="7727" cy="1212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0.37936</cdr:x>
      <cdr:y>0.31311</cdr:y>
    </cdr:from>
    <cdr:to>
      <cdr:x>0.3802</cdr:x>
      <cdr:y>0.31478</cdr:y>
    </cdr:to>
    <cdr:cxnSp macro="">
      <cdr:nvCxnSpPr>
        <cdr:cNvPr id="3972" name="NDMPlot_ContourArcLine249">
          <a:extLst xmlns:a="http://schemas.openxmlformats.org/drawingml/2006/main">
            <a:ext uri="{FF2B5EF4-FFF2-40B4-BE49-F238E27FC236}">
              <a16:creationId xmlns:a16="http://schemas.microsoft.com/office/drawing/2014/main" id="{890C269D-E6C8-4458-A47E-CD8459CF3C16}"/>
            </a:ext>
          </a:extLst>
        </cdr:cNvPr>
        <cdr:cNvCxnSpPr/>
      </cdr:nvCxnSpPr>
      <cdr:spPr>
        <a:xfrm xmlns:a="http://schemas.openxmlformats.org/drawingml/2006/main" flipV="1">
          <a:off x="3950698" y="2147333"/>
          <a:ext cx="8755" cy="114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0.3802</cdr:x>
      <cdr:y>0.31157</cdr:y>
    </cdr:from>
    <cdr:to>
      <cdr:x>0.38114</cdr:x>
      <cdr:y>0.31311</cdr:y>
    </cdr:to>
    <cdr:cxnSp macro="">
      <cdr:nvCxnSpPr>
        <cdr:cNvPr id="3973" name="NDMPlot_ContourArcLine250">
          <a:extLst xmlns:a="http://schemas.openxmlformats.org/drawingml/2006/main">
            <a:ext uri="{FF2B5EF4-FFF2-40B4-BE49-F238E27FC236}">
              <a16:creationId xmlns:a16="http://schemas.microsoft.com/office/drawing/2014/main" id="{1BA1B5D8-3D55-428C-B254-498DD88E0DF2}"/>
            </a:ext>
          </a:extLst>
        </cdr:cNvPr>
        <cdr:cNvCxnSpPr/>
      </cdr:nvCxnSpPr>
      <cdr:spPr>
        <a:xfrm xmlns:a="http://schemas.openxmlformats.org/drawingml/2006/main" flipV="1">
          <a:off x="3959453" y="2136730"/>
          <a:ext cx="9716" cy="1060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0.38114</cdr:x>
      <cdr:y>0.31015</cdr:y>
    </cdr:from>
    <cdr:to>
      <cdr:x>0.38216</cdr:x>
      <cdr:y>0.31157</cdr:y>
    </cdr:to>
    <cdr:cxnSp macro="">
      <cdr:nvCxnSpPr>
        <cdr:cNvPr id="3974" name="NDMPlot_ContourArcLine251">
          <a:extLst xmlns:a="http://schemas.openxmlformats.org/drawingml/2006/main">
            <a:ext uri="{FF2B5EF4-FFF2-40B4-BE49-F238E27FC236}">
              <a16:creationId xmlns:a16="http://schemas.microsoft.com/office/drawing/2014/main" id="{1211F2C6-A17D-4AFE-90A4-E39F2D9F2D3A}"/>
            </a:ext>
          </a:extLst>
        </cdr:cNvPr>
        <cdr:cNvCxnSpPr/>
      </cdr:nvCxnSpPr>
      <cdr:spPr>
        <a:xfrm xmlns:a="http://schemas.openxmlformats.org/drawingml/2006/main" flipV="1">
          <a:off x="3969169" y="2127014"/>
          <a:ext cx="10604" cy="9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0.38216</cdr:x>
      <cdr:y>0.30887</cdr:y>
    </cdr:from>
    <cdr:to>
      <cdr:x>0.38325</cdr:x>
      <cdr:y>0.31015</cdr:y>
    </cdr:to>
    <cdr:cxnSp macro="">
      <cdr:nvCxnSpPr>
        <cdr:cNvPr id="3975" name="NDMPlot_ContourArcLine252">
          <a:extLst xmlns:a="http://schemas.openxmlformats.org/drawingml/2006/main">
            <a:ext uri="{FF2B5EF4-FFF2-40B4-BE49-F238E27FC236}">
              <a16:creationId xmlns:a16="http://schemas.microsoft.com/office/drawing/2014/main" id="{1F2C1E36-191A-4E93-9D5C-35385C46E499}"/>
            </a:ext>
          </a:extLst>
        </cdr:cNvPr>
        <cdr:cNvCxnSpPr/>
      </cdr:nvCxnSpPr>
      <cdr:spPr>
        <a:xfrm xmlns:a="http://schemas.openxmlformats.org/drawingml/2006/main" flipV="1">
          <a:off x="3979773" y="2118258"/>
          <a:ext cx="11409" cy="875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0.38325</cdr:x>
      <cdr:y>0.30775</cdr:y>
    </cdr:from>
    <cdr:to>
      <cdr:x>0.38442</cdr:x>
      <cdr:y>0.30887</cdr:y>
    </cdr:to>
    <cdr:cxnSp macro="">
      <cdr:nvCxnSpPr>
        <cdr:cNvPr id="3976" name="NDMPlot_ContourArcLine253">
          <a:extLst xmlns:a="http://schemas.openxmlformats.org/drawingml/2006/main">
            <a:ext uri="{FF2B5EF4-FFF2-40B4-BE49-F238E27FC236}">
              <a16:creationId xmlns:a16="http://schemas.microsoft.com/office/drawing/2014/main" id="{96E165E0-BBE3-4B31-A377-EBD9B0E03AF6}"/>
            </a:ext>
          </a:extLst>
        </cdr:cNvPr>
        <cdr:cNvCxnSpPr/>
      </cdr:nvCxnSpPr>
      <cdr:spPr>
        <a:xfrm xmlns:a="http://schemas.openxmlformats.org/drawingml/2006/main" flipV="1">
          <a:off x="3991182" y="2110531"/>
          <a:ext cx="12129" cy="7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0.38442</cdr:x>
      <cdr:y>0.30678</cdr:y>
    </cdr:from>
    <cdr:to>
      <cdr:x>0.38564</cdr:x>
      <cdr:y>0.30775</cdr:y>
    </cdr:to>
    <cdr:cxnSp macro="">
      <cdr:nvCxnSpPr>
        <cdr:cNvPr id="3977" name="NDMPlot_ContourArcLine254">
          <a:extLst xmlns:a="http://schemas.openxmlformats.org/drawingml/2006/main">
            <a:ext uri="{FF2B5EF4-FFF2-40B4-BE49-F238E27FC236}">
              <a16:creationId xmlns:a16="http://schemas.microsoft.com/office/drawing/2014/main" id="{3A80F4E0-C80E-41AD-9511-16A58049EA29}"/>
            </a:ext>
          </a:extLst>
        </cdr:cNvPr>
        <cdr:cNvCxnSpPr/>
      </cdr:nvCxnSpPr>
      <cdr:spPr>
        <a:xfrm xmlns:a="http://schemas.openxmlformats.org/drawingml/2006/main" flipV="1">
          <a:off x="4003311" y="2103891"/>
          <a:ext cx="12757" cy="66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0.38564</cdr:x>
      <cdr:y>0.30598</cdr:y>
    </cdr:from>
    <cdr:to>
      <cdr:x>0.38692</cdr:x>
      <cdr:y>0.30678</cdr:y>
    </cdr:to>
    <cdr:cxnSp macro="">
      <cdr:nvCxnSpPr>
        <cdr:cNvPr id="3978" name="NDMPlot_ContourArcLine255">
          <a:extLst xmlns:a="http://schemas.openxmlformats.org/drawingml/2006/main">
            <a:ext uri="{FF2B5EF4-FFF2-40B4-BE49-F238E27FC236}">
              <a16:creationId xmlns:a16="http://schemas.microsoft.com/office/drawing/2014/main" id="{052DFAB0-15F5-493B-8090-0FE9689C3624}"/>
            </a:ext>
          </a:extLst>
        </cdr:cNvPr>
        <cdr:cNvCxnSpPr/>
      </cdr:nvCxnSpPr>
      <cdr:spPr>
        <a:xfrm xmlns:a="http://schemas.openxmlformats.org/drawingml/2006/main" flipV="1">
          <a:off x="4016068" y="2098387"/>
          <a:ext cx="13287" cy="550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0.38692</cdr:x>
      <cdr:y>0.30535</cdr:y>
    </cdr:from>
    <cdr:to>
      <cdr:x>0.38823</cdr:x>
      <cdr:y>0.30598</cdr:y>
    </cdr:to>
    <cdr:cxnSp macro="">
      <cdr:nvCxnSpPr>
        <cdr:cNvPr id="3979" name="NDMPlot_ContourArcLine256">
          <a:extLst xmlns:a="http://schemas.openxmlformats.org/drawingml/2006/main">
            <a:ext uri="{FF2B5EF4-FFF2-40B4-BE49-F238E27FC236}">
              <a16:creationId xmlns:a16="http://schemas.microsoft.com/office/drawing/2014/main" id="{D9E85E4A-0D85-46E6-B39A-C4FE6A030668}"/>
            </a:ext>
          </a:extLst>
        </cdr:cNvPr>
        <cdr:cNvCxnSpPr/>
      </cdr:nvCxnSpPr>
      <cdr:spPr>
        <a:xfrm xmlns:a="http://schemas.openxmlformats.org/drawingml/2006/main" flipV="1">
          <a:off x="4029355" y="2094062"/>
          <a:ext cx="13716" cy="432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0.38823</cdr:x>
      <cdr:y>0.30489</cdr:y>
    </cdr:from>
    <cdr:to>
      <cdr:x>0.38958</cdr:x>
      <cdr:y>0.30535</cdr:y>
    </cdr:to>
    <cdr:cxnSp macro="">
      <cdr:nvCxnSpPr>
        <cdr:cNvPr id="3980" name="NDMPlot_ContourArcLine257">
          <a:extLst xmlns:a="http://schemas.openxmlformats.org/drawingml/2006/main">
            <a:ext uri="{FF2B5EF4-FFF2-40B4-BE49-F238E27FC236}">
              <a16:creationId xmlns:a16="http://schemas.microsoft.com/office/drawing/2014/main" id="{EB6C83CA-1BDF-4782-B829-E373DD17E4E0}"/>
            </a:ext>
          </a:extLst>
        </cdr:cNvPr>
        <cdr:cNvCxnSpPr/>
      </cdr:nvCxnSpPr>
      <cdr:spPr>
        <a:xfrm xmlns:a="http://schemas.openxmlformats.org/drawingml/2006/main" flipV="1">
          <a:off x="4043071" y="2090949"/>
          <a:ext cx="14041" cy="311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0.38958</cdr:x>
      <cdr:y>0.30462</cdr:y>
    </cdr:from>
    <cdr:to>
      <cdr:x>0.39095</cdr:x>
      <cdr:y>0.30489</cdr:y>
    </cdr:to>
    <cdr:cxnSp macro="">
      <cdr:nvCxnSpPr>
        <cdr:cNvPr id="3981" name="NDMPlot_ContourArcLine258">
          <a:extLst xmlns:a="http://schemas.openxmlformats.org/drawingml/2006/main">
            <a:ext uri="{FF2B5EF4-FFF2-40B4-BE49-F238E27FC236}">
              <a16:creationId xmlns:a16="http://schemas.microsoft.com/office/drawing/2014/main" id="{85D40F54-F330-4D75-B3A2-840B216E36ED}"/>
            </a:ext>
          </a:extLst>
        </cdr:cNvPr>
        <cdr:cNvCxnSpPr/>
      </cdr:nvCxnSpPr>
      <cdr:spPr>
        <a:xfrm xmlns:a="http://schemas.openxmlformats.org/drawingml/2006/main" flipV="1">
          <a:off x="4057112" y="2089072"/>
          <a:ext cx="14259" cy="18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0.39095</cdr:x>
      <cdr:y>0.30453</cdr:y>
    </cdr:from>
    <cdr:to>
      <cdr:x>0.39233</cdr:x>
      <cdr:y>0.30462</cdr:y>
    </cdr:to>
    <cdr:cxnSp macro="">
      <cdr:nvCxnSpPr>
        <cdr:cNvPr id="3982" name="NDMPlot_ContourArcLine259">
          <a:extLst xmlns:a="http://schemas.openxmlformats.org/drawingml/2006/main">
            <a:ext uri="{FF2B5EF4-FFF2-40B4-BE49-F238E27FC236}">
              <a16:creationId xmlns:a16="http://schemas.microsoft.com/office/drawing/2014/main" id="{F5173445-48FB-4C70-A85D-0A0A365C0B01}"/>
            </a:ext>
          </a:extLst>
        </cdr:cNvPr>
        <cdr:cNvCxnSpPr/>
      </cdr:nvCxnSpPr>
      <cdr:spPr>
        <a:xfrm xmlns:a="http://schemas.openxmlformats.org/drawingml/2006/main" flipV="1">
          <a:off x="4071371" y="2088445"/>
          <a:ext cx="14368" cy="6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0.39233</cdr:x>
      <cdr:y>0.30453</cdr:y>
    </cdr:from>
    <cdr:to>
      <cdr:x>0.46621</cdr:x>
      <cdr:y>0.30453</cdr:y>
    </cdr:to>
    <cdr:cxnSp macro="">
      <cdr:nvCxnSpPr>
        <cdr:cNvPr id="3983" name="NDMPlot_Contour260">
          <a:extLst xmlns:a="http://schemas.openxmlformats.org/drawingml/2006/main">
            <a:ext uri="{FF2B5EF4-FFF2-40B4-BE49-F238E27FC236}">
              <a16:creationId xmlns:a16="http://schemas.microsoft.com/office/drawing/2014/main" id="{47DA6517-4209-419C-B01F-7042B5825B86}"/>
            </a:ext>
          </a:extLst>
        </cdr:cNvPr>
        <cdr:cNvCxnSpPr/>
      </cdr:nvCxnSpPr>
      <cdr:spPr>
        <a:xfrm xmlns:a="http://schemas.openxmlformats.org/drawingml/2006/main">
          <a:off x="4085739" y="2088445"/>
          <a:ext cx="769322"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0.46621</cdr:x>
      <cdr:y>0.30453</cdr:y>
    </cdr:from>
    <cdr:to>
      <cdr:x>0.46758</cdr:x>
      <cdr:y>0.30462</cdr:y>
    </cdr:to>
    <cdr:cxnSp macro="">
      <cdr:nvCxnSpPr>
        <cdr:cNvPr id="3984" name="NDMPlot_ContourArcLine261">
          <a:extLst xmlns:a="http://schemas.openxmlformats.org/drawingml/2006/main">
            <a:ext uri="{FF2B5EF4-FFF2-40B4-BE49-F238E27FC236}">
              <a16:creationId xmlns:a16="http://schemas.microsoft.com/office/drawing/2014/main" id="{D00A44EB-AF83-4092-8BEF-04DE0702FA02}"/>
            </a:ext>
          </a:extLst>
        </cdr:cNvPr>
        <cdr:cNvCxnSpPr/>
      </cdr:nvCxnSpPr>
      <cdr:spPr>
        <a:xfrm xmlns:a="http://schemas.openxmlformats.org/drawingml/2006/main">
          <a:off x="4855061" y="2088445"/>
          <a:ext cx="14368" cy="6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0.46758</cdr:x>
      <cdr:y>0.30462</cdr:y>
    </cdr:from>
    <cdr:to>
      <cdr:x>0.46895</cdr:x>
      <cdr:y>0.30489</cdr:y>
    </cdr:to>
    <cdr:cxnSp macro="">
      <cdr:nvCxnSpPr>
        <cdr:cNvPr id="3985" name="NDMPlot_ContourArcLine262">
          <a:extLst xmlns:a="http://schemas.openxmlformats.org/drawingml/2006/main">
            <a:ext uri="{FF2B5EF4-FFF2-40B4-BE49-F238E27FC236}">
              <a16:creationId xmlns:a16="http://schemas.microsoft.com/office/drawing/2014/main" id="{7F67E699-2ECB-42FD-B91E-D0A2AB420C3D}"/>
            </a:ext>
          </a:extLst>
        </cdr:cNvPr>
        <cdr:cNvCxnSpPr/>
      </cdr:nvCxnSpPr>
      <cdr:spPr>
        <a:xfrm xmlns:a="http://schemas.openxmlformats.org/drawingml/2006/main">
          <a:off x="4869429" y="2089072"/>
          <a:ext cx="14259" cy="18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0.46895</cdr:x>
      <cdr:y>0.30489</cdr:y>
    </cdr:from>
    <cdr:to>
      <cdr:x>0.4703</cdr:x>
      <cdr:y>0.30535</cdr:y>
    </cdr:to>
    <cdr:cxnSp macro="">
      <cdr:nvCxnSpPr>
        <cdr:cNvPr id="3986" name="NDMPlot_ContourArcLine263">
          <a:extLst xmlns:a="http://schemas.openxmlformats.org/drawingml/2006/main">
            <a:ext uri="{FF2B5EF4-FFF2-40B4-BE49-F238E27FC236}">
              <a16:creationId xmlns:a16="http://schemas.microsoft.com/office/drawing/2014/main" id="{95CB8BC1-F85F-4B11-9D99-BDB5BD0587B6}"/>
            </a:ext>
          </a:extLst>
        </cdr:cNvPr>
        <cdr:cNvCxnSpPr/>
      </cdr:nvCxnSpPr>
      <cdr:spPr>
        <a:xfrm xmlns:a="http://schemas.openxmlformats.org/drawingml/2006/main">
          <a:off x="4883688" y="2090949"/>
          <a:ext cx="14041" cy="311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0.4703</cdr:x>
      <cdr:y>0.30535</cdr:y>
    </cdr:from>
    <cdr:to>
      <cdr:x>0.47162</cdr:x>
      <cdr:y>0.30598</cdr:y>
    </cdr:to>
    <cdr:cxnSp macro="">
      <cdr:nvCxnSpPr>
        <cdr:cNvPr id="3987" name="NDMPlot_ContourArcLine264">
          <a:extLst xmlns:a="http://schemas.openxmlformats.org/drawingml/2006/main">
            <a:ext uri="{FF2B5EF4-FFF2-40B4-BE49-F238E27FC236}">
              <a16:creationId xmlns:a16="http://schemas.microsoft.com/office/drawing/2014/main" id="{941CC3D9-BD9C-4C58-90DA-EB263AA82B56}"/>
            </a:ext>
          </a:extLst>
        </cdr:cNvPr>
        <cdr:cNvCxnSpPr/>
      </cdr:nvCxnSpPr>
      <cdr:spPr>
        <a:xfrm xmlns:a="http://schemas.openxmlformats.org/drawingml/2006/main">
          <a:off x="4897729" y="2094062"/>
          <a:ext cx="13716" cy="432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0.47162</cdr:x>
      <cdr:y>0.30598</cdr:y>
    </cdr:from>
    <cdr:to>
      <cdr:x>0.4729</cdr:x>
      <cdr:y>0.30678</cdr:y>
    </cdr:to>
    <cdr:cxnSp macro="">
      <cdr:nvCxnSpPr>
        <cdr:cNvPr id="3988" name="NDMPlot_ContourArcLine265">
          <a:extLst xmlns:a="http://schemas.openxmlformats.org/drawingml/2006/main">
            <a:ext uri="{FF2B5EF4-FFF2-40B4-BE49-F238E27FC236}">
              <a16:creationId xmlns:a16="http://schemas.microsoft.com/office/drawing/2014/main" id="{841F2145-E3A0-4B83-A146-CD00FF8B8A08}"/>
            </a:ext>
          </a:extLst>
        </cdr:cNvPr>
        <cdr:cNvCxnSpPr/>
      </cdr:nvCxnSpPr>
      <cdr:spPr>
        <a:xfrm xmlns:a="http://schemas.openxmlformats.org/drawingml/2006/main">
          <a:off x="4911445" y="2098387"/>
          <a:ext cx="13287" cy="550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0.4729</cdr:x>
      <cdr:y>0.30678</cdr:y>
    </cdr:from>
    <cdr:to>
      <cdr:x>0.47412</cdr:x>
      <cdr:y>0.30775</cdr:y>
    </cdr:to>
    <cdr:cxnSp macro="">
      <cdr:nvCxnSpPr>
        <cdr:cNvPr id="3989" name="NDMPlot_ContourArcLine266">
          <a:extLst xmlns:a="http://schemas.openxmlformats.org/drawingml/2006/main">
            <a:ext uri="{FF2B5EF4-FFF2-40B4-BE49-F238E27FC236}">
              <a16:creationId xmlns:a16="http://schemas.microsoft.com/office/drawing/2014/main" id="{B0C12C24-1F12-467B-A6C4-CC558E2B5D28}"/>
            </a:ext>
          </a:extLst>
        </cdr:cNvPr>
        <cdr:cNvCxnSpPr/>
      </cdr:nvCxnSpPr>
      <cdr:spPr>
        <a:xfrm xmlns:a="http://schemas.openxmlformats.org/drawingml/2006/main">
          <a:off x="4924732" y="2103891"/>
          <a:ext cx="12757" cy="66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0.47412</cdr:x>
      <cdr:y>0.30775</cdr:y>
    </cdr:from>
    <cdr:to>
      <cdr:x>0.47529</cdr:x>
      <cdr:y>0.30887</cdr:y>
    </cdr:to>
    <cdr:cxnSp macro="">
      <cdr:nvCxnSpPr>
        <cdr:cNvPr id="3990" name="NDMPlot_ContourArcLine267">
          <a:extLst xmlns:a="http://schemas.openxmlformats.org/drawingml/2006/main">
            <a:ext uri="{FF2B5EF4-FFF2-40B4-BE49-F238E27FC236}">
              <a16:creationId xmlns:a16="http://schemas.microsoft.com/office/drawing/2014/main" id="{B42AC5B4-BD4B-4FC9-8372-377182178BCB}"/>
            </a:ext>
          </a:extLst>
        </cdr:cNvPr>
        <cdr:cNvCxnSpPr/>
      </cdr:nvCxnSpPr>
      <cdr:spPr>
        <a:xfrm xmlns:a="http://schemas.openxmlformats.org/drawingml/2006/main">
          <a:off x="4937489" y="2110531"/>
          <a:ext cx="12129" cy="7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0.47529</cdr:x>
      <cdr:y>0.30887</cdr:y>
    </cdr:from>
    <cdr:to>
      <cdr:x>0.47638</cdr:x>
      <cdr:y>0.31015</cdr:y>
    </cdr:to>
    <cdr:cxnSp macro="">
      <cdr:nvCxnSpPr>
        <cdr:cNvPr id="3991" name="NDMPlot_ContourArcLine268">
          <a:extLst xmlns:a="http://schemas.openxmlformats.org/drawingml/2006/main">
            <a:ext uri="{FF2B5EF4-FFF2-40B4-BE49-F238E27FC236}">
              <a16:creationId xmlns:a16="http://schemas.microsoft.com/office/drawing/2014/main" id="{AB43471F-FE70-45CA-BE2B-7280837E6FD6}"/>
            </a:ext>
          </a:extLst>
        </cdr:cNvPr>
        <cdr:cNvCxnSpPr/>
      </cdr:nvCxnSpPr>
      <cdr:spPr>
        <a:xfrm xmlns:a="http://schemas.openxmlformats.org/drawingml/2006/main">
          <a:off x="4949618" y="2118258"/>
          <a:ext cx="11409" cy="875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0.47638</cdr:x>
      <cdr:y>0.31015</cdr:y>
    </cdr:from>
    <cdr:to>
      <cdr:x>0.4774</cdr:x>
      <cdr:y>0.31157</cdr:y>
    </cdr:to>
    <cdr:cxnSp macro="">
      <cdr:nvCxnSpPr>
        <cdr:cNvPr id="3992" name="NDMPlot_ContourArcLine269">
          <a:extLst xmlns:a="http://schemas.openxmlformats.org/drawingml/2006/main">
            <a:ext uri="{FF2B5EF4-FFF2-40B4-BE49-F238E27FC236}">
              <a16:creationId xmlns:a16="http://schemas.microsoft.com/office/drawing/2014/main" id="{A40869B9-4C0F-45F2-B4A2-68503ABC2BDD}"/>
            </a:ext>
          </a:extLst>
        </cdr:cNvPr>
        <cdr:cNvCxnSpPr/>
      </cdr:nvCxnSpPr>
      <cdr:spPr>
        <a:xfrm xmlns:a="http://schemas.openxmlformats.org/drawingml/2006/main">
          <a:off x="4961027" y="2127014"/>
          <a:ext cx="10604" cy="9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0.4774</cdr:x>
      <cdr:y>0.31157</cdr:y>
    </cdr:from>
    <cdr:to>
      <cdr:x>0.47833</cdr:x>
      <cdr:y>0.31311</cdr:y>
    </cdr:to>
    <cdr:cxnSp macro="">
      <cdr:nvCxnSpPr>
        <cdr:cNvPr id="3993" name="NDMPlot_ContourArcLine270">
          <a:extLst xmlns:a="http://schemas.openxmlformats.org/drawingml/2006/main">
            <a:ext uri="{FF2B5EF4-FFF2-40B4-BE49-F238E27FC236}">
              <a16:creationId xmlns:a16="http://schemas.microsoft.com/office/drawing/2014/main" id="{975FE27B-A9C3-457E-AA21-7D308686ED14}"/>
            </a:ext>
          </a:extLst>
        </cdr:cNvPr>
        <cdr:cNvCxnSpPr/>
      </cdr:nvCxnSpPr>
      <cdr:spPr>
        <a:xfrm xmlns:a="http://schemas.openxmlformats.org/drawingml/2006/main">
          <a:off x="4971631" y="2136730"/>
          <a:ext cx="9716" cy="1060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0.47833</cdr:x>
      <cdr:y>0.31311</cdr:y>
    </cdr:from>
    <cdr:to>
      <cdr:x>0.47917</cdr:x>
      <cdr:y>0.31478</cdr:y>
    </cdr:to>
    <cdr:cxnSp macro="">
      <cdr:nvCxnSpPr>
        <cdr:cNvPr id="3994" name="NDMPlot_ContourArcLine271">
          <a:extLst xmlns:a="http://schemas.openxmlformats.org/drawingml/2006/main">
            <a:ext uri="{FF2B5EF4-FFF2-40B4-BE49-F238E27FC236}">
              <a16:creationId xmlns:a16="http://schemas.microsoft.com/office/drawing/2014/main" id="{14A072BA-A8B1-4FA0-A622-1A56C61FE64E}"/>
            </a:ext>
          </a:extLst>
        </cdr:cNvPr>
        <cdr:cNvCxnSpPr/>
      </cdr:nvCxnSpPr>
      <cdr:spPr>
        <a:xfrm xmlns:a="http://schemas.openxmlformats.org/drawingml/2006/main">
          <a:off x="4981347" y="2147333"/>
          <a:ext cx="8755" cy="114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0.47917</cdr:x>
      <cdr:y>0.31478</cdr:y>
    </cdr:from>
    <cdr:to>
      <cdr:x>0.47991</cdr:x>
      <cdr:y>0.31655</cdr:y>
    </cdr:to>
    <cdr:cxnSp macro="">
      <cdr:nvCxnSpPr>
        <cdr:cNvPr id="3995" name="NDMPlot_ContourArcLine272">
          <a:extLst xmlns:a="http://schemas.openxmlformats.org/drawingml/2006/main">
            <a:ext uri="{FF2B5EF4-FFF2-40B4-BE49-F238E27FC236}">
              <a16:creationId xmlns:a16="http://schemas.microsoft.com/office/drawing/2014/main" id="{8E42FD2B-3709-4D21-90AA-F1AB23A1F0CE}"/>
            </a:ext>
          </a:extLst>
        </cdr:cNvPr>
        <cdr:cNvCxnSpPr/>
      </cdr:nvCxnSpPr>
      <cdr:spPr>
        <a:xfrm xmlns:a="http://schemas.openxmlformats.org/drawingml/2006/main">
          <a:off x="4990102" y="2158743"/>
          <a:ext cx="7727" cy="1212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0.47991</cdr:x>
      <cdr:y>0.31655</cdr:y>
    </cdr:from>
    <cdr:to>
      <cdr:x>0.48055</cdr:x>
      <cdr:y>0.31841</cdr:y>
    </cdr:to>
    <cdr:cxnSp macro="">
      <cdr:nvCxnSpPr>
        <cdr:cNvPr id="3996" name="NDMPlot_ContourArcLine273">
          <a:extLst xmlns:a="http://schemas.openxmlformats.org/drawingml/2006/main">
            <a:ext uri="{FF2B5EF4-FFF2-40B4-BE49-F238E27FC236}">
              <a16:creationId xmlns:a16="http://schemas.microsoft.com/office/drawing/2014/main" id="{468C5777-225D-4597-8C97-97B1EA71223C}"/>
            </a:ext>
          </a:extLst>
        </cdr:cNvPr>
        <cdr:cNvCxnSpPr/>
      </cdr:nvCxnSpPr>
      <cdr:spPr>
        <a:xfrm xmlns:a="http://schemas.openxmlformats.org/drawingml/2006/main">
          <a:off x="4997829" y="2170872"/>
          <a:ext cx="6641" cy="1275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0.48055</cdr:x>
      <cdr:y>0.31841</cdr:y>
    </cdr:from>
    <cdr:to>
      <cdr:x>0.48108</cdr:x>
      <cdr:y>0.32034</cdr:y>
    </cdr:to>
    <cdr:cxnSp macro="">
      <cdr:nvCxnSpPr>
        <cdr:cNvPr id="3997" name="NDMPlot_ContourArcLine274">
          <a:extLst xmlns:a="http://schemas.openxmlformats.org/drawingml/2006/main">
            <a:ext uri="{FF2B5EF4-FFF2-40B4-BE49-F238E27FC236}">
              <a16:creationId xmlns:a16="http://schemas.microsoft.com/office/drawing/2014/main" id="{D44C1E15-5C69-4A37-A19A-A602F0BACEA2}"/>
            </a:ext>
          </a:extLst>
        </cdr:cNvPr>
        <cdr:cNvCxnSpPr/>
      </cdr:nvCxnSpPr>
      <cdr:spPr>
        <a:xfrm xmlns:a="http://schemas.openxmlformats.org/drawingml/2006/main">
          <a:off x="5004470" y="2183629"/>
          <a:ext cx="5504" cy="1328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0.48108</cdr:x>
      <cdr:y>0.32034</cdr:y>
    </cdr:from>
    <cdr:to>
      <cdr:x>0.4815</cdr:x>
      <cdr:y>0.32234</cdr:y>
    </cdr:to>
    <cdr:cxnSp macro="">
      <cdr:nvCxnSpPr>
        <cdr:cNvPr id="3998" name="NDMPlot_ContourArcLine275">
          <a:extLst xmlns:a="http://schemas.openxmlformats.org/drawingml/2006/main">
            <a:ext uri="{FF2B5EF4-FFF2-40B4-BE49-F238E27FC236}">
              <a16:creationId xmlns:a16="http://schemas.microsoft.com/office/drawing/2014/main" id="{8868CC96-B35A-4FD3-A087-92357B799080}"/>
            </a:ext>
          </a:extLst>
        </cdr:cNvPr>
        <cdr:cNvCxnSpPr/>
      </cdr:nvCxnSpPr>
      <cdr:spPr>
        <a:xfrm xmlns:a="http://schemas.openxmlformats.org/drawingml/2006/main">
          <a:off x="5009974" y="2196916"/>
          <a:ext cx="4325" cy="13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0.4815</cdr:x>
      <cdr:y>0.32234</cdr:y>
    </cdr:from>
    <cdr:to>
      <cdr:x>0.48179</cdr:x>
      <cdr:y>0.32439</cdr:y>
    </cdr:to>
    <cdr:cxnSp macro="">
      <cdr:nvCxnSpPr>
        <cdr:cNvPr id="3999" name="NDMPlot_ContourArcLine276">
          <a:extLst xmlns:a="http://schemas.openxmlformats.org/drawingml/2006/main">
            <a:ext uri="{FF2B5EF4-FFF2-40B4-BE49-F238E27FC236}">
              <a16:creationId xmlns:a16="http://schemas.microsoft.com/office/drawing/2014/main" id="{AC21BC60-A737-478A-8BB9-5968D332C515}"/>
            </a:ext>
          </a:extLst>
        </cdr:cNvPr>
        <cdr:cNvCxnSpPr/>
      </cdr:nvCxnSpPr>
      <cdr:spPr>
        <a:xfrm xmlns:a="http://schemas.openxmlformats.org/drawingml/2006/main">
          <a:off x="5014299" y="2210632"/>
          <a:ext cx="3112" cy="140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0.48179</cdr:x>
      <cdr:y>0.32439</cdr:y>
    </cdr:from>
    <cdr:to>
      <cdr:x>0.48198</cdr:x>
      <cdr:y>0.32647</cdr:y>
    </cdr:to>
    <cdr:cxnSp macro="">
      <cdr:nvCxnSpPr>
        <cdr:cNvPr id="4000" name="NDMPlot_ContourArcLine277">
          <a:extLst xmlns:a="http://schemas.openxmlformats.org/drawingml/2006/main">
            <a:ext uri="{FF2B5EF4-FFF2-40B4-BE49-F238E27FC236}">
              <a16:creationId xmlns:a16="http://schemas.microsoft.com/office/drawing/2014/main" id="{E7C3D048-E69A-4CDF-B5BC-F097144B4620}"/>
            </a:ext>
          </a:extLst>
        </cdr:cNvPr>
        <cdr:cNvCxnSpPr/>
      </cdr:nvCxnSpPr>
      <cdr:spPr>
        <a:xfrm xmlns:a="http://schemas.openxmlformats.org/drawingml/2006/main">
          <a:off x="5017411" y="2224673"/>
          <a:ext cx="1878" cy="142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0.48198</cdr:x>
      <cdr:y>0.32647</cdr:y>
    </cdr:from>
    <cdr:to>
      <cdr:x>0.48204</cdr:x>
      <cdr:y>0.32857</cdr:y>
    </cdr:to>
    <cdr:cxnSp macro="">
      <cdr:nvCxnSpPr>
        <cdr:cNvPr id="4001" name="NDMPlot_ContourArcLine278">
          <a:extLst xmlns:a="http://schemas.openxmlformats.org/drawingml/2006/main">
            <a:ext uri="{FF2B5EF4-FFF2-40B4-BE49-F238E27FC236}">
              <a16:creationId xmlns:a16="http://schemas.microsoft.com/office/drawing/2014/main" id="{ABD253A4-3E72-497F-B4F7-007A1C57F25E}"/>
            </a:ext>
          </a:extLst>
        </cdr:cNvPr>
        <cdr:cNvCxnSpPr/>
      </cdr:nvCxnSpPr>
      <cdr:spPr>
        <a:xfrm xmlns:a="http://schemas.openxmlformats.org/drawingml/2006/main">
          <a:off x="5019289" y="2238932"/>
          <a:ext cx="627" cy="1436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0.48204</cdr:x>
      <cdr:y>0.32857</cdr:y>
    </cdr:from>
    <cdr:to>
      <cdr:x>0.48204</cdr:x>
      <cdr:y>0.68113</cdr:y>
    </cdr:to>
    <cdr:cxnSp macro="">
      <cdr:nvCxnSpPr>
        <cdr:cNvPr id="4002" name="NDMPlot_Contour279">
          <a:extLst xmlns:a="http://schemas.openxmlformats.org/drawingml/2006/main">
            <a:ext uri="{FF2B5EF4-FFF2-40B4-BE49-F238E27FC236}">
              <a16:creationId xmlns:a16="http://schemas.microsoft.com/office/drawing/2014/main" id="{AAF9BD77-0FFF-4CD6-892C-66D9CA9ECC13}"/>
            </a:ext>
          </a:extLst>
        </cdr:cNvPr>
        <cdr:cNvCxnSpPr/>
      </cdr:nvCxnSpPr>
      <cdr:spPr>
        <a:xfrm xmlns:a="http://schemas.openxmlformats.org/drawingml/2006/main">
          <a:off x="5019916" y="2253300"/>
          <a:ext cx="0" cy="241786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0.48198</cdr:x>
      <cdr:y>0.68113</cdr:y>
    </cdr:from>
    <cdr:to>
      <cdr:x>0.48204</cdr:x>
      <cdr:y>0.68322</cdr:y>
    </cdr:to>
    <cdr:cxnSp macro="">
      <cdr:nvCxnSpPr>
        <cdr:cNvPr id="4003" name="NDMPlot_ContourArcLine280">
          <a:extLst xmlns:a="http://schemas.openxmlformats.org/drawingml/2006/main">
            <a:ext uri="{FF2B5EF4-FFF2-40B4-BE49-F238E27FC236}">
              <a16:creationId xmlns:a16="http://schemas.microsoft.com/office/drawing/2014/main" id="{93F370E8-5380-422F-8504-3A25469726D3}"/>
            </a:ext>
          </a:extLst>
        </cdr:cNvPr>
        <cdr:cNvCxnSpPr/>
      </cdr:nvCxnSpPr>
      <cdr:spPr>
        <a:xfrm xmlns:a="http://schemas.openxmlformats.org/drawingml/2006/main" flipH="1">
          <a:off x="5019289" y="4671169"/>
          <a:ext cx="627" cy="1436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0.48179</cdr:x>
      <cdr:y>0.68322</cdr:y>
    </cdr:from>
    <cdr:to>
      <cdr:x>0.48198</cdr:x>
      <cdr:y>0.6853</cdr:y>
    </cdr:to>
    <cdr:cxnSp macro="">
      <cdr:nvCxnSpPr>
        <cdr:cNvPr id="4004" name="NDMPlot_ContourArcLine281">
          <a:extLst xmlns:a="http://schemas.openxmlformats.org/drawingml/2006/main">
            <a:ext uri="{FF2B5EF4-FFF2-40B4-BE49-F238E27FC236}">
              <a16:creationId xmlns:a16="http://schemas.microsoft.com/office/drawing/2014/main" id="{F2B14145-CB76-4BAE-87FE-9806ED1171D4}"/>
            </a:ext>
          </a:extLst>
        </cdr:cNvPr>
        <cdr:cNvCxnSpPr/>
      </cdr:nvCxnSpPr>
      <cdr:spPr>
        <a:xfrm xmlns:a="http://schemas.openxmlformats.org/drawingml/2006/main" flipH="1">
          <a:off x="5017411" y="4685537"/>
          <a:ext cx="1878" cy="142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0.4815</cdr:x>
      <cdr:y>0.6853</cdr:y>
    </cdr:from>
    <cdr:to>
      <cdr:x>0.48179</cdr:x>
      <cdr:y>0.68735</cdr:y>
    </cdr:to>
    <cdr:cxnSp macro="">
      <cdr:nvCxnSpPr>
        <cdr:cNvPr id="4005" name="NDMPlot_ContourArcLine282">
          <a:extLst xmlns:a="http://schemas.openxmlformats.org/drawingml/2006/main">
            <a:ext uri="{FF2B5EF4-FFF2-40B4-BE49-F238E27FC236}">
              <a16:creationId xmlns:a16="http://schemas.microsoft.com/office/drawing/2014/main" id="{8A7A97E4-5C50-474C-8CA2-B58593FAA305}"/>
            </a:ext>
          </a:extLst>
        </cdr:cNvPr>
        <cdr:cNvCxnSpPr/>
      </cdr:nvCxnSpPr>
      <cdr:spPr>
        <a:xfrm xmlns:a="http://schemas.openxmlformats.org/drawingml/2006/main" flipH="1">
          <a:off x="5014299" y="4699796"/>
          <a:ext cx="3112" cy="140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0.48108</cdr:x>
      <cdr:y>0.68735</cdr:y>
    </cdr:from>
    <cdr:to>
      <cdr:x>0.4815</cdr:x>
      <cdr:y>0.68935</cdr:y>
    </cdr:to>
    <cdr:cxnSp macro="">
      <cdr:nvCxnSpPr>
        <cdr:cNvPr id="4006" name="NDMPlot_ContourArcLine283">
          <a:extLst xmlns:a="http://schemas.openxmlformats.org/drawingml/2006/main">
            <a:ext uri="{FF2B5EF4-FFF2-40B4-BE49-F238E27FC236}">
              <a16:creationId xmlns:a16="http://schemas.microsoft.com/office/drawing/2014/main" id="{29D8859C-B69B-4B5D-817C-6A69CB195EC3}"/>
            </a:ext>
          </a:extLst>
        </cdr:cNvPr>
        <cdr:cNvCxnSpPr/>
      </cdr:nvCxnSpPr>
      <cdr:spPr>
        <a:xfrm xmlns:a="http://schemas.openxmlformats.org/drawingml/2006/main" flipH="1">
          <a:off x="5009974" y="4713836"/>
          <a:ext cx="4325" cy="1371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0.48055</cdr:x>
      <cdr:y>0.68935</cdr:y>
    </cdr:from>
    <cdr:to>
      <cdr:x>0.48108</cdr:x>
      <cdr:y>0.69129</cdr:y>
    </cdr:to>
    <cdr:cxnSp macro="">
      <cdr:nvCxnSpPr>
        <cdr:cNvPr id="4007" name="NDMPlot_ContourArcLine284">
          <a:extLst xmlns:a="http://schemas.openxmlformats.org/drawingml/2006/main">
            <a:ext uri="{FF2B5EF4-FFF2-40B4-BE49-F238E27FC236}">
              <a16:creationId xmlns:a16="http://schemas.microsoft.com/office/drawing/2014/main" id="{F2A76948-998D-4A1C-B23B-D57EC3623846}"/>
            </a:ext>
          </a:extLst>
        </cdr:cNvPr>
        <cdr:cNvCxnSpPr/>
      </cdr:nvCxnSpPr>
      <cdr:spPr>
        <a:xfrm xmlns:a="http://schemas.openxmlformats.org/drawingml/2006/main" flipH="1">
          <a:off x="5004470" y="4727553"/>
          <a:ext cx="5504" cy="1328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0.47991</cdr:x>
      <cdr:y>0.69129</cdr:y>
    </cdr:from>
    <cdr:to>
      <cdr:x>0.48055</cdr:x>
      <cdr:y>0.69315</cdr:y>
    </cdr:to>
    <cdr:cxnSp macro="">
      <cdr:nvCxnSpPr>
        <cdr:cNvPr id="4008" name="NDMPlot_ContourArcLine285">
          <a:extLst xmlns:a="http://schemas.openxmlformats.org/drawingml/2006/main">
            <a:ext uri="{FF2B5EF4-FFF2-40B4-BE49-F238E27FC236}">
              <a16:creationId xmlns:a16="http://schemas.microsoft.com/office/drawing/2014/main" id="{78A9894F-6586-41D9-AE8F-82F5335572B5}"/>
            </a:ext>
          </a:extLst>
        </cdr:cNvPr>
        <cdr:cNvCxnSpPr/>
      </cdr:nvCxnSpPr>
      <cdr:spPr>
        <a:xfrm xmlns:a="http://schemas.openxmlformats.org/drawingml/2006/main" flipH="1">
          <a:off x="4997829" y="4740840"/>
          <a:ext cx="6641" cy="1275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0.47917</cdr:x>
      <cdr:y>0.69315</cdr:y>
    </cdr:from>
    <cdr:to>
      <cdr:x>0.47991</cdr:x>
      <cdr:y>0.69491</cdr:y>
    </cdr:to>
    <cdr:cxnSp macro="">
      <cdr:nvCxnSpPr>
        <cdr:cNvPr id="4009" name="NDMPlot_ContourArcLine286">
          <a:extLst xmlns:a="http://schemas.openxmlformats.org/drawingml/2006/main">
            <a:ext uri="{FF2B5EF4-FFF2-40B4-BE49-F238E27FC236}">
              <a16:creationId xmlns:a16="http://schemas.microsoft.com/office/drawing/2014/main" id="{8FE02C83-2E60-4CDD-AF00-338D8B7E4FCC}"/>
            </a:ext>
          </a:extLst>
        </cdr:cNvPr>
        <cdr:cNvCxnSpPr/>
      </cdr:nvCxnSpPr>
      <cdr:spPr>
        <a:xfrm xmlns:a="http://schemas.openxmlformats.org/drawingml/2006/main" flipH="1">
          <a:off x="4990102" y="4753596"/>
          <a:ext cx="7727" cy="121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0.47833</cdr:x>
      <cdr:y>0.69491</cdr:y>
    </cdr:from>
    <cdr:to>
      <cdr:x>0.47917</cdr:x>
      <cdr:y>0.69658</cdr:y>
    </cdr:to>
    <cdr:cxnSp macro="">
      <cdr:nvCxnSpPr>
        <cdr:cNvPr id="4010" name="NDMPlot_ContourArcLine287">
          <a:extLst xmlns:a="http://schemas.openxmlformats.org/drawingml/2006/main">
            <a:ext uri="{FF2B5EF4-FFF2-40B4-BE49-F238E27FC236}">
              <a16:creationId xmlns:a16="http://schemas.microsoft.com/office/drawing/2014/main" id="{DB697E28-2AD3-450E-90C0-23A57D8C6C92}"/>
            </a:ext>
          </a:extLst>
        </cdr:cNvPr>
        <cdr:cNvCxnSpPr/>
      </cdr:nvCxnSpPr>
      <cdr:spPr>
        <a:xfrm xmlns:a="http://schemas.openxmlformats.org/drawingml/2006/main" flipH="1">
          <a:off x="4981347" y="4765726"/>
          <a:ext cx="8755" cy="114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0.4774</cdr:x>
      <cdr:y>0.69658</cdr:y>
    </cdr:from>
    <cdr:to>
      <cdr:x>0.47833</cdr:x>
      <cdr:y>0.69812</cdr:y>
    </cdr:to>
    <cdr:cxnSp macro="">
      <cdr:nvCxnSpPr>
        <cdr:cNvPr id="4011" name="NDMPlot_ContourArcLine288">
          <a:extLst xmlns:a="http://schemas.openxmlformats.org/drawingml/2006/main">
            <a:ext uri="{FF2B5EF4-FFF2-40B4-BE49-F238E27FC236}">
              <a16:creationId xmlns:a16="http://schemas.microsoft.com/office/drawing/2014/main" id="{DF3A0608-8BE0-41A3-953F-152F511A8FEE}"/>
            </a:ext>
          </a:extLst>
        </cdr:cNvPr>
        <cdr:cNvCxnSpPr/>
      </cdr:nvCxnSpPr>
      <cdr:spPr>
        <a:xfrm xmlns:a="http://schemas.openxmlformats.org/drawingml/2006/main" flipH="1">
          <a:off x="4971631" y="4777136"/>
          <a:ext cx="9716" cy="1060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0.47638</cdr:x>
      <cdr:y>0.69812</cdr:y>
    </cdr:from>
    <cdr:to>
      <cdr:x>0.4774</cdr:x>
      <cdr:y>0.69954</cdr:y>
    </cdr:to>
    <cdr:cxnSp macro="">
      <cdr:nvCxnSpPr>
        <cdr:cNvPr id="4012" name="NDMPlot_ContourArcLine289">
          <a:extLst xmlns:a="http://schemas.openxmlformats.org/drawingml/2006/main">
            <a:ext uri="{FF2B5EF4-FFF2-40B4-BE49-F238E27FC236}">
              <a16:creationId xmlns:a16="http://schemas.microsoft.com/office/drawing/2014/main" id="{FA2205E6-6688-4524-AAEB-BB9EA450C126}"/>
            </a:ext>
          </a:extLst>
        </cdr:cNvPr>
        <cdr:cNvCxnSpPr/>
      </cdr:nvCxnSpPr>
      <cdr:spPr>
        <a:xfrm xmlns:a="http://schemas.openxmlformats.org/drawingml/2006/main" flipH="1">
          <a:off x="4961027" y="4787739"/>
          <a:ext cx="10604" cy="9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0.47529</cdr:x>
      <cdr:y>0.69954</cdr:y>
    </cdr:from>
    <cdr:to>
      <cdr:x>0.47638</cdr:x>
      <cdr:y>0.70082</cdr:y>
    </cdr:to>
    <cdr:cxnSp macro="">
      <cdr:nvCxnSpPr>
        <cdr:cNvPr id="4013" name="NDMPlot_ContourArcLine290">
          <a:extLst xmlns:a="http://schemas.openxmlformats.org/drawingml/2006/main">
            <a:ext uri="{FF2B5EF4-FFF2-40B4-BE49-F238E27FC236}">
              <a16:creationId xmlns:a16="http://schemas.microsoft.com/office/drawing/2014/main" id="{C34B57CA-2E08-4DCC-9CF7-26B9F1D845C9}"/>
            </a:ext>
          </a:extLst>
        </cdr:cNvPr>
        <cdr:cNvCxnSpPr/>
      </cdr:nvCxnSpPr>
      <cdr:spPr>
        <a:xfrm xmlns:a="http://schemas.openxmlformats.org/drawingml/2006/main" flipH="1">
          <a:off x="4949618" y="4797455"/>
          <a:ext cx="11409" cy="875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0.47412</cdr:x>
      <cdr:y>0.70082</cdr:y>
    </cdr:from>
    <cdr:to>
      <cdr:x>0.47529</cdr:x>
      <cdr:y>0.70194</cdr:y>
    </cdr:to>
    <cdr:cxnSp macro="">
      <cdr:nvCxnSpPr>
        <cdr:cNvPr id="4014" name="NDMPlot_ContourArcLine291">
          <a:extLst xmlns:a="http://schemas.openxmlformats.org/drawingml/2006/main">
            <a:ext uri="{FF2B5EF4-FFF2-40B4-BE49-F238E27FC236}">
              <a16:creationId xmlns:a16="http://schemas.microsoft.com/office/drawing/2014/main" id="{700B35E5-B839-45FF-8BE3-C3F3B39EE4C5}"/>
            </a:ext>
          </a:extLst>
        </cdr:cNvPr>
        <cdr:cNvCxnSpPr/>
      </cdr:nvCxnSpPr>
      <cdr:spPr>
        <a:xfrm xmlns:a="http://schemas.openxmlformats.org/drawingml/2006/main" flipH="1">
          <a:off x="4937489" y="4806210"/>
          <a:ext cx="12129" cy="7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0.4729</cdr:x>
      <cdr:y>0.70194</cdr:y>
    </cdr:from>
    <cdr:to>
      <cdr:x>0.47412</cdr:x>
      <cdr:y>0.70291</cdr:y>
    </cdr:to>
    <cdr:cxnSp macro="">
      <cdr:nvCxnSpPr>
        <cdr:cNvPr id="4015" name="NDMPlot_ContourArcLine292">
          <a:extLst xmlns:a="http://schemas.openxmlformats.org/drawingml/2006/main">
            <a:ext uri="{FF2B5EF4-FFF2-40B4-BE49-F238E27FC236}">
              <a16:creationId xmlns:a16="http://schemas.microsoft.com/office/drawing/2014/main" id="{69AA1CD9-A1B4-4A5C-837E-4353BF03F2F5}"/>
            </a:ext>
          </a:extLst>
        </cdr:cNvPr>
        <cdr:cNvCxnSpPr/>
      </cdr:nvCxnSpPr>
      <cdr:spPr>
        <a:xfrm xmlns:a="http://schemas.openxmlformats.org/drawingml/2006/main" flipH="1">
          <a:off x="4924732" y="4813937"/>
          <a:ext cx="12757" cy="66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0.47162</cdr:x>
      <cdr:y>0.70291</cdr:y>
    </cdr:from>
    <cdr:to>
      <cdr:x>0.4729</cdr:x>
      <cdr:y>0.70372</cdr:y>
    </cdr:to>
    <cdr:cxnSp macro="">
      <cdr:nvCxnSpPr>
        <cdr:cNvPr id="4016" name="NDMPlot_ContourArcLine293">
          <a:extLst xmlns:a="http://schemas.openxmlformats.org/drawingml/2006/main">
            <a:ext uri="{FF2B5EF4-FFF2-40B4-BE49-F238E27FC236}">
              <a16:creationId xmlns:a16="http://schemas.microsoft.com/office/drawing/2014/main" id="{EAA95794-DCA3-427F-9C69-9E4BF2B0A2B2}"/>
            </a:ext>
          </a:extLst>
        </cdr:cNvPr>
        <cdr:cNvCxnSpPr/>
      </cdr:nvCxnSpPr>
      <cdr:spPr>
        <a:xfrm xmlns:a="http://schemas.openxmlformats.org/drawingml/2006/main" flipH="1">
          <a:off x="4911445" y="4820578"/>
          <a:ext cx="13287" cy="550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0.4703</cdr:x>
      <cdr:y>0.70372</cdr:y>
    </cdr:from>
    <cdr:to>
      <cdr:x>0.47162</cdr:x>
      <cdr:y>0.70435</cdr:y>
    </cdr:to>
    <cdr:cxnSp macro="">
      <cdr:nvCxnSpPr>
        <cdr:cNvPr id="4017" name="NDMPlot_ContourArcLine294">
          <a:extLst xmlns:a="http://schemas.openxmlformats.org/drawingml/2006/main">
            <a:ext uri="{FF2B5EF4-FFF2-40B4-BE49-F238E27FC236}">
              <a16:creationId xmlns:a16="http://schemas.microsoft.com/office/drawing/2014/main" id="{F226EEE6-B35D-410D-9F70-86DAD6D7DF3B}"/>
            </a:ext>
          </a:extLst>
        </cdr:cNvPr>
        <cdr:cNvCxnSpPr/>
      </cdr:nvCxnSpPr>
      <cdr:spPr>
        <a:xfrm xmlns:a="http://schemas.openxmlformats.org/drawingml/2006/main" flipH="1">
          <a:off x="4897729" y="4826082"/>
          <a:ext cx="13716" cy="432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0.46895</cdr:x>
      <cdr:y>0.70435</cdr:y>
    </cdr:from>
    <cdr:to>
      <cdr:x>0.4703</cdr:x>
      <cdr:y>0.7048</cdr:y>
    </cdr:to>
    <cdr:cxnSp macro="">
      <cdr:nvCxnSpPr>
        <cdr:cNvPr id="4018" name="NDMPlot_ContourArcLine295">
          <a:extLst xmlns:a="http://schemas.openxmlformats.org/drawingml/2006/main">
            <a:ext uri="{FF2B5EF4-FFF2-40B4-BE49-F238E27FC236}">
              <a16:creationId xmlns:a16="http://schemas.microsoft.com/office/drawing/2014/main" id="{7BAE29E9-8871-4E9C-BC3D-D2EA6FC4B916}"/>
            </a:ext>
          </a:extLst>
        </cdr:cNvPr>
        <cdr:cNvCxnSpPr/>
      </cdr:nvCxnSpPr>
      <cdr:spPr>
        <a:xfrm xmlns:a="http://schemas.openxmlformats.org/drawingml/2006/main" flipH="1">
          <a:off x="4883688" y="4830406"/>
          <a:ext cx="14041" cy="311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0.46758</cdr:x>
      <cdr:y>0.7048</cdr:y>
    </cdr:from>
    <cdr:to>
      <cdr:x>0.46895</cdr:x>
      <cdr:y>0.70507</cdr:y>
    </cdr:to>
    <cdr:cxnSp macro="">
      <cdr:nvCxnSpPr>
        <cdr:cNvPr id="4019" name="NDMPlot_ContourArcLine296">
          <a:extLst xmlns:a="http://schemas.openxmlformats.org/drawingml/2006/main">
            <a:ext uri="{FF2B5EF4-FFF2-40B4-BE49-F238E27FC236}">
              <a16:creationId xmlns:a16="http://schemas.microsoft.com/office/drawing/2014/main" id="{FCB889F0-3057-4C73-B89D-DF01A8B1D171}"/>
            </a:ext>
          </a:extLst>
        </cdr:cNvPr>
        <cdr:cNvCxnSpPr/>
      </cdr:nvCxnSpPr>
      <cdr:spPr>
        <a:xfrm xmlns:a="http://schemas.openxmlformats.org/drawingml/2006/main" flipH="1">
          <a:off x="4869429" y="4833519"/>
          <a:ext cx="14259" cy="18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0.46621</cdr:x>
      <cdr:y>0.70507</cdr:y>
    </cdr:from>
    <cdr:to>
      <cdr:x>0.46758</cdr:x>
      <cdr:y>0.70517</cdr:y>
    </cdr:to>
    <cdr:cxnSp macro="">
      <cdr:nvCxnSpPr>
        <cdr:cNvPr id="4020" name="NDMPlot_ContourArcLine297">
          <a:extLst xmlns:a="http://schemas.openxmlformats.org/drawingml/2006/main">
            <a:ext uri="{FF2B5EF4-FFF2-40B4-BE49-F238E27FC236}">
              <a16:creationId xmlns:a16="http://schemas.microsoft.com/office/drawing/2014/main" id="{C0759D9E-7F04-44EB-B2B0-191F58D95628}"/>
            </a:ext>
          </a:extLst>
        </cdr:cNvPr>
        <cdr:cNvCxnSpPr/>
      </cdr:nvCxnSpPr>
      <cdr:spPr>
        <a:xfrm xmlns:a="http://schemas.openxmlformats.org/drawingml/2006/main" flipH="1">
          <a:off x="4855061" y="4835396"/>
          <a:ext cx="14368" cy="62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0.39233</cdr:x>
      <cdr:y>0.70517</cdr:y>
    </cdr:from>
    <cdr:to>
      <cdr:x>0.46621</cdr:x>
      <cdr:y>0.70517</cdr:y>
    </cdr:to>
    <cdr:cxnSp macro="">
      <cdr:nvCxnSpPr>
        <cdr:cNvPr id="4021" name="NDMPlot_Contour298">
          <a:extLst xmlns:a="http://schemas.openxmlformats.org/drawingml/2006/main">
            <a:ext uri="{FF2B5EF4-FFF2-40B4-BE49-F238E27FC236}">
              <a16:creationId xmlns:a16="http://schemas.microsoft.com/office/drawing/2014/main" id="{E1CFB099-8487-459F-9F6C-ABB3CE66B3F7}"/>
            </a:ext>
          </a:extLst>
        </cdr:cNvPr>
        <cdr:cNvCxnSpPr/>
      </cdr:nvCxnSpPr>
      <cdr:spPr>
        <a:xfrm xmlns:a="http://schemas.openxmlformats.org/drawingml/2006/main" flipH="1">
          <a:off x="4085739" y="4836024"/>
          <a:ext cx="769322"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0.39095</cdr:x>
      <cdr:y>0.70507</cdr:y>
    </cdr:from>
    <cdr:to>
      <cdr:x>0.39233</cdr:x>
      <cdr:y>0.70517</cdr:y>
    </cdr:to>
    <cdr:cxnSp macro="">
      <cdr:nvCxnSpPr>
        <cdr:cNvPr id="4022" name="NDMPlot_ContourArcLine299">
          <a:extLst xmlns:a="http://schemas.openxmlformats.org/drawingml/2006/main">
            <a:ext uri="{FF2B5EF4-FFF2-40B4-BE49-F238E27FC236}">
              <a16:creationId xmlns:a16="http://schemas.microsoft.com/office/drawing/2014/main" id="{133CB65C-2D71-4E29-BF59-349CC732269C}"/>
            </a:ext>
          </a:extLst>
        </cdr:cNvPr>
        <cdr:cNvCxnSpPr/>
      </cdr:nvCxnSpPr>
      <cdr:spPr>
        <a:xfrm xmlns:a="http://schemas.openxmlformats.org/drawingml/2006/main" flipH="1" flipV="1">
          <a:off x="4071371" y="4835396"/>
          <a:ext cx="14368" cy="62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0.38958</cdr:x>
      <cdr:y>0.7048</cdr:y>
    </cdr:from>
    <cdr:to>
      <cdr:x>0.39095</cdr:x>
      <cdr:y>0.70507</cdr:y>
    </cdr:to>
    <cdr:cxnSp macro="">
      <cdr:nvCxnSpPr>
        <cdr:cNvPr id="4023" name="NDMPlot_ContourArcLine300">
          <a:extLst xmlns:a="http://schemas.openxmlformats.org/drawingml/2006/main">
            <a:ext uri="{FF2B5EF4-FFF2-40B4-BE49-F238E27FC236}">
              <a16:creationId xmlns:a16="http://schemas.microsoft.com/office/drawing/2014/main" id="{F640A938-02EC-482A-B4C7-84A4F45883DF}"/>
            </a:ext>
          </a:extLst>
        </cdr:cNvPr>
        <cdr:cNvCxnSpPr/>
      </cdr:nvCxnSpPr>
      <cdr:spPr>
        <a:xfrm xmlns:a="http://schemas.openxmlformats.org/drawingml/2006/main" flipH="1" flipV="1">
          <a:off x="4057112" y="4833519"/>
          <a:ext cx="14259" cy="18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0.38823</cdr:x>
      <cdr:y>0.70435</cdr:y>
    </cdr:from>
    <cdr:to>
      <cdr:x>0.38958</cdr:x>
      <cdr:y>0.7048</cdr:y>
    </cdr:to>
    <cdr:cxnSp macro="">
      <cdr:nvCxnSpPr>
        <cdr:cNvPr id="4024" name="NDMPlot_ContourArcLine301">
          <a:extLst xmlns:a="http://schemas.openxmlformats.org/drawingml/2006/main">
            <a:ext uri="{FF2B5EF4-FFF2-40B4-BE49-F238E27FC236}">
              <a16:creationId xmlns:a16="http://schemas.microsoft.com/office/drawing/2014/main" id="{EE70912C-2E55-4CC7-B63B-0BDA3C608AA9}"/>
            </a:ext>
          </a:extLst>
        </cdr:cNvPr>
        <cdr:cNvCxnSpPr/>
      </cdr:nvCxnSpPr>
      <cdr:spPr>
        <a:xfrm xmlns:a="http://schemas.openxmlformats.org/drawingml/2006/main" flipH="1" flipV="1">
          <a:off x="4043071" y="4830406"/>
          <a:ext cx="14041" cy="311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0.38692</cdr:x>
      <cdr:y>0.70372</cdr:y>
    </cdr:from>
    <cdr:to>
      <cdr:x>0.38823</cdr:x>
      <cdr:y>0.70435</cdr:y>
    </cdr:to>
    <cdr:cxnSp macro="">
      <cdr:nvCxnSpPr>
        <cdr:cNvPr id="4025" name="NDMPlot_ContourArcLine302">
          <a:extLst xmlns:a="http://schemas.openxmlformats.org/drawingml/2006/main">
            <a:ext uri="{FF2B5EF4-FFF2-40B4-BE49-F238E27FC236}">
              <a16:creationId xmlns:a16="http://schemas.microsoft.com/office/drawing/2014/main" id="{E0332C14-275E-414A-A5C7-31DDD9746534}"/>
            </a:ext>
          </a:extLst>
        </cdr:cNvPr>
        <cdr:cNvCxnSpPr/>
      </cdr:nvCxnSpPr>
      <cdr:spPr>
        <a:xfrm xmlns:a="http://schemas.openxmlformats.org/drawingml/2006/main" flipH="1" flipV="1">
          <a:off x="4029355" y="4826082"/>
          <a:ext cx="13716" cy="432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0.38564</cdr:x>
      <cdr:y>0.70291</cdr:y>
    </cdr:from>
    <cdr:to>
      <cdr:x>0.38692</cdr:x>
      <cdr:y>0.70372</cdr:y>
    </cdr:to>
    <cdr:cxnSp macro="">
      <cdr:nvCxnSpPr>
        <cdr:cNvPr id="4026" name="NDMPlot_ContourArcLine303">
          <a:extLst xmlns:a="http://schemas.openxmlformats.org/drawingml/2006/main">
            <a:ext uri="{FF2B5EF4-FFF2-40B4-BE49-F238E27FC236}">
              <a16:creationId xmlns:a16="http://schemas.microsoft.com/office/drawing/2014/main" id="{CE268F15-2F10-4609-8DB9-F24D5F6AA225}"/>
            </a:ext>
          </a:extLst>
        </cdr:cNvPr>
        <cdr:cNvCxnSpPr/>
      </cdr:nvCxnSpPr>
      <cdr:spPr>
        <a:xfrm xmlns:a="http://schemas.openxmlformats.org/drawingml/2006/main" flipH="1" flipV="1">
          <a:off x="4016068" y="4820578"/>
          <a:ext cx="13287" cy="550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0.38442</cdr:x>
      <cdr:y>0.70194</cdr:y>
    </cdr:from>
    <cdr:to>
      <cdr:x>0.38564</cdr:x>
      <cdr:y>0.70291</cdr:y>
    </cdr:to>
    <cdr:cxnSp macro="">
      <cdr:nvCxnSpPr>
        <cdr:cNvPr id="4027" name="NDMPlot_ContourArcLine304">
          <a:extLst xmlns:a="http://schemas.openxmlformats.org/drawingml/2006/main">
            <a:ext uri="{FF2B5EF4-FFF2-40B4-BE49-F238E27FC236}">
              <a16:creationId xmlns:a16="http://schemas.microsoft.com/office/drawing/2014/main" id="{61577DF1-3AD3-46C6-B68B-BE3719858CF5}"/>
            </a:ext>
          </a:extLst>
        </cdr:cNvPr>
        <cdr:cNvCxnSpPr/>
      </cdr:nvCxnSpPr>
      <cdr:spPr>
        <a:xfrm xmlns:a="http://schemas.openxmlformats.org/drawingml/2006/main" flipH="1" flipV="1">
          <a:off x="4003311" y="4813937"/>
          <a:ext cx="12757" cy="66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0.38325</cdr:x>
      <cdr:y>0.70082</cdr:y>
    </cdr:from>
    <cdr:to>
      <cdr:x>0.38442</cdr:x>
      <cdr:y>0.70194</cdr:y>
    </cdr:to>
    <cdr:cxnSp macro="">
      <cdr:nvCxnSpPr>
        <cdr:cNvPr id="4028" name="NDMPlot_ContourArcLine305">
          <a:extLst xmlns:a="http://schemas.openxmlformats.org/drawingml/2006/main">
            <a:ext uri="{FF2B5EF4-FFF2-40B4-BE49-F238E27FC236}">
              <a16:creationId xmlns:a16="http://schemas.microsoft.com/office/drawing/2014/main" id="{1BDA81AA-E363-4D74-A5A5-EDDB41CF6FAE}"/>
            </a:ext>
          </a:extLst>
        </cdr:cNvPr>
        <cdr:cNvCxnSpPr/>
      </cdr:nvCxnSpPr>
      <cdr:spPr>
        <a:xfrm xmlns:a="http://schemas.openxmlformats.org/drawingml/2006/main" flipH="1" flipV="1">
          <a:off x="3991182" y="4806210"/>
          <a:ext cx="12129" cy="7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0.38216</cdr:x>
      <cdr:y>0.69954</cdr:y>
    </cdr:from>
    <cdr:to>
      <cdr:x>0.38325</cdr:x>
      <cdr:y>0.70082</cdr:y>
    </cdr:to>
    <cdr:cxnSp macro="">
      <cdr:nvCxnSpPr>
        <cdr:cNvPr id="4029" name="NDMPlot_ContourArcLine306">
          <a:extLst xmlns:a="http://schemas.openxmlformats.org/drawingml/2006/main">
            <a:ext uri="{FF2B5EF4-FFF2-40B4-BE49-F238E27FC236}">
              <a16:creationId xmlns:a16="http://schemas.microsoft.com/office/drawing/2014/main" id="{F9D78711-4F1D-451B-8DE2-D575D80C5CBF}"/>
            </a:ext>
          </a:extLst>
        </cdr:cNvPr>
        <cdr:cNvCxnSpPr/>
      </cdr:nvCxnSpPr>
      <cdr:spPr>
        <a:xfrm xmlns:a="http://schemas.openxmlformats.org/drawingml/2006/main" flipH="1" flipV="1">
          <a:off x="3979773" y="4797455"/>
          <a:ext cx="11409" cy="875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0.38114</cdr:x>
      <cdr:y>0.69812</cdr:y>
    </cdr:from>
    <cdr:to>
      <cdr:x>0.38216</cdr:x>
      <cdr:y>0.69954</cdr:y>
    </cdr:to>
    <cdr:cxnSp macro="">
      <cdr:nvCxnSpPr>
        <cdr:cNvPr id="4030" name="NDMPlot_ContourArcLine307">
          <a:extLst xmlns:a="http://schemas.openxmlformats.org/drawingml/2006/main">
            <a:ext uri="{FF2B5EF4-FFF2-40B4-BE49-F238E27FC236}">
              <a16:creationId xmlns:a16="http://schemas.microsoft.com/office/drawing/2014/main" id="{ADCB6A6A-3A29-480B-BB51-4D19D04A5096}"/>
            </a:ext>
          </a:extLst>
        </cdr:cNvPr>
        <cdr:cNvCxnSpPr/>
      </cdr:nvCxnSpPr>
      <cdr:spPr>
        <a:xfrm xmlns:a="http://schemas.openxmlformats.org/drawingml/2006/main" flipH="1" flipV="1">
          <a:off x="3969169" y="4787739"/>
          <a:ext cx="10604" cy="9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0.3802</cdr:x>
      <cdr:y>0.69658</cdr:y>
    </cdr:from>
    <cdr:to>
      <cdr:x>0.38114</cdr:x>
      <cdr:y>0.69812</cdr:y>
    </cdr:to>
    <cdr:cxnSp macro="">
      <cdr:nvCxnSpPr>
        <cdr:cNvPr id="4031" name="NDMPlot_ContourArcLine308">
          <a:extLst xmlns:a="http://schemas.openxmlformats.org/drawingml/2006/main">
            <a:ext uri="{FF2B5EF4-FFF2-40B4-BE49-F238E27FC236}">
              <a16:creationId xmlns:a16="http://schemas.microsoft.com/office/drawing/2014/main" id="{602B91E6-7458-4B4F-9D4D-D90FF7FD20C5}"/>
            </a:ext>
          </a:extLst>
        </cdr:cNvPr>
        <cdr:cNvCxnSpPr/>
      </cdr:nvCxnSpPr>
      <cdr:spPr>
        <a:xfrm xmlns:a="http://schemas.openxmlformats.org/drawingml/2006/main" flipH="1" flipV="1">
          <a:off x="3959453" y="4777136"/>
          <a:ext cx="9716" cy="1060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0.37936</cdr:x>
      <cdr:y>0.69491</cdr:y>
    </cdr:from>
    <cdr:to>
      <cdr:x>0.3802</cdr:x>
      <cdr:y>0.69658</cdr:y>
    </cdr:to>
    <cdr:cxnSp macro="">
      <cdr:nvCxnSpPr>
        <cdr:cNvPr id="4032" name="NDMPlot_ContourArcLine309">
          <a:extLst xmlns:a="http://schemas.openxmlformats.org/drawingml/2006/main">
            <a:ext uri="{FF2B5EF4-FFF2-40B4-BE49-F238E27FC236}">
              <a16:creationId xmlns:a16="http://schemas.microsoft.com/office/drawing/2014/main" id="{38F320FD-7649-4C45-80A0-2E001F5CC6D1}"/>
            </a:ext>
          </a:extLst>
        </cdr:cNvPr>
        <cdr:cNvCxnSpPr/>
      </cdr:nvCxnSpPr>
      <cdr:spPr>
        <a:xfrm xmlns:a="http://schemas.openxmlformats.org/drawingml/2006/main" flipH="1" flipV="1">
          <a:off x="3950698" y="4765726"/>
          <a:ext cx="8755" cy="114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0.37862</cdr:x>
      <cdr:y>0.69315</cdr:y>
    </cdr:from>
    <cdr:to>
      <cdr:x>0.37936</cdr:x>
      <cdr:y>0.69491</cdr:y>
    </cdr:to>
    <cdr:cxnSp macro="">
      <cdr:nvCxnSpPr>
        <cdr:cNvPr id="4033" name="NDMPlot_ContourArcLine310">
          <a:extLst xmlns:a="http://schemas.openxmlformats.org/drawingml/2006/main">
            <a:ext uri="{FF2B5EF4-FFF2-40B4-BE49-F238E27FC236}">
              <a16:creationId xmlns:a16="http://schemas.microsoft.com/office/drawing/2014/main" id="{62C40E77-19CF-4218-880C-A9879D9CCFF4}"/>
            </a:ext>
          </a:extLst>
        </cdr:cNvPr>
        <cdr:cNvCxnSpPr/>
      </cdr:nvCxnSpPr>
      <cdr:spPr>
        <a:xfrm xmlns:a="http://schemas.openxmlformats.org/drawingml/2006/main" flipH="1" flipV="1">
          <a:off x="3942971" y="4753596"/>
          <a:ext cx="7727" cy="121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0.37798</cdr:x>
      <cdr:y>0.69129</cdr:y>
    </cdr:from>
    <cdr:to>
      <cdr:x>0.37862</cdr:x>
      <cdr:y>0.69315</cdr:y>
    </cdr:to>
    <cdr:cxnSp macro="">
      <cdr:nvCxnSpPr>
        <cdr:cNvPr id="4034" name="NDMPlot_ContourArcLine311">
          <a:extLst xmlns:a="http://schemas.openxmlformats.org/drawingml/2006/main">
            <a:ext uri="{FF2B5EF4-FFF2-40B4-BE49-F238E27FC236}">
              <a16:creationId xmlns:a16="http://schemas.microsoft.com/office/drawing/2014/main" id="{D78556F5-275F-4A50-9EFB-7488F36B05AE}"/>
            </a:ext>
          </a:extLst>
        </cdr:cNvPr>
        <cdr:cNvCxnSpPr/>
      </cdr:nvCxnSpPr>
      <cdr:spPr>
        <a:xfrm xmlns:a="http://schemas.openxmlformats.org/drawingml/2006/main" flipH="1" flipV="1">
          <a:off x="3936330" y="4740840"/>
          <a:ext cx="6641" cy="1275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0.37746</cdr:x>
      <cdr:y>0.68935</cdr:y>
    </cdr:from>
    <cdr:to>
      <cdr:x>0.37798</cdr:x>
      <cdr:y>0.69129</cdr:y>
    </cdr:to>
    <cdr:cxnSp macro="">
      <cdr:nvCxnSpPr>
        <cdr:cNvPr id="4035" name="NDMPlot_ContourArcLine312">
          <a:extLst xmlns:a="http://schemas.openxmlformats.org/drawingml/2006/main">
            <a:ext uri="{FF2B5EF4-FFF2-40B4-BE49-F238E27FC236}">
              <a16:creationId xmlns:a16="http://schemas.microsoft.com/office/drawing/2014/main" id="{85373F1A-1124-4A3F-B865-F8B6D7353739}"/>
            </a:ext>
          </a:extLst>
        </cdr:cNvPr>
        <cdr:cNvCxnSpPr/>
      </cdr:nvCxnSpPr>
      <cdr:spPr>
        <a:xfrm xmlns:a="http://schemas.openxmlformats.org/drawingml/2006/main" flipH="1" flipV="1">
          <a:off x="3930826" y="4727553"/>
          <a:ext cx="5504" cy="1328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0.37704</cdr:x>
      <cdr:y>0.68735</cdr:y>
    </cdr:from>
    <cdr:to>
      <cdr:x>0.37746</cdr:x>
      <cdr:y>0.68935</cdr:y>
    </cdr:to>
    <cdr:cxnSp macro="">
      <cdr:nvCxnSpPr>
        <cdr:cNvPr id="4036" name="NDMPlot_ContourArcLine313">
          <a:extLst xmlns:a="http://schemas.openxmlformats.org/drawingml/2006/main">
            <a:ext uri="{FF2B5EF4-FFF2-40B4-BE49-F238E27FC236}">
              <a16:creationId xmlns:a16="http://schemas.microsoft.com/office/drawing/2014/main" id="{B87D9FA3-8C42-490C-BC2C-D6B19373B24A}"/>
            </a:ext>
          </a:extLst>
        </cdr:cNvPr>
        <cdr:cNvCxnSpPr/>
      </cdr:nvCxnSpPr>
      <cdr:spPr>
        <a:xfrm xmlns:a="http://schemas.openxmlformats.org/drawingml/2006/main" flipH="1" flipV="1">
          <a:off x="3926501" y="4713836"/>
          <a:ext cx="4325" cy="1371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0.37674</cdr:x>
      <cdr:y>0.6853</cdr:y>
    </cdr:from>
    <cdr:to>
      <cdr:x>0.37704</cdr:x>
      <cdr:y>0.68735</cdr:y>
    </cdr:to>
    <cdr:cxnSp macro="">
      <cdr:nvCxnSpPr>
        <cdr:cNvPr id="4037" name="NDMPlot_ContourArcLine314">
          <a:extLst xmlns:a="http://schemas.openxmlformats.org/drawingml/2006/main">
            <a:ext uri="{FF2B5EF4-FFF2-40B4-BE49-F238E27FC236}">
              <a16:creationId xmlns:a16="http://schemas.microsoft.com/office/drawing/2014/main" id="{0505D4B1-FA8B-4D80-A10D-DE24035CFBFA}"/>
            </a:ext>
          </a:extLst>
        </cdr:cNvPr>
        <cdr:cNvCxnSpPr/>
      </cdr:nvCxnSpPr>
      <cdr:spPr>
        <a:xfrm xmlns:a="http://schemas.openxmlformats.org/drawingml/2006/main" flipH="1" flipV="1">
          <a:off x="3923389" y="4699796"/>
          <a:ext cx="3112" cy="140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0.37656</cdr:x>
      <cdr:y>0.68322</cdr:y>
    </cdr:from>
    <cdr:to>
      <cdr:x>0.37674</cdr:x>
      <cdr:y>0.6853</cdr:y>
    </cdr:to>
    <cdr:cxnSp macro="">
      <cdr:nvCxnSpPr>
        <cdr:cNvPr id="4038" name="NDMPlot_ContourArcLine315">
          <a:extLst xmlns:a="http://schemas.openxmlformats.org/drawingml/2006/main">
            <a:ext uri="{FF2B5EF4-FFF2-40B4-BE49-F238E27FC236}">
              <a16:creationId xmlns:a16="http://schemas.microsoft.com/office/drawing/2014/main" id="{3D5126EC-2E83-4C0D-AEFD-56597FAF83EF}"/>
            </a:ext>
          </a:extLst>
        </cdr:cNvPr>
        <cdr:cNvCxnSpPr/>
      </cdr:nvCxnSpPr>
      <cdr:spPr>
        <a:xfrm xmlns:a="http://schemas.openxmlformats.org/drawingml/2006/main" flipH="1" flipV="1">
          <a:off x="3921511" y="4685537"/>
          <a:ext cx="1878" cy="142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cdr:x>
      <cdr:y>0.68113</cdr:y>
    </cdr:from>
    <cdr:to>
      <cdr:x>0.37656</cdr:x>
      <cdr:y>0.68322</cdr:y>
    </cdr:to>
    <cdr:cxnSp macro="">
      <cdr:nvCxnSpPr>
        <cdr:cNvPr id="4039" name="NDMPlot_ContourArcLine316">
          <a:extLst xmlns:a="http://schemas.openxmlformats.org/drawingml/2006/main">
            <a:ext uri="{FF2B5EF4-FFF2-40B4-BE49-F238E27FC236}">
              <a16:creationId xmlns:a16="http://schemas.microsoft.com/office/drawing/2014/main" id="{08E87A0D-6670-46F4-8CEB-D5B69D5E91DF}"/>
            </a:ext>
          </a:extLst>
        </cdr:cNvPr>
        <cdr:cNvCxnSpPr/>
      </cdr:nvCxnSpPr>
      <cdr:spPr>
        <a:xfrm xmlns:a="http://schemas.openxmlformats.org/drawingml/2006/main" flipH="1" flipV="1">
          <a:off x="3920884" y="4671169"/>
          <a:ext cx="627" cy="1436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0.39756</cdr:x>
      <cdr:y>0.16831</cdr:y>
    </cdr:from>
    <cdr:to>
      <cdr:x>0.46098</cdr:x>
      <cdr:y>0.16831</cdr:y>
    </cdr:to>
    <cdr:cxnSp macro="">
      <cdr:nvCxnSpPr>
        <cdr:cNvPr id="4040" name="NDMPlot_AnnotationLine317">
          <a:extLst xmlns:a="http://schemas.openxmlformats.org/drawingml/2006/main">
            <a:ext uri="{FF2B5EF4-FFF2-40B4-BE49-F238E27FC236}">
              <a16:creationId xmlns:a16="http://schemas.microsoft.com/office/drawing/2014/main" id="{334256C6-0C66-4622-B680-104B375A4CE9}"/>
            </a:ext>
          </a:extLst>
        </cdr:cNvPr>
        <cdr:cNvCxnSpPr/>
      </cdr:nvCxnSpPr>
      <cdr:spPr>
        <a:xfrm xmlns:a="http://schemas.openxmlformats.org/drawingml/2006/main">
          <a:off x="4140200" y="1154268"/>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0.13178</cdr:y>
    </cdr:from>
    <cdr:to>
      <cdr:x>0.52073</cdr:x>
      <cdr:y>0.1715</cdr:y>
    </cdr:to>
    <cdr:sp macro="" textlink="">
      <cdr:nvSpPr>
        <cdr:cNvPr id="4041" name="NDMPlot_Text318">
          <a:extLst xmlns:a="http://schemas.openxmlformats.org/drawingml/2006/main">
            <a:ext uri="{FF2B5EF4-FFF2-40B4-BE49-F238E27FC236}">
              <a16:creationId xmlns:a16="http://schemas.microsoft.com/office/drawing/2014/main" id="{01088484-D1D1-47B1-AACC-FC207730227B}"/>
            </a:ext>
          </a:extLst>
        </cdr:cNvPr>
        <cdr:cNvSpPr txBox="1"/>
      </cdr:nvSpPr>
      <cdr:spPr>
        <a:xfrm xmlns:a="http://schemas.openxmlformats.org/drawingml/2006/main">
          <a:off x="3517900" y="903761"/>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8Ø20</a:t>
          </a:r>
          <a:endParaRPr lang="ru-RU" sz="1300" b="1" i="0">
            <a:solidFill>
              <a:srgbClr val="141E5A"/>
            </a:solidFill>
          </a:endParaRPr>
        </a:p>
      </cdr:txBody>
    </cdr:sp>
  </cdr:relSizeAnchor>
  <cdr:relSizeAnchor xmlns:cdr="http://schemas.openxmlformats.org/drawingml/2006/chartDrawing">
    <cdr:from>
      <cdr:x>0.39756</cdr:x>
      <cdr:y>0.84138</cdr:y>
    </cdr:from>
    <cdr:to>
      <cdr:x>0.46098</cdr:x>
      <cdr:y>0.84138</cdr:y>
    </cdr:to>
    <cdr:cxnSp macro="">
      <cdr:nvCxnSpPr>
        <cdr:cNvPr id="4042" name="NDMPlot_AnnotationLine319">
          <a:extLst xmlns:a="http://schemas.openxmlformats.org/drawingml/2006/main">
            <a:ext uri="{FF2B5EF4-FFF2-40B4-BE49-F238E27FC236}">
              <a16:creationId xmlns:a16="http://schemas.microsoft.com/office/drawing/2014/main" id="{CF16690E-B958-4E7E-8532-52F2C7611CC0}"/>
            </a:ext>
          </a:extLst>
        </cdr:cNvPr>
        <cdr:cNvCxnSpPr/>
      </cdr:nvCxnSpPr>
      <cdr:spPr>
        <a:xfrm xmlns:a="http://schemas.openxmlformats.org/drawingml/2006/main">
          <a:off x="4140200" y="5770201"/>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0.83819</cdr:y>
    </cdr:from>
    <cdr:to>
      <cdr:x>0.52073</cdr:x>
      <cdr:y>0.87791</cdr:y>
    </cdr:to>
    <cdr:sp macro="" textlink="">
      <cdr:nvSpPr>
        <cdr:cNvPr id="4043" name="NDMPlot_Text320">
          <a:extLst xmlns:a="http://schemas.openxmlformats.org/drawingml/2006/main">
            <a:ext uri="{FF2B5EF4-FFF2-40B4-BE49-F238E27FC236}">
              <a16:creationId xmlns:a16="http://schemas.microsoft.com/office/drawing/2014/main" id="{8E7FFDEF-3E69-4290-B4F1-F37D6E3120E2}"/>
            </a:ext>
          </a:extLst>
        </cdr:cNvPr>
        <cdr:cNvSpPr txBox="1"/>
      </cdr:nvSpPr>
      <cdr:spPr>
        <a:xfrm xmlns:a="http://schemas.openxmlformats.org/drawingml/2006/main">
          <a:off x="3517900" y="5748293"/>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8Ø20</a:t>
          </a:r>
          <a:endParaRPr lang="ru-RU" sz="1300" b="1" i="0">
            <a:solidFill>
              <a:srgbClr val="141E5A"/>
            </a:solidFill>
          </a:endParaRPr>
        </a:p>
      </cdr:txBody>
    </cdr:sp>
  </cdr:relSizeAnchor>
  <cdr:relSizeAnchor xmlns:cdr="http://schemas.openxmlformats.org/drawingml/2006/chartDrawing">
    <cdr:from>
      <cdr:x>0.2868</cdr:x>
      <cdr:y>0.42728</cdr:y>
    </cdr:from>
    <cdr:to>
      <cdr:x>0.2868</cdr:x>
      <cdr:y>0.58241</cdr:y>
    </cdr:to>
    <cdr:cxnSp macro="">
      <cdr:nvCxnSpPr>
        <cdr:cNvPr id="4044" name="NDMPlot_AnnotationLine321">
          <a:extLst xmlns:a="http://schemas.openxmlformats.org/drawingml/2006/main">
            <a:ext uri="{FF2B5EF4-FFF2-40B4-BE49-F238E27FC236}">
              <a16:creationId xmlns:a16="http://schemas.microsoft.com/office/drawing/2014/main" id="{466DC800-15BE-46E4-8FBF-11CE3C979561}"/>
            </a:ext>
          </a:extLst>
        </cdr:cNvPr>
        <cdr:cNvCxnSpPr/>
      </cdr:nvCxnSpPr>
      <cdr:spPr>
        <a:xfrm xmlns:a="http://schemas.openxmlformats.org/drawingml/2006/main" flipV="1">
          <a:off x="2986707" y="2930303"/>
          <a:ext cx="0" cy="1063863"/>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0.26274</cdr:x>
      <cdr:y>0.36596</cdr:y>
    </cdr:from>
    <cdr:to>
      <cdr:x>0.2889</cdr:x>
      <cdr:y>0.64373</cdr:y>
    </cdr:to>
    <cdr:sp macro="" textlink="">
      <cdr:nvSpPr>
        <cdr:cNvPr id="4045" name="NDMPlot_Text322">
          <a:extLst xmlns:a="http://schemas.openxmlformats.org/drawingml/2006/main">
            <a:ext uri="{FF2B5EF4-FFF2-40B4-BE49-F238E27FC236}">
              <a16:creationId xmlns:a16="http://schemas.microsoft.com/office/drawing/2014/main" id="{CF6671B5-EDED-4C39-83EF-7E43D7BEC7D0}"/>
            </a:ext>
          </a:extLst>
        </cdr:cNvPr>
        <cdr:cNvSpPr txBox="1"/>
      </cdr:nvSpPr>
      <cdr:spPr>
        <a:xfrm xmlns:a="http://schemas.openxmlformats.org/drawingml/2006/main">
          <a:off x="2736200"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0.57174</cdr:x>
      <cdr:y>0.42728</cdr:y>
    </cdr:from>
    <cdr:to>
      <cdr:x>0.57174</cdr:x>
      <cdr:y>0.58241</cdr:y>
    </cdr:to>
    <cdr:cxnSp macro="">
      <cdr:nvCxnSpPr>
        <cdr:cNvPr id="4046" name="NDMPlot_AnnotationLine323">
          <a:extLst xmlns:a="http://schemas.openxmlformats.org/drawingml/2006/main">
            <a:ext uri="{FF2B5EF4-FFF2-40B4-BE49-F238E27FC236}">
              <a16:creationId xmlns:a16="http://schemas.microsoft.com/office/drawing/2014/main" id="{B33873F5-3B96-494E-9AE0-99A471C60BA8}"/>
            </a:ext>
          </a:extLst>
        </cdr:cNvPr>
        <cdr:cNvCxnSpPr/>
      </cdr:nvCxnSpPr>
      <cdr:spPr>
        <a:xfrm xmlns:a="http://schemas.openxmlformats.org/drawingml/2006/main" flipV="1">
          <a:off x="5954092" y="2930303"/>
          <a:ext cx="0" cy="1063863"/>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0.56964</cdr:x>
      <cdr:y>0.36596</cdr:y>
    </cdr:from>
    <cdr:to>
      <cdr:x>0.59579</cdr:x>
      <cdr:y>0.64373</cdr:y>
    </cdr:to>
    <cdr:sp macro="" textlink="">
      <cdr:nvSpPr>
        <cdr:cNvPr id="4047" name="NDMPlot_Text324">
          <a:extLst xmlns:a="http://schemas.openxmlformats.org/drawingml/2006/main">
            <a:ext uri="{FF2B5EF4-FFF2-40B4-BE49-F238E27FC236}">
              <a16:creationId xmlns:a16="http://schemas.microsoft.com/office/drawing/2014/main" id="{34D2F2B2-9F4E-4B9C-9055-6F6B949C84D3}"/>
            </a:ext>
          </a:extLst>
        </cdr:cNvPr>
        <cdr:cNvSpPr txBox="1"/>
      </cdr:nvSpPr>
      <cdr:spPr>
        <a:xfrm xmlns:a="http://schemas.openxmlformats.org/drawingml/2006/main">
          <a:off x="5932185"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0.39756</cdr:x>
      <cdr:y>0.32055</cdr:y>
    </cdr:from>
    <cdr:to>
      <cdr:x>0.46098</cdr:x>
      <cdr:y>0.32055</cdr:y>
    </cdr:to>
    <cdr:cxnSp macro="">
      <cdr:nvCxnSpPr>
        <cdr:cNvPr id="4048" name="NDMPlot_AnnotationLine325">
          <a:extLst xmlns:a="http://schemas.openxmlformats.org/drawingml/2006/main">
            <a:ext uri="{FF2B5EF4-FFF2-40B4-BE49-F238E27FC236}">
              <a16:creationId xmlns:a16="http://schemas.microsoft.com/office/drawing/2014/main" id="{DDA0F00D-9CAC-4A1C-8DFA-23A339EFDBC1}"/>
            </a:ext>
          </a:extLst>
        </cdr:cNvPr>
        <cdr:cNvCxnSpPr/>
      </cdr:nvCxnSpPr>
      <cdr:spPr>
        <a:xfrm xmlns:a="http://schemas.openxmlformats.org/drawingml/2006/main">
          <a:off x="4140200" y="2198348"/>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0.31736</cdr:y>
    </cdr:from>
    <cdr:to>
      <cdr:x>0.52073</cdr:x>
      <cdr:y>0.35708</cdr:y>
    </cdr:to>
    <cdr:sp macro="" textlink="">
      <cdr:nvSpPr>
        <cdr:cNvPr id="4049" name="NDMPlot_Text326">
          <a:extLst xmlns:a="http://schemas.openxmlformats.org/drawingml/2006/main">
            <a:ext uri="{FF2B5EF4-FFF2-40B4-BE49-F238E27FC236}">
              <a16:creationId xmlns:a16="http://schemas.microsoft.com/office/drawing/2014/main" id="{24A9DE78-1415-4AC9-90C0-3C8CA92E25DC}"/>
            </a:ext>
          </a:extLst>
        </cdr:cNvPr>
        <cdr:cNvSpPr txBox="1"/>
      </cdr:nvSpPr>
      <cdr:spPr>
        <a:xfrm xmlns:a="http://schemas.openxmlformats.org/drawingml/2006/main">
          <a:off x="3517900" y="2176441"/>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8Ø20</a:t>
          </a:r>
          <a:endParaRPr lang="ru-RU" sz="1300" b="1" i="0">
            <a:solidFill>
              <a:srgbClr val="141E5A"/>
            </a:solidFill>
          </a:endParaRPr>
        </a:p>
      </cdr:txBody>
    </cdr:sp>
  </cdr:relSizeAnchor>
  <cdr:relSizeAnchor xmlns:cdr="http://schemas.openxmlformats.org/drawingml/2006/chartDrawing">
    <cdr:from>
      <cdr:x>0.39756</cdr:x>
      <cdr:y>0.68914</cdr:y>
    </cdr:from>
    <cdr:to>
      <cdr:x>0.46098</cdr:x>
      <cdr:y>0.68914</cdr:y>
    </cdr:to>
    <cdr:cxnSp macro="">
      <cdr:nvCxnSpPr>
        <cdr:cNvPr id="4050" name="NDMPlot_AnnotationLine327">
          <a:extLst xmlns:a="http://schemas.openxmlformats.org/drawingml/2006/main">
            <a:ext uri="{FF2B5EF4-FFF2-40B4-BE49-F238E27FC236}">
              <a16:creationId xmlns:a16="http://schemas.microsoft.com/office/drawing/2014/main" id="{11A76D97-260F-491D-974C-4A8B896B111E}"/>
            </a:ext>
          </a:extLst>
        </cdr:cNvPr>
        <cdr:cNvCxnSpPr/>
      </cdr:nvCxnSpPr>
      <cdr:spPr>
        <a:xfrm xmlns:a="http://schemas.openxmlformats.org/drawingml/2006/main">
          <a:off x="4140200" y="4726120"/>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0.65261</cdr:y>
    </cdr:from>
    <cdr:to>
      <cdr:x>0.52073</cdr:x>
      <cdr:y>0.69233</cdr:y>
    </cdr:to>
    <cdr:sp macro="" textlink="">
      <cdr:nvSpPr>
        <cdr:cNvPr id="4051" name="NDMPlot_Text328">
          <a:extLst xmlns:a="http://schemas.openxmlformats.org/drawingml/2006/main">
            <a:ext uri="{FF2B5EF4-FFF2-40B4-BE49-F238E27FC236}">
              <a16:creationId xmlns:a16="http://schemas.microsoft.com/office/drawing/2014/main" id="{23AE0FF1-031D-4F88-A4F3-3B2145943E69}"/>
            </a:ext>
          </a:extLst>
        </cdr:cNvPr>
        <cdr:cNvSpPr txBox="1"/>
      </cdr:nvSpPr>
      <cdr:spPr>
        <a:xfrm xmlns:a="http://schemas.openxmlformats.org/drawingml/2006/main">
          <a:off x="3517900" y="4475613"/>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8Ø20</a:t>
          </a:r>
          <a:endParaRPr lang="ru-RU" sz="1300" b="1" i="0">
            <a:solidFill>
              <a:srgbClr val="141E5A"/>
            </a:solidFill>
          </a:endParaRPr>
        </a:p>
      </cdr:txBody>
    </cdr:sp>
  </cdr:relSizeAnchor>
  <cdr:relSizeAnchor xmlns:cdr="http://schemas.openxmlformats.org/drawingml/2006/chartDrawing">
    <cdr:from>
      <cdr:x>0.38705</cdr:x>
      <cdr:y>0.42728</cdr:y>
    </cdr:from>
    <cdr:to>
      <cdr:x>0.38705</cdr:x>
      <cdr:y>0.58241</cdr:y>
    </cdr:to>
    <cdr:cxnSp macro="">
      <cdr:nvCxnSpPr>
        <cdr:cNvPr id="4052" name="NDMPlot_AnnotationLine329">
          <a:extLst xmlns:a="http://schemas.openxmlformats.org/drawingml/2006/main">
            <a:ext uri="{FF2B5EF4-FFF2-40B4-BE49-F238E27FC236}">
              <a16:creationId xmlns:a16="http://schemas.microsoft.com/office/drawing/2014/main" id="{8F623A82-D68C-422E-A94B-43BE5018F96F}"/>
            </a:ext>
          </a:extLst>
        </cdr:cNvPr>
        <cdr:cNvCxnSpPr/>
      </cdr:nvCxnSpPr>
      <cdr:spPr>
        <a:xfrm xmlns:a="http://schemas.openxmlformats.org/drawingml/2006/main" flipV="1">
          <a:off x="4030787" y="2930303"/>
          <a:ext cx="0" cy="1063863"/>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0.38495</cdr:x>
      <cdr:y>0.36596</cdr:y>
    </cdr:from>
    <cdr:to>
      <cdr:x>0.41111</cdr:x>
      <cdr:y>0.64373</cdr:y>
    </cdr:to>
    <cdr:sp macro="" textlink="">
      <cdr:nvSpPr>
        <cdr:cNvPr id="4053" name="NDMPlot_Text330">
          <a:extLst xmlns:a="http://schemas.openxmlformats.org/drawingml/2006/main">
            <a:ext uri="{FF2B5EF4-FFF2-40B4-BE49-F238E27FC236}">
              <a16:creationId xmlns:a16="http://schemas.microsoft.com/office/drawing/2014/main" id="{9E4CBAA6-578B-44D1-A0CF-796892C919CA}"/>
            </a:ext>
          </a:extLst>
        </cdr:cNvPr>
        <cdr:cNvSpPr txBox="1"/>
      </cdr:nvSpPr>
      <cdr:spPr>
        <a:xfrm xmlns:a="http://schemas.openxmlformats.org/drawingml/2006/main">
          <a:off x="4008880"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0.47148</cdr:x>
      <cdr:y>0.42728</cdr:y>
    </cdr:from>
    <cdr:to>
      <cdr:x>0.47148</cdr:x>
      <cdr:y>0.58241</cdr:y>
    </cdr:to>
    <cdr:cxnSp macro="">
      <cdr:nvCxnSpPr>
        <cdr:cNvPr id="4054" name="NDMPlot_AnnotationLine331">
          <a:extLst xmlns:a="http://schemas.openxmlformats.org/drawingml/2006/main">
            <a:ext uri="{FF2B5EF4-FFF2-40B4-BE49-F238E27FC236}">
              <a16:creationId xmlns:a16="http://schemas.microsoft.com/office/drawing/2014/main" id="{A943E8BD-3A27-4F63-9F9C-5901DD06E8DA}"/>
            </a:ext>
          </a:extLst>
        </cdr:cNvPr>
        <cdr:cNvCxnSpPr/>
      </cdr:nvCxnSpPr>
      <cdr:spPr>
        <a:xfrm xmlns:a="http://schemas.openxmlformats.org/drawingml/2006/main" flipV="1">
          <a:off x="4910013" y="2930303"/>
          <a:ext cx="0" cy="1063863"/>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0.44743</cdr:x>
      <cdr:y>0.36596</cdr:y>
    </cdr:from>
    <cdr:to>
      <cdr:x>0.47359</cdr:x>
      <cdr:y>0.64373</cdr:y>
    </cdr:to>
    <cdr:sp macro="" textlink="">
      <cdr:nvSpPr>
        <cdr:cNvPr id="4055" name="NDMPlot_Text332">
          <a:extLst xmlns:a="http://schemas.openxmlformats.org/drawingml/2006/main">
            <a:ext uri="{FF2B5EF4-FFF2-40B4-BE49-F238E27FC236}">
              <a16:creationId xmlns:a16="http://schemas.microsoft.com/office/drawing/2014/main" id="{909200D6-323B-4665-AE7A-FC4377D17781}"/>
            </a:ext>
          </a:extLst>
        </cdr:cNvPr>
        <cdr:cNvSpPr txBox="1"/>
      </cdr:nvSpPr>
      <cdr:spPr>
        <a:xfrm xmlns:a="http://schemas.openxmlformats.org/drawingml/2006/main">
          <a:off x="4659505"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0.29735</cdr:x>
      <cdr:y>0.10421</cdr:y>
    </cdr:from>
    <cdr:to>
      <cdr:x>0.29735</cdr:x>
      <cdr:y>0.18434</cdr:y>
    </cdr:to>
    <cdr:cxnSp macro="">
      <cdr:nvCxnSpPr>
        <cdr:cNvPr id="4056" name="NDMPlot_AnnotationLine333">
          <a:extLst xmlns:a="http://schemas.openxmlformats.org/drawingml/2006/main">
            <a:ext uri="{FF2B5EF4-FFF2-40B4-BE49-F238E27FC236}">
              <a16:creationId xmlns:a16="http://schemas.microsoft.com/office/drawing/2014/main" id="{E85D0AB5-3EDD-430D-A678-D8EB5FE2F85B}"/>
            </a:ext>
          </a:extLst>
        </cdr:cNvPr>
        <cdr:cNvCxnSpPr/>
      </cdr:nvCxnSpPr>
      <cdr:spPr>
        <a:xfrm xmlns:a="http://schemas.openxmlformats.org/drawingml/2006/main" flipV="1">
          <a:off x="3096611" y="714656"/>
          <a:ext cx="0" cy="549515"/>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0.56119</cdr:x>
      <cdr:y>0.10421</cdr:y>
    </cdr:from>
    <cdr:to>
      <cdr:x>0.56119</cdr:x>
      <cdr:y>0.18434</cdr:y>
    </cdr:to>
    <cdr:cxnSp macro="">
      <cdr:nvCxnSpPr>
        <cdr:cNvPr id="4057" name="NDMPlot_AnnotationLine334">
          <a:extLst xmlns:a="http://schemas.openxmlformats.org/drawingml/2006/main">
            <a:ext uri="{FF2B5EF4-FFF2-40B4-BE49-F238E27FC236}">
              <a16:creationId xmlns:a16="http://schemas.microsoft.com/office/drawing/2014/main" id="{6D145D81-4EAA-4FDC-9B0E-9CA5134666C0}"/>
            </a:ext>
          </a:extLst>
        </cdr:cNvPr>
        <cdr:cNvCxnSpPr/>
      </cdr:nvCxnSpPr>
      <cdr:spPr>
        <a:xfrm xmlns:a="http://schemas.openxmlformats.org/drawingml/2006/main" flipV="1">
          <a:off x="5844189" y="714656"/>
          <a:ext cx="0" cy="549515"/>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0.29735</cdr:x>
      <cdr:y>0.10421</cdr:y>
    </cdr:from>
    <cdr:to>
      <cdr:x>0.56119</cdr:x>
      <cdr:y>0.10421</cdr:y>
    </cdr:to>
    <cdr:cxnSp macro="">
      <cdr:nvCxnSpPr>
        <cdr:cNvPr id="4058" name="NDMPlot_AnnotationLine335">
          <a:extLst xmlns:a="http://schemas.openxmlformats.org/drawingml/2006/main">
            <a:ext uri="{FF2B5EF4-FFF2-40B4-BE49-F238E27FC236}">
              <a16:creationId xmlns:a16="http://schemas.microsoft.com/office/drawing/2014/main" id="{6D7E8BD1-A906-4930-ACED-4E7D1BC57A9F}"/>
            </a:ext>
          </a:extLst>
        </cdr:cNvPr>
        <cdr:cNvCxnSpPr/>
      </cdr:nvCxnSpPr>
      <cdr:spPr>
        <a:xfrm xmlns:a="http://schemas.openxmlformats.org/drawingml/2006/main">
          <a:off x="3096611" y="714656"/>
          <a:ext cx="2747578"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0.06768</cdr:y>
    </cdr:from>
    <cdr:to>
      <cdr:x>0.52073</cdr:x>
      <cdr:y>0.1074</cdr:y>
    </cdr:to>
    <cdr:sp macro="" textlink="">
      <cdr:nvSpPr>
        <cdr:cNvPr id="4059" name="NDMPlot_Text336">
          <a:extLst xmlns:a="http://schemas.openxmlformats.org/drawingml/2006/main">
            <a:ext uri="{FF2B5EF4-FFF2-40B4-BE49-F238E27FC236}">
              <a16:creationId xmlns:a16="http://schemas.microsoft.com/office/drawing/2014/main" id="{A1EF8426-3130-4636-9AD6-12C174BE4FA2}"/>
            </a:ext>
          </a:extLst>
        </cdr:cNvPr>
        <cdr:cNvSpPr txBox="1"/>
      </cdr:nvSpPr>
      <cdr:spPr>
        <a:xfrm xmlns:a="http://schemas.openxmlformats.org/drawingml/2006/main">
          <a:off x="3517900" y="46414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B=0.5 m</a:t>
          </a:r>
          <a:endParaRPr lang="ru-RU" sz="1300" b="1" i="0">
            <a:solidFill>
              <a:srgbClr val="141E5A"/>
            </a:solidFill>
          </a:endParaRPr>
        </a:p>
      </cdr:txBody>
    </cdr:sp>
  </cdr:relSizeAnchor>
  <cdr:relSizeAnchor xmlns:cdr="http://schemas.openxmlformats.org/drawingml/2006/chartDrawing">
    <cdr:from>
      <cdr:x>0.24458</cdr:x>
      <cdr:y>0.82536</cdr:y>
    </cdr:from>
    <cdr:to>
      <cdr:x>0.29735</cdr:x>
      <cdr:y>0.82536</cdr:y>
    </cdr:to>
    <cdr:cxnSp macro="">
      <cdr:nvCxnSpPr>
        <cdr:cNvPr id="4060" name="NDMPlot_AnnotationLine337">
          <a:extLst xmlns:a="http://schemas.openxmlformats.org/drawingml/2006/main">
            <a:ext uri="{FF2B5EF4-FFF2-40B4-BE49-F238E27FC236}">
              <a16:creationId xmlns:a16="http://schemas.microsoft.com/office/drawing/2014/main" id="{5C276304-C183-4D86-909C-04C84C1CCC02}"/>
            </a:ext>
          </a:extLst>
        </cdr:cNvPr>
        <cdr:cNvCxnSpPr/>
      </cdr:nvCxnSpPr>
      <cdr:spPr>
        <a:xfrm xmlns:a="http://schemas.openxmlformats.org/drawingml/2006/main" flipH="1">
          <a:off x="2547095" y="5660297"/>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0.24458</cdr:x>
      <cdr:y>0.18434</cdr:y>
    </cdr:from>
    <cdr:to>
      <cdr:x>0.29735</cdr:x>
      <cdr:y>0.18434</cdr:y>
    </cdr:to>
    <cdr:cxnSp macro="">
      <cdr:nvCxnSpPr>
        <cdr:cNvPr id="4061" name="NDMPlot_AnnotationLine338">
          <a:extLst xmlns:a="http://schemas.openxmlformats.org/drawingml/2006/main">
            <a:ext uri="{FF2B5EF4-FFF2-40B4-BE49-F238E27FC236}">
              <a16:creationId xmlns:a16="http://schemas.microsoft.com/office/drawing/2014/main" id="{4FABD062-C1DC-4DA7-8167-E6358A4CDA53}"/>
            </a:ext>
          </a:extLst>
        </cdr:cNvPr>
        <cdr:cNvCxnSpPr/>
      </cdr:nvCxnSpPr>
      <cdr:spPr>
        <a:xfrm xmlns:a="http://schemas.openxmlformats.org/drawingml/2006/main" flipH="1">
          <a:off x="2547095" y="1264171"/>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0.24458</cdr:x>
      <cdr:y>0.18434</cdr:y>
    </cdr:from>
    <cdr:to>
      <cdr:x>0.24458</cdr:x>
      <cdr:y>0.82536</cdr:y>
    </cdr:to>
    <cdr:cxnSp macro="">
      <cdr:nvCxnSpPr>
        <cdr:cNvPr id="4062" name="NDMPlot_AnnotationLine339">
          <a:extLst xmlns:a="http://schemas.openxmlformats.org/drawingml/2006/main">
            <a:ext uri="{FF2B5EF4-FFF2-40B4-BE49-F238E27FC236}">
              <a16:creationId xmlns:a16="http://schemas.microsoft.com/office/drawing/2014/main" id="{840D2A6E-236E-41BE-BDD5-C6592ACC9E06}"/>
            </a:ext>
          </a:extLst>
        </cdr:cNvPr>
        <cdr:cNvCxnSpPr/>
      </cdr:nvCxnSpPr>
      <cdr:spPr>
        <a:xfrm xmlns:a="http://schemas.openxmlformats.org/drawingml/2006/main" flipV="1">
          <a:off x="2547095" y="1264171"/>
          <a:ext cx="0" cy="4396126"/>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0.22053</cdr:x>
      <cdr:y>0.36596</cdr:y>
    </cdr:from>
    <cdr:to>
      <cdr:x>0.24669</cdr:x>
      <cdr:y>0.64373</cdr:y>
    </cdr:to>
    <cdr:sp macro="" textlink="">
      <cdr:nvSpPr>
        <cdr:cNvPr id="4063" name="NDMPlot_Text340">
          <a:extLst xmlns:a="http://schemas.openxmlformats.org/drawingml/2006/main">
            <a:ext uri="{FF2B5EF4-FFF2-40B4-BE49-F238E27FC236}">
              <a16:creationId xmlns:a16="http://schemas.microsoft.com/office/drawing/2014/main" id="{AE01B98B-9572-469B-9A1A-668DFC44B5CC}"/>
            </a:ext>
          </a:extLst>
        </cdr:cNvPr>
        <cdr:cNvSpPr txBox="1"/>
      </cdr:nvSpPr>
      <cdr:spPr>
        <a:xfrm xmlns:a="http://schemas.openxmlformats.org/drawingml/2006/main">
          <a:off x="2296587"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H=0.8 m</a:t>
          </a:r>
          <a:endParaRPr lang="ru-RU" sz="1300" b="1" i="0">
            <a:solidFill>
              <a:srgbClr val="141E5A"/>
            </a:solidFill>
          </a:endParaRPr>
        </a:p>
      </cdr:txBody>
    </cdr:sp>
  </cdr:relSizeAnchor>
  <cdr:relSizeAnchor xmlns:cdr="http://schemas.openxmlformats.org/drawingml/2006/chartDrawing">
    <cdr:from>
      <cdr:x>0.3765</cdr:x>
      <cdr:y>0.82536</cdr:y>
    </cdr:from>
    <cdr:to>
      <cdr:x>0.3765</cdr:x>
      <cdr:y>0.90548</cdr:y>
    </cdr:to>
    <cdr:cxnSp macro="">
      <cdr:nvCxnSpPr>
        <cdr:cNvPr id="4064" name="NDMPlot_AnnotationLine341">
          <a:extLst xmlns:a="http://schemas.openxmlformats.org/drawingml/2006/main">
            <a:ext uri="{FF2B5EF4-FFF2-40B4-BE49-F238E27FC236}">
              <a16:creationId xmlns:a16="http://schemas.microsoft.com/office/drawing/2014/main" id="{BC1C4ED4-AFA0-49D1-8108-81F4C5B88D6B}"/>
            </a:ext>
          </a:extLst>
        </cdr:cNvPr>
        <cdr:cNvCxnSpPr/>
      </cdr:nvCxnSpPr>
      <cdr:spPr>
        <a:xfrm xmlns:a="http://schemas.openxmlformats.org/drawingml/2006/main">
          <a:off x="3920884" y="5660297"/>
          <a:ext cx="0" cy="54951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0.48204</cdr:x>
      <cdr:y>0.82536</cdr:y>
    </cdr:from>
    <cdr:to>
      <cdr:x>0.48204</cdr:x>
      <cdr:y>0.90548</cdr:y>
    </cdr:to>
    <cdr:cxnSp macro="">
      <cdr:nvCxnSpPr>
        <cdr:cNvPr id="4065" name="NDMPlot_AnnotationLine342">
          <a:extLst xmlns:a="http://schemas.openxmlformats.org/drawingml/2006/main">
            <a:ext uri="{FF2B5EF4-FFF2-40B4-BE49-F238E27FC236}">
              <a16:creationId xmlns:a16="http://schemas.microsoft.com/office/drawing/2014/main" id="{3974F445-186D-476B-8072-DA2F8BBAD07F}"/>
            </a:ext>
          </a:extLst>
        </cdr:cNvPr>
        <cdr:cNvCxnSpPr/>
      </cdr:nvCxnSpPr>
      <cdr:spPr>
        <a:xfrm xmlns:a="http://schemas.openxmlformats.org/drawingml/2006/main">
          <a:off x="5019916" y="5660297"/>
          <a:ext cx="0" cy="54951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cdr:x>
      <cdr:y>0.90548</cdr:y>
    </cdr:from>
    <cdr:to>
      <cdr:x>0.48204</cdr:x>
      <cdr:y>0.90548</cdr:y>
    </cdr:to>
    <cdr:cxnSp macro="">
      <cdr:nvCxnSpPr>
        <cdr:cNvPr id="4066" name="NDMPlot_AnnotationLine343">
          <a:extLst xmlns:a="http://schemas.openxmlformats.org/drawingml/2006/main">
            <a:ext uri="{FF2B5EF4-FFF2-40B4-BE49-F238E27FC236}">
              <a16:creationId xmlns:a16="http://schemas.microsoft.com/office/drawing/2014/main" id="{49AC58BD-4469-46AE-A6F9-1D13FCC7D29E}"/>
            </a:ext>
          </a:extLst>
        </cdr:cNvPr>
        <cdr:cNvCxnSpPr/>
      </cdr:nvCxnSpPr>
      <cdr:spPr>
        <a:xfrm xmlns:a="http://schemas.openxmlformats.org/drawingml/2006/main">
          <a:off x="3920884" y="6209813"/>
          <a:ext cx="1099032"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0.90229</cdr:y>
    </cdr:from>
    <cdr:to>
      <cdr:x>0.52073</cdr:x>
      <cdr:y>0.94201</cdr:y>
    </cdr:to>
    <cdr:sp macro="" textlink="">
      <cdr:nvSpPr>
        <cdr:cNvPr id="4067" name="NDMPlot_Text344">
          <a:extLst xmlns:a="http://schemas.openxmlformats.org/drawingml/2006/main">
            <a:ext uri="{FF2B5EF4-FFF2-40B4-BE49-F238E27FC236}">
              <a16:creationId xmlns:a16="http://schemas.microsoft.com/office/drawing/2014/main" id="{63DFC505-52E5-405A-BE3B-473729AEBCC8}"/>
            </a:ext>
          </a:extLst>
        </cdr:cNvPr>
        <cdr:cNvSpPr txBox="1"/>
      </cdr:nvSpPr>
      <cdr:spPr>
        <a:xfrm xmlns:a="http://schemas.openxmlformats.org/drawingml/2006/main">
          <a:off x="3517900" y="6187906"/>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B_o=0.2 m</a:t>
          </a:r>
          <a:endParaRPr lang="ru-RU" sz="1300" b="1" i="0">
            <a:solidFill>
              <a:srgbClr val="141E5A"/>
            </a:solidFill>
          </a:endParaRPr>
        </a:p>
      </cdr:txBody>
    </cdr:sp>
  </cdr:relSizeAnchor>
  <cdr:relSizeAnchor xmlns:cdr="http://schemas.openxmlformats.org/drawingml/2006/chartDrawing">
    <cdr:from>
      <cdr:x>0.56119</cdr:x>
      <cdr:y>0.70517</cdr:y>
    </cdr:from>
    <cdr:to>
      <cdr:x>0.61395</cdr:x>
      <cdr:y>0.70517</cdr:y>
    </cdr:to>
    <cdr:cxnSp macro="">
      <cdr:nvCxnSpPr>
        <cdr:cNvPr id="4068" name="NDMPlot_AnnotationLine345">
          <a:extLst xmlns:a="http://schemas.openxmlformats.org/drawingml/2006/main">
            <a:ext uri="{FF2B5EF4-FFF2-40B4-BE49-F238E27FC236}">
              <a16:creationId xmlns:a16="http://schemas.microsoft.com/office/drawing/2014/main" id="{41356FED-F7B9-4EDD-A08A-43D23DF5F742}"/>
            </a:ext>
          </a:extLst>
        </cdr:cNvPr>
        <cdr:cNvCxnSpPr/>
      </cdr:nvCxnSpPr>
      <cdr:spPr>
        <a:xfrm xmlns:a="http://schemas.openxmlformats.org/drawingml/2006/main">
          <a:off x="5844189" y="4836024"/>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0.56119</cdr:x>
      <cdr:y>0.30453</cdr:y>
    </cdr:from>
    <cdr:to>
      <cdr:x>0.61395</cdr:x>
      <cdr:y>0.30453</cdr:y>
    </cdr:to>
    <cdr:cxnSp macro="">
      <cdr:nvCxnSpPr>
        <cdr:cNvPr id="4069" name="NDMPlot_AnnotationLine346">
          <a:extLst xmlns:a="http://schemas.openxmlformats.org/drawingml/2006/main">
            <a:ext uri="{FF2B5EF4-FFF2-40B4-BE49-F238E27FC236}">
              <a16:creationId xmlns:a16="http://schemas.microsoft.com/office/drawing/2014/main" id="{2E681C0A-8C9E-4925-B2A3-E4DD89FDBC44}"/>
            </a:ext>
          </a:extLst>
        </cdr:cNvPr>
        <cdr:cNvCxnSpPr/>
      </cdr:nvCxnSpPr>
      <cdr:spPr>
        <a:xfrm xmlns:a="http://schemas.openxmlformats.org/drawingml/2006/main">
          <a:off x="5844189" y="2088445"/>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0.61395</cdr:x>
      <cdr:y>0.30453</cdr:y>
    </cdr:from>
    <cdr:to>
      <cdr:x>0.61395</cdr:x>
      <cdr:y>0.70517</cdr:y>
    </cdr:to>
    <cdr:cxnSp macro="">
      <cdr:nvCxnSpPr>
        <cdr:cNvPr id="4070" name="NDMPlot_AnnotationLine347">
          <a:extLst xmlns:a="http://schemas.openxmlformats.org/drawingml/2006/main">
            <a:ext uri="{FF2B5EF4-FFF2-40B4-BE49-F238E27FC236}">
              <a16:creationId xmlns:a16="http://schemas.microsoft.com/office/drawing/2014/main" id="{9C7604AA-EB0D-4463-8092-97CACA890AC5}"/>
            </a:ext>
          </a:extLst>
        </cdr:cNvPr>
        <cdr:cNvCxnSpPr/>
      </cdr:nvCxnSpPr>
      <cdr:spPr>
        <a:xfrm xmlns:a="http://schemas.openxmlformats.org/drawingml/2006/main" flipV="1">
          <a:off x="6393705" y="2088445"/>
          <a:ext cx="0" cy="2747579"/>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0.61185</cdr:x>
      <cdr:y>0.36596</cdr:y>
    </cdr:from>
    <cdr:to>
      <cdr:x>0.63801</cdr:x>
      <cdr:y>0.64373</cdr:y>
    </cdr:to>
    <cdr:sp macro="" textlink="">
      <cdr:nvSpPr>
        <cdr:cNvPr id="4071" name="NDMPlot_Text348">
          <a:extLst xmlns:a="http://schemas.openxmlformats.org/drawingml/2006/main">
            <a:ext uri="{FF2B5EF4-FFF2-40B4-BE49-F238E27FC236}">
              <a16:creationId xmlns:a16="http://schemas.microsoft.com/office/drawing/2014/main" id="{8FEAA11E-699B-430D-90D1-B29F9AC1B52F}"/>
            </a:ext>
          </a:extLst>
        </cdr:cNvPr>
        <cdr:cNvSpPr txBox="1"/>
      </cdr:nvSpPr>
      <cdr:spPr>
        <a:xfrm xmlns:a="http://schemas.openxmlformats.org/drawingml/2006/main">
          <a:off x="6371798"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H_o=0.5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4072" name="NDMPlot_Text349">
          <a:extLst xmlns:a="http://schemas.openxmlformats.org/drawingml/2006/main">
            <a:ext uri="{FF2B5EF4-FFF2-40B4-BE49-F238E27FC236}">
              <a16:creationId xmlns:a16="http://schemas.microsoft.com/office/drawing/2014/main" id="{28CAEBFE-D2B3-452D-A7D0-55E19AC81950}"/>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4073" name="NDMPlot_LegendGradient350">
          <a:extLst xmlns:a="http://schemas.openxmlformats.org/drawingml/2006/main">
            <a:ext uri="{FF2B5EF4-FFF2-40B4-BE49-F238E27FC236}">
              <a16:creationId xmlns:a16="http://schemas.microsoft.com/office/drawing/2014/main" id="{DE2DCA92-5289-4DF6-87E9-6E9452D5500F}"/>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4074" name="NDMPlot_LegendGradient351">
          <a:extLst xmlns:a="http://schemas.openxmlformats.org/drawingml/2006/main">
            <a:ext uri="{FF2B5EF4-FFF2-40B4-BE49-F238E27FC236}">
              <a16:creationId xmlns:a16="http://schemas.microsoft.com/office/drawing/2014/main" id="{14890400-7E5F-4F8E-8B43-8AA7F5FD1BE4}"/>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4075" name="NDMPlot_LegendGradient352">
          <a:extLst xmlns:a="http://schemas.openxmlformats.org/drawingml/2006/main">
            <a:ext uri="{FF2B5EF4-FFF2-40B4-BE49-F238E27FC236}">
              <a16:creationId xmlns:a16="http://schemas.microsoft.com/office/drawing/2014/main" id="{F4CECDBE-7492-413B-8181-0F5F98CB1488}"/>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4076" name="NDMPlot_LegendGradient353">
          <a:extLst xmlns:a="http://schemas.openxmlformats.org/drawingml/2006/main">
            <a:ext uri="{FF2B5EF4-FFF2-40B4-BE49-F238E27FC236}">
              <a16:creationId xmlns:a16="http://schemas.microsoft.com/office/drawing/2014/main" id="{99F11CB4-CB9F-4F3F-86DE-DB9A00527F43}"/>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4077" name="NDMPlot_LegendGradient354">
          <a:extLst xmlns:a="http://schemas.openxmlformats.org/drawingml/2006/main">
            <a:ext uri="{FF2B5EF4-FFF2-40B4-BE49-F238E27FC236}">
              <a16:creationId xmlns:a16="http://schemas.microsoft.com/office/drawing/2014/main" id="{E2710AA8-4408-4F62-8729-6214C25EE9E5}"/>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4078" name="NDMPlot_LegendGradient355">
          <a:extLst xmlns:a="http://schemas.openxmlformats.org/drawingml/2006/main">
            <a:ext uri="{FF2B5EF4-FFF2-40B4-BE49-F238E27FC236}">
              <a16:creationId xmlns:a16="http://schemas.microsoft.com/office/drawing/2014/main" id="{64B0D54C-125C-456B-B944-7C60B0B4745D}"/>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4079" name="NDMPlot_LegendGradient356">
          <a:extLst xmlns:a="http://schemas.openxmlformats.org/drawingml/2006/main">
            <a:ext uri="{FF2B5EF4-FFF2-40B4-BE49-F238E27FC236}">
              <a16:creationId xmlns:a16="http://schemas.microsoft.com/office/drawing/2014/main" id="{33CADC9A-8A55-44B6-AF5E-28A578DEE426}"/>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4080" name="NDMPlot_LegendGradient357">
          <a:extLst xmlns:a="http://schemas.openxmlformats.org/drawingml/2006/main">
            <a:ext uri="{FF2B5EF4-FFF2-40B4-BE49-F238E27FC236}">
              <a16:creationId xmlns:a16="http://schemas.microsoft.com/office/drawing/2014/main" id="{15E6F232-F0B9-43B6-BF34-6A423819B51C}"/>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4081" name="NDMPlot_LegendGradient358">
          <a:extLst xmlns:a="http://schemas.openxmlformats.org/drawingml/2006/main">
            <a:ext uri="{FF2B5EF4-FFF2-40B4-BE49-F238E27FC236}">
              <a16:creationId xmlns:a16="http://schemas.microsoft.com/office/drawing/2014/main" id="{CBDC3721-E4C6-4F90-9147-5EE0931BA959}"/>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4082" name="NDMPlot_LegendGradient359">
          <a:extLst xmlns:a="http://schemas.openxmlformats.org/drawingml/2006/main">
            <a:ext uri="{FF2B5EF4-FFF2-40B4-BE49-F238E27FC236}">
              <a16:creationId xmlns:a16="http://schemas.microsoft.com/office/drawing/2014/main" id="{37A76A03-09F6-44D5-9E03-83FBB5DAB7DE}"/>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4083" name="NDMPlot_LegendGradient360">
          <a:extLst xmlns:a="http://schemas.openxmlformats.org/drawingml/2006/main">
            <a:ext uri="{FF2B5EF4-FFF2-40B4-BE49-F238E27FC236}">
              <a16:creationId xmlns:a16="http://schemas.microsoft.com/office/drawing/2014/main" id="{C1CACF4F-E9E7-4D71-AE66-1C517626D190}"/>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4084" name="NDMPlot_LegendGradient361">
          <a:extLst xmlns:a="http://schemas.openxmlformats.org/drawingml/2006/main">
            <a:ext uri="{FF2B5EF4-FFF2-40B4-BE49-F238E27FC236}">
              <a16:creationId xmlns:a16="http://schemas.microsoft.com/office/drawing/2014/main" id="{8DC679FF-45C1-41B5-8F5B-0528C7E19BF9}"/>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4085" name="NDMPlot_Text362">
          <a:extLst xmlns:a="http://schemas.openxmlformats.org/drawingml/2006/main">
            <a:ext uri="{FF2B5EF4-FFF2-40B4-BE49-F238E27FC236}">
              <a16:creationId xmlns:a16="http://schemas.microsoft.com/office/drawing/2014/main" id="{DB2508AE-6498-463E-B5A1-A0513BC179EB}"/>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4086" name="NDMPlot_Text363">
          <a:extLst xmlns:a="http://schemas.openxmlformats.org/drawingml/2006/main">
            <a:ext uri="{FF2B5EF4-FFF2-40B4-BE49-F238E27FC236}">
              <a16:creationId xmlns:a16="http://schemas.microsoft.com/office/drawing/2014/main" id="{0EB78DCA-D34A-4C1E-8885-79DCAF15FA4D}"/>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-105.8</a:t>
          </a:r>
        </a:p>
      </cdr:txBody>
    </cdr:sp>
  </cdr:relSizeAnchor>
  <cdr:relSizeAnchor xmlns:cdr="http://schemas.openxmlformats.org/drawingml/2006/chartDrawing">
    <cdr:from>
      <cdr:x>0.86098</cdr:x>
      <cdr:y>0.24444</cdr:y>
    </cdr:from>
    <cdr:to>
      <cdr:x>0.96341</cdr:x>
      <cdr:y>0.27407</cdr:y>
    </cdr:to>
    <cdr:sp macro="" textlink="">
      <cdr:nvSpPr>
        <cdr:cNvPr id="4087" name="NDMPlot_Text364">
          <a:extLst xmlns:a="http://schemas.openxmlformats.org/drawingml/2006/main">
            <a:ext uri="{FF2B5EF4-FFF2-40B4-BE49-F238E27FC236}">
              <a16:creationId xmlns:a16="http://schemas.microsoft.com/office/drawing/2014/main" id="{7FA1D92F-5187-43E9-AA66-AFA11E784B62}"/>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4088" name="NDMPlot_Text365">
          <a:extLst xmlns:a="http://schemas.openxmlformats.org/drawingml/2006/main">
            <a:ext uri="{FF2B5EF4-FFF2-40B4-BE49-F238E27FC236}">
              <a16:creationId xmlns:a16="http://schemas.microsoft.com/office/drawing/2014/main" id="{C4B29BFB-3AE9-4154-AB0D-F6E1F71DA2DB}"/>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113.1</a:t>
          </a:r>
        </a:p>
      </cdr:txBody>
    </cdr:sp>
  </cdr:relSizeAnchor>
  <cdr:relSizeAnchor xmlns:cdr="http://schemas.openxmlformats.org/drawingml/2006/chartDrawing">
    <cdr:from>
      <cdr:x>0.86098</cdr:x>
      <cdr:y>0.35556</cdr:y>
    </cdr:from>
    <cdr:to>
      <cdr:x>0.96829</cdr:x>
      <cdr:y>0.38148</cdr:y>
    </cdr:to>
    <cdr:sp macro="" textlink="">
      <cdr:nvSpPr>
        <cdr:cNvPr id="4089" name="NDMPlot_Text366">
          <a:extLst xmlns:a="http://schemas.openxmlformats.org/drawingml/2006/main">
            <a:ext uri="{FF2B5EF4-FFF2-40B4-BE49-F238E27FC236}">
              <a16:creationId xmlns:a16="http://schemas.microsoft.com/office/drawing/2014/main" id="{544B3799-3C9E-4216-B1A6-FAB06BB57E90}"/>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4090" name="NDMPlot_Text367">
          <a:extLst xmlns:a="http://schemas.openxmlformats.org/drawingml/2006/main">
            <a:ext uri="{FF2B5EF4-FFF2-40B4-BE49-F238E27FC236}">
              <a16:creationId xmlns:a16="http://schemas.microsoft.com/office/drawing/2014/main" id="{5BC34BD7-F32A-4B14-9953-B41001D30AB1}"/>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4091" name="NDMPlot_LegendGradient368">
          <a:extLst xmlns:a="http://schemas.openxmlformats.org/drawingml/2006/main">
            <a:ext uri="{FF2B5EF4-FFF2-40B4-BE49-F238E27FC236}">
              <a16:creationId xmlns:a16="http://schemas.microsoft.com/office/drawing/2014/main" id="{96DA80C4-16C7-41A4-969E-22C6548F4143}"/>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4092" name="NDMPlot_LegendGradient369">
          <a:extLst xmlns:a="http://schemas.openxmlformats.org/drawingml/2006/main">
            <a:ext uri="{FF2B5EF4-FFF2-40B4-BE49-F238E27FC236}">
              <a16:creationId xmlns:a16="http://schemas.microsoft.com/office/drawing/2014/main" id="{F402666C-8E82-44D5-89A0-F25D41EB62E9}"/>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4093" name="NDMPlot_LegendGradient370">
          <a:extLst xmlns:a="http://schemas.openxmlformats.org/drawingml/2006/main">
            <a:ext uri="{FF2B5EF4-FFF2-40B4-BE49-F238E27FC236}">
              <a16:creationId xmlns:a16="http://schemas.microsoft.com/office/drawing/2014/main" id="{0C2321F1-1E8A-422A-8E16-F98064059EF4}"/>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4094" name="NDMPlot_LegendGradient371">
          <a:extLst xmlns:a="http://schemas.openxmlformats.org/drawingml/2006/main">
            <a:ext uri="{FF2B5EF4-FFF2-40B4-BE49-F238E27FC236}">
              <a16:creationId xmlns:a16="http://schemas.microsoft.com/office/drawing/2014/main" id="{3CA007B7-7D7B-40F3-88B5-BC48BA0CB4A0}"/>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4095" name="NDMPlot_LegendGradient372">
          <a:extLst xmlns:a="http://schemas.openxmlformats.org/drawingml/2006/main">
            <a:ext uri="{FF2B5EF4-FFF2-40B4-BE49-F238E27FC236}">
              <a16:creationId xmlns:a16="http://schemas.microsoft.com/office/drawing/2014/main" id="{1D5810E8-70FE-4DC7-B30E-C73A1DD310B5}"/>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4096" name="NDMPlot_LegendGradient373">
          <a:extLst xmlns:a="http://schemas.openxmlformats.org/drawingml/2006/main">
            <a:ext uri="{FF2B5EF4-FFF2-40B4-BE49-F238E27FC236}">
              <a16:creationId xmlns:a16="http://schemas.microsoft.com/office/drawing/2014/main" id="{BC23BA6D-C88F-47FD-87E1-53D81377A17B}"/>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4097" name="NDMPlot_LegendGradient374">
          <a:extLst xmlns:a="http://schemas.openxmlformats.org/drawingml/2006/main">
            <a:ext uri="{FF2B5EF4-FFF2-40B4-BE49-F238E27FC236}">
              <a16:creationId xmlns:a16="http://schemas.microsoft.com/office/drawing/2014/main" id="{32185502-3AA5-4DFD-8440-14E98081EC81}"/>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4098" name="NDMPlot_LegendGradient375">
          <a:extLst xmlns:a="http://schemas.openxmlformats.org/drawingml/2006/main">
            <a:ext uri="{FF2B5EF4-FFF2-40B4-BE49-F238E27FC236}">
              <a16:creationId xmlns:a16="http://schemas.microsoft.com/office/drawing/2014/main" id="{C8F46253-C8BB-4214-9632-A330495AD31B}"/>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4099" name="NDMPlot_LegendGradient376">
          <a:extLst xmlns:a="http://schemas.openxmlformats.org/drawingml/2006/main">
            <a:ext uri="{FF2B5EF4-FFF2-40B4-BE49-F238E27FC236}">
              <a16:creationId xmlns:a16="http://schemas.microsoft.com/office/drawing/2014/main" id="{0BA0B990-2F91-402B-B7AA-289509ECF152}"/>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4100" name="NDMPlot_LegendGradient377">
          <a:extLst xmlns:a="http://schemas.openxmlformats.org/drawingml/2006/main">
            <a:ext uri="{FF2B5EF4-FFF2-40B4-BE49-F238E27FC236}">
              <a16:creationId xmlns:a16="http://schemas.microsoft.com/office/drawing/2014/main" id="{37CBD388-E5CA-4A8D-BAD1-EE97B87531F9}"/>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4101" name="NDMPlot_LegendGradient378">
          <a:extLst xmlns:a="http://schemas.openxmlformats.org/drawingml/2006/main">
            <a:ext uri="{FF2B5EF4-FFF2-40B4-BE49-F238E27FC236}">
              <a16:creationId xmlns:a16="http://schemas.microsoft.com/office/drawing/2014/main" id="{A9B0FE04-3B93-478C-8E5B-F5DC48F54B4D}"/>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4102" name="NDMPlot_LegendGradient379">
          <a:extLst xmlns:a="http://schemas.openxmlformats.org/drawingml/2006/main">
            <a:ext uri="{FF2B5EF4-FFF2-40B4-BE49-F238E27FC236}">
              <a16:creationId xmlns:a16="http://schemas.microsoft.com/office/drawing/2014/main" id="{094D75C6-E7E5-4631-BC27-231462824BF3}"/>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4103" name="NDMPlot_Text380">
          <a:extLst xmlns:a="http://schemas.openxmlformats.org/drawingml/2006/main">
            <a:ext uri="{FF2B5EF4-FFF2-40B4-BE49-F238E27FC236}">
              <a16:creationId xmlns:a16="http://schemas.microsoft.com/office/drawing/2014/main" id="{68DD35C1-26D5-443C-9DF0-EC8BDD33B415}"/>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4104" name="NDMPlot_Text381">
          <a:extLst xmlns:a="http://schemas.openxmlformats.org/drawingml/2006/main">
            <a:ext uri="{FF2B5EF4-FFF2-40B4-BE49-F238E27FC236}">
              <a16:creationId xmlns:a16="http://schemas.microsoft.com/office/drawing/2014/main" id="{0C398455-FDC4-446B-91F4-4828CA6EEC39}"/>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-8.1</a:t>
          </a:r>
        </a:p>
      </cdr:txBody>
    </cdr:sp>
  </cdr:relSizeAnchor>
  <cdr:relSizeAnchor xmlns:cdr="http://schemas.openxmlformats.org/drawingml/2006/chartDrawing">
    <cdr:from>
      <cdr:x>0.86098</cdr:x>
      <cdr:y>0.53704</cdr:y>
    </cdr:from>
    <cdr:to>
      <cdr:x>0.96341</cdr:x>
      <cdr:y>0.56667</cdr:y>
    </cdr:to>
    <cdr:sp macro="" textlink="">
      <cdr:nvSpPr>
        <cdr:cNvPr id="4105" name="NDMPlot_Text382">
          <a:extLst xmlns:a="http://schemas.openxmlformats.org/drawingml/2006/main">
            <a:ext uri="{FF2B5EF4-FFF2-40B4-BE49-F238E27FC236}">
              <a16:creationId xmlns:a16="http://schemas.microsoft.com/office/drawing/2014/main" id="{09274B8C-91FD-4ECB-A476-C5190B7761A9}"/>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4106" name="NDMPlot_Text383">
          <a:extLst xmlns:a="http://schemas.openxmlformats.org/drawingml/2006/main">
            <a:ext uri="{FF2B5EF4-FFF2-40B4-BE49-F238E27FC236}">
              <a16:creationId xmlns:a16="http://schemas.microsoft.com/office/drawing/2014/main" id="{ED9530EE-D1C4-4600-9808-CF793C19DA6D}"/>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4107" name="NDMPlot_Text384">
          <a:extLst xmlns:a="http://schemas.openxmlformats.org/drawingml/2006/main">
            <a:ext uri="{FF2B5EF4-FFF2-40B4-BE49-F238E27FC236}">
              <a16:creationId xmlns:a16="http://schemas.microsoft.com/office/drawing/2014/main" id="{EAED0FEF-5CBA-4938-819C-C3DECE589355}"/>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0.29735</cdr:x>
      <cdr:y>0.51374</cdr:y>
    </cdr:from>
    <cdr:to>
      <cdr:x>0.56119</cdr:x>
      <cdr:y>0.51504</cdr:y>
    </cdr:to>
    <cdr:sp macro="" textlink="">
      <cdr:nvSpPr>
        <cdr:cNvPr id="4108" name="NDMPlot_NeutralAxis385">
          <a:extLst xmlns:a="http://schemas.openxmlformats.org/drawingml/2006/main">
            <a:ext uri="{FF2B5EF4-FFF2-40B4-BE49-F238E27FC236}">
              <a16:creationId xmlns:a16="http://schemas.microsoft.com/office/drawing/2014/main" id="{FDDFAE13-9554-40FE-9B77-783A5108EB6B}"/>
            </a:ext>
          </a:extLst>
        </cdr:cNvPr>
        <cdr:cNvSpPr/>
      </cdr:nvSpPr>
      <cdr:spPr>
        <a:xfrm xmlns:a="http://schemas.openxmlformats.org/drawingml/2006/main">
          <a:off x="3096611" y="3523224"/>
          <a:ext cx="2747579" cy="8891"/>
        </a:xfrm>
        <a:custGeom xmlns:a="http://schemas.openxmlformats.org/drawingml/2006/main">
          <a:avLst/>
          <a:gdLst/>
          <a:ahLst/>
          <a:cxnLst/>
          <a:rect l="0" t="0" r="0" b="0"/>
          <a:pathLst>
            <a:path w="2747579" h="8891">
              <a:moveTo>
                <a:pt x="2747578" y="0"/>
              </a:moveTo>
              <a:lnTo>
                <a:pt x="0" y="0"/>
              </a:lnTo>
              <a:lnTo>
                <a:pt x="0" y="8890"/>
              </a:lnTo>
              <a:lnTo>
                <a:pt x="2747578" y="8890"/>
              </a:lnTo>
              <a:close/>
            </a:path>
          </a:pathLst>
        </a:custGeom>
        <a:solidFill xmlns:a="http://schemas.openxmlformats.org/drawingml/2006/main">
          <a:srgbClr val="696969"/>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0.11098</cdr:x>
      <cdr:y>0.50433</cdr:y>
    </cdr:from>
    <cdr:to>
      <cdr:x>0.12317</cdr:x>
      <cdr:y>0.50536</cdr:y>
    </cdr:to>
    <cdr:sp macro="" textlink="">
      <cdr:nvSpPr>
        <cdr:cNvPr id="4109" name="NDMPlot_Principal1Dash1386">
          <a:extLst xmlns:a="http://schemas.openxmlformats.org/drawingml/2006/main">
            <a:ext uri="{FF2B5EF4-FFF2-40B4-BE49-F238E27FC236}">
              <a16:creationId xmlns:a16="http://schemas.microsoft.com/office/drawing/2014/main" id="{84979CE6-A4F1-4CA8-916B-B99440703483}"/>
            </a:ext>
          </a:extLst>
        </cdr:cNvPr>
        <cdr:cNvSpPr/>
      </cdr:nvSpPr>
      <cdr:spPr>
        <a:xfrm xmlns:a="http://schemas.openxmlformats.org/drawingml/2006/main">
          <a:off x="1155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0.13049</cdr:x>
      <cdr:y>0.50433</cdr:y>
    </cdr:from>
    <cdr:to>
      <cdr:x>0.14268</cdr:x>
      <cdr:y>0.50536</cdr:y>
    </cdr:to>
    <cdr:sp macro="" textlink="">
      <cdr:nvSpPr>
        <cdr:cNvPr id="4110" name="NDMPlot_Principal1Dash2387">
          <a:extLst xmlns:a="http://schemas.openxmlformats.org/drawingml/2006/main">
            <a:ext uri="{FF2B5EF4-FFF2-40B4-BE49-F238E27FC236}">
              <a16:creationId xmlns:a16="http://schemas.microsoft.com/office/drawing/2014/main" id="{2E8D7B53-965E-471F-A325-E51423721569}"/>
            </a:ext>
          </a:extLst>
        </cdr:cNvPr>
        <cdr:cNvSpPr/>
      </cdr:nvSpPr>
      <cdr:spPr>
        <a:xfrm xmlns:a="http://schemas.openxmlformats.org/drawingml/2006/main">
          <a:off x="1358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cdr:x>
      <cdr:y>0.50433</cdr:y>
    </cdr:from>
    <cdr:to>
      <cdr:x>0.1622</cdr:x>
      <cdr:y>0.50536</cdr:y>
    </cdr:to>
    <cdr:sp macro="" textlink="">
      <cdr:nvSpPr>
        <cdr:cNvPr id="4111" name="NDMPlot_Principal1Dash3388">
          <a:extLst xmlns:a="http://schemas.openxmlformats.org/drawingml/2006/main">
            <a:ext uri="{FF2B5EF4-FFF2-40B4-BE49-F238E27FC236}">
              <a16:creationId xmlns:a16="http://schemas.microsoft.com/office/drawing/2014/main" id="{7B934D8A-CD12-41CB-9D53-2DCEEAEE353A}"/>
            </a:ext>
          </a:extLst>
        </cdr:cNvPr>
        <cdr:cNvSpPr/>
      </cdr:nvSpPr>
      <cdr:spPr>
        <a:xfrm xmlns:a="http://schemas.openxmlformats.org/drawingml/2006/main">
          <a:off x="1562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0.16951</cdr:x>
      <cdr:y>0.50433</cdr:y>
    </cdr:from>
    <cdr:to>
      <cdr:x>0.18171</cdr:x>
      <cdr:y>0.50536</cdr:y>
    </cdr:to>
    <cdr:sp macro="" textlink="">
      <cdr:nvSpPr>
        <cdr:cNvPr id="4112" name="NDMPlot_Principal1Dash4389">
          <a:extLst xmlns:a="http://schemas.openxmlformats.org/drawingml/2006/main">
            <a:ext uri="{FF2B5EF4-FFF2-40B4-BE49-F238E27FC236}">
              <a16:creationId xmlns:a16="http://schemas.microsoft.com/office/drawing/2014/main" id="{127F8B50-7884-46F9-BD05-56B3C6F0BF4B}"/>
            </a:ext>
          </a:extLst>
        </cdr:cNvPr>
        <cdr:cNvSpPr/>
      </cdr:nvSpPr>
      <cdr:spPr>
        <a:xfrm xmlns:a="http://schemas.openxmlformats.org/drawingml/2006/main">
          <a:off x="1765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0.18902</cdr:x>
      <cdr:y>0.50433</cdr:y>
    </cdr:from>
    <cdr:to>
      <cdr:x>0.20122</cdr:x>
      <cdr:y>0.50536</cdr:y>
    </cdr:to>
    <cdr:sp macro="" textlink="">
      <cdr:nvSpPr>
        <cdr:cNvPr id="4113" name="NDMPlot_Principal1Dash5390">
          <a:extLst xmlns:a="http://schemas.openxmlformats.org/drawingml/2006/main">
            <a:ext uri="{FF2B5EF4-FFF2-40B4-BE49-F238E27FC236}">
              <a16:creationId xmlns:a16="http://schemas.microsoft.com/office/drawing/2014/main" id="{A5AFDBBA-23A2-42E7-A047-1E6752578DB4}"/>
            </a:ext>
          </a:extLst>
        </cdr:cNvPr>
        <cdr:cNvSpPr/>
      </cdr:nvSpPr>
      <cdr:spPr>
        <a:xfrm xmlns:a="http://schemas.openxmlformats.org/drawingml/2006/main">
          <a:off x="1968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0.20854</cdr:x>
      <cdr:y>0.50433</cdr:y>
    </cdr:from>
    <cdr:to>
      <cdr:x>0.22073</cdr:x>
      <cdr:y>0.50536</cdr:y>
    </cdr:to>
    <cdr:sp macro="" textlink="">
      <cdr:nvSpPr>
        <cdr:cNvPr id="4114" name="NDMPlot_Principal1Dash6391">
          <a:extLst xmlns:a="http://schemas.openxmlformats.org/drawingml/2006/main">
            <a:ext uri="{FF2B5EF4-FFF2-40B4-BE49-F238E27FC236}">
              <a16:creationId xmlns:a16="http://schemas.microsoft.com/office/drawing/2014/main" id="{F5F94D1A-22AF-4155-BEA5-F338875EACAF}"/>
            </a:ext>
          </a:extLst>
        </cdr:cNvPr>
        <cdr:cNvSpPr/>
      </cdr:nvSpPr>
      <cdr:spPr>
        <a:xfrm xmlns:a="http://schemas.openxmlformats.org/drawingml/2006/main">
          <a:off x="2171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0.22805</cdr:x>
      <cdr:y>0.50433</cdr:y>
    </cdr:from>
    <cdr:to>
      <cdr:x>0.24024</cdr:x>
      <cdr:y>0.50536</cdr:y>
    </cdr:to>
    <cdr:sp macro="" textlink="">
      <cdr:nvSpPr>
        <cdr:cNvPr id="4115" name="NDMPlot_Principal1Dash7392">
          <a:extLst xmlns:a="http://schemas.openxmlformats.org/drawingml/2006/main">
            <a:ext uri="{FF2B5EF4-FFF2-40B4-BE49-F238E27FC236}">
              <a16:creationId xmlns:a16="http://schemas.microsoft.com/office/drawing/2014/main" id="{ADDB0A49-EC64-4262-AED8-AD97872E4DBE}"/>
            </a:ext>
          </a:extLst>
        </cdr:cNvPr>
        <cdr:cNvSpPr/>
      </cdr:nvSpPr>
      <cdr:spPr>
        <a:xfrm xmlns:a="http://schemas.openxmlformats.org/drawingml/2006/main">
          <a:off x="2374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0.24756</cdr:x>
      <cdr:y>0.50433</cdr:y>
    </cdr:from>
    <cdr:to>
      <cdr:x>0.25976</cdr:x>
      <cdr:y>0.50536</cdr:y>
    </cdr:to>
    <cdr:sp macro="" textlink="">
      <cdr:nvSpPr>
        <cdr:cNvPr id="4116" name="NDMPlot_Principal1Dash8393">
          <a:extLst xmlns:a="http://schemas.openxmlformats.org/drawingml/2006/main">
            <a:ext uri="{FF2B5EF4-FFF2-40B4-BE49-F238E27FC236}">
              <a16:creationId xmlns:a16="http://schemas.microsoft.com/office/drawing/2014/main" id="{3EB0E3F1-BF23-4FAA-B387-05E0810F068F}"/>
            </a:ext>
          </a:extLst>
        </cdr:cNvPr>
        <cdr:cNvSpPr/>
      </cdr:nvSpPr>
      <cdr:spPr>
        <a:xfrm xmlns:a="http://schemas.openxmlformats.org/drawingml/2006/main">
          <a:off x="2578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0.26707</cdr:x>
      <cdr:y>0.50433</cdr:y>
    </cdr:from>
    <cdr:to>
      <cdr:x>0.27927</cdr:x>
      <cdr:y>0.50536</cdr:y>
    </cdr:to>
    <cdr:sp macro="" textlink="">
      <cdr:nvSpPr>
        <cdr:cNvPr id="4117" name="NDMPlot_Principal1Dash9394">
          <a:extLst xmlns:a="http://schemas.openxmlformats.org/drawingml/2006/main">
            <a:ext uri="{FF2B5EF4-FFF2-40B4-BE49-F238E27FC236}">
              <a16:creationId xmlns:a16="http://schemas.microsoft.com/office/drawing/2014/main" id="{3A4574BC-C0D5-4233-A5EC-BE6073027812}"/>
            </a:ext>
          </a:extLst>
        </cdr:cNvPr>
        <cdr:cNvSpPr/>
      </cdr:nvSpPr>
      <cdr:spPr>
        <a:xfrm xmlns:a="http://schemas.openxmlformats.org/drawingml/2006/main">
          <a:off x="2781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0.28659</cdr:x>
      <cdr:y>0.50433</cdr:y>
    </cdr:from>
    <cdr:to>
      <cdr:x>0.29878</cdr:x>
      <cdr:y>0.50536</cdr:y>
    </cdr:to>
    <cdr:sp macro="" textlink="">
      <cdr:nvSpPr>
        <cdr:cNvPr id="4118" name="NDMPlot_Principal1Dash10395">
          <a:extLst xmlns:a="http://schemas.openxmlformats.org/drawingml/2006/main">
            <a:ext uri="{FF2B5EF4-FFF2-40B4-BE49-F238E27FC236}">
              <a16:creationId xmlns:a16="http://schemas.microsoft.com/office/drawing/2014/main" id="{ECE06503-A1FC-4E04-8DAC-146DCE1C22AC}"/>
            </a:ext>
          </a:extLst>
        </cdr:cNvPr>
        <cdr:cNvSpPr/>
      </cdr:nvSpPr>
      <cdr:spPr>
        <a:xfrm xmlns:a="http://schemas.openxmlformats.org/drawingml/2006/main">
          <a:off x="2984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0.3061</cdr:x>
      <cdr:y>0.50433</cdr:y>
    </cdr:from>
    <cdr:to>
      <cdr:x>0.31829</cdr:x>
      <cdr:y>0.50536</cdr:y>
    </cdr:to>
    <cdr:sp macro="" textlink="">
      <cdr:nvSpPr>
        <cdr:cNvPr id="4119" name="NDMPlot_Principal1Dash11396">
          <a:extLst xmlns:a="http://schemas.openxmlformats.org/drawingml/2006/main">
            <a:ext uri="{FF2B5EF4-FFF2-40B4-BE49-F238E27FC236}">
              <a16:creationId xmlns:a16="http://schemas.microsoft.com/office/drawing/2014/main" id="{73C16152-1478-49CE-A057-F1DC80D23314}"/>
            </a:ext>
          </a:extLst>
        </cdr:cNvPr>
        <cdr:cNvSpPr/>
      </cdr:nvSpPr>
      <cdr:spPr>
        <a:xfrm xmlns:a="http://schemas.openxmlformats.org/drawingml/2006/main">
          <a:off x="3187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0.32561</cdr:x>
      <cdr:y>0.50433</cdr:y>
    </cdr:from>
    <cdr:to>
      <cdr:x>0.3378</cdr:x>
      <cdr:y>0.50536</cdr:y>
    </cdr:to>
    <cdr:sp macro="" textlink="">
      <cdr:nvSpPr>
        <cdr:cNvPr id="4120" name="NDMPlot_Principal1Dash12397">
          <a:extLst xmlns:a="http://schemas.openxmlformats.org/drawingml/2006/main">
            <a:ext uri="{FF2B5EF4-FFF2-40B4-BE49-F238E27FC236}">
              <a16:creationId xmlns:a16="http://schemas.microsoft.com/office/drawing/2014/main" id="{8CD518A3-3634-48ED-966D-794E6846BF82}"/>
            </a:ext>
          </a:extLst>
        </cdr:cNvPr>
        <cdr:cNvSpPr/>
      </cdr:nvSpPr>
      <cdr:spPr>
        <a:xfrm xmlns:a="http://schemas.openxmlformats.org/drawingml/2006/main">
          <a:off x="3390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0.34512</cdr:x>
      <cdr:y>0.50433</cdr:y>
    </cdr:from>
    <cdr:to>
      <cdr:x>0.35732</cdr:x>
      <cdr:y>0.50536</cdr:y>
    </cdr:to>
    <cdr:sp macro="" textlink="">
      <cdr:nvSpPr>
        <cdr:cNvPr id="4121" name="NDMPlot_Principal1Dash13398">
          <a:extLst xmlns:a="http://schemas.openxmlformats.org/drawingml/2006/main">
            <a:ext uri="{FF2B5EF4-FFF2-40B4-BE49-F238E27FC236}">
              <a16:creationId xmlns:a16="http://schemas.microsoft.com/office/drawing/2014/main" id="{3A544D5F-D9C2-4803-B96D-9A6A8457C63D}"/>
            </a:ext>
          </a:extLst>
        </cdr:cNvPr>
        <cdr:cNvSpPr/>
      </cdr:nvSpPr>
      <cdr:spPr>
        <a:xfrm xmlns:a="http://schemas.openxmlformats.org/drawingml/2006/main">
          <a:off x="3594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0.36463</cdr:x>
      <cdr:y>0.50433</cdr:y>
    </cdr:from>
    <cdr:to>
      <cdr:x>0.37683</cdr:x>
      <cdr:y>0.50536</cdr:y>
    </cdr:to>
    <cdr:sp macro="" textlink="">
      <cdr:nvSpPr>
        <cdr:cNvPr id="4122" name="NDMPlot_Principal1Dash14399">
          <a:extLst xmlns:a="http://schemas.openxmlformats.org/drawingml/2006/main">
            <a:ext uri="{FF2B5EF4-FFF2-40B4-BE49-F238E27FC236}">
              <a16:creationId xmlns:a16="http://schemas.microsoft.com/office/drawing/2014/main" id="{456DE39B-7691-4F7D-8AAF-CE3306764200}"/>
            </a:ext>
          </a:extLst>
        </cdr:cNvPr>
        <cdr:cNvSpPr/>
      </cdr:nvSpPr>
      <cdr:spPr>
        <a:xfrm xmlns:a="http://schemas.openxmlformats.org/drawingml/2006/main">
          <a:off x="3797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0.38415</cdr:x>
      <cdr:y>0.50433</cdr:y>
    </cdr:from>
    <cdr:to>
      <cdr:x>0.39634</cdr:x>
      <cdr:y>0.50536</cdr:y>
    </cdr:to>
    <cdr:sp macro="" textlink="">
      <cdr:nvSpPr>
        <cdr:cNvPr id="4123" name="NDMPlot_Principal1Dash15400">
          <a:extLst xmlns:a="http://schemas.openxmlformats.org/drawingml/2006/main">
            <a:ext uri="{FF2B5EF4-FFF2-40B4-BE49-F238E27FC236}">
              <a16:creationId xmlns:a16="http://schemas.microsoft.com/office/drawing/2014/main" id="{AE6A2443-0077-4391-892D-F705214EE71A}"/>
            </a:ext>
          </a:extLst>
        </cdr:cNvPr>
        <cdr:cNvSpPr/>
      </cdr:nvSpPr>
      <cdr:spPr>
        <a:xfrm xmlns:a="http://schemas.openxmlformats.org/drawingml/2006/main">
          <a:off x="4000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0.40366</cdr:x>
      <cdr:y>0.50433</cdr:y>
    </cdr:from>
    <cdr:to>
      <cdr:x>0.41585</cdr:x>
      <cdr:y>0.50536</cdr:y>
    </cdr:to>
    <cdr:sp macro="" textlink="">
      <cdr:nvSpPr>
        <cdr:cNvPr id="4124" name="NDMPlot_Principal1Dash16401">
          <a:extLst xmlns:a="http://schemas.openxmlformats.org/drawingml/2006/main">
            <a:ext uri="{FF2B5EF4-FFF2-40B4-BE49-F238E27FC236}">
              <a16:creationId xmlns:a16="http://schemas.microsoft.com/office/drawing/2014/main" id="{A06FBC7F-D171-499A-93B7-BE8DC97A836B}"/>
            </a:ext>
          </a:extLst>
        </cdr:cNvPr>
        <cdr:cNvSpPr/>
      </cdr:nvSpPr>
      <cdr:spPr>
        <a:xfrm xmlns:a="http://schemas.openxmlformats.org/drawingml/2006/main">
          <a:off x="4203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0.42317</cdr:x>
      <cdr:y>0.50433</cdr:y>
    </cdr:from>
    <cdr:to>
      <cdr:x>0.43537</cdr:x>
      <cdr:y>0.50536</cdr:y>
    </cdr:to>
    <cdr:sp macro="" textlink="">
      <cdr:nvSpPr>
        <cdr:cNvPr id="4125" name="NDMPlot_Principal1Dash17402">
          <a:extLst xmlns:a="http://schemas.openxmlformats.org/drawingml/2006/main">
            <a:ext uri="{FF2B5EF4-FFF2-40B4-BE49-F238E27FC236}">
              <a16:creationId xmlns:a16="http://schemas.microsoft.com/office/drawing/2014/main" id="{BB81BF26-A0E6-4848-BFB1-93BFC467FD10}"/>
            </a:ext>
          </a:extLst>
        </cdr:cNvPr>
        <cdr:cNvSpPr/>
      </cdr:nvSpPr>
      <cdr:spPr>
        <a:xfrm xmlns:a="http://schemas.openxmlformats.org/drawingml/2006/main">
          <a:off x="4406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0.44268</cdr:x>
      <cdr:y>0.50433</cdr:y>
    </cdr:from>
    <cdr:to>
      <cdr:x>0.45488</cdr:x>
      <cdr:y>0.50536</cdr:y>
    </cdr:to>
    <cdr:sp macro="" textlink="">
      <cdr:nvSpPr>
        <cdr:cNvPr id="4126" name="NDMPlot_Principal1Dash18403">
          <a:extLst xmlns:a="http://schemas.openxmlformats.org/drawingml/2006/main">
            <a:ext uri="{FF2B5EF4-FFF2-40B4-BE49-F238E27FC236}">
              <a16:creationId xmlns:a16="http://schemas.microsoft.com/office/drawing/2014/main" id="{948C64F5-6134-48FB-A480-EDD28A0D95DB}"/>
            </a:ext>
          </a:extLst>
        </cdr:cNvPr>
        <cdr:cNvSpPr/>
      </cdr:nvSpPr>
      <cdr:spPr>
        <a:xfrm xmlns:a="http://schemas.openxmlformats.org/drawingml/2006/main">
          <a:off x="4610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0.4622</cdr:x>
      <cdr:y>0.50433</cdr:y>
    </cdr:from>
    <cdr:to>
      <cdr:x>0.47439</cdr:x>
      <cdr:y>0.50536</cdr:y>
    </cdr:to>
    <cdr:sp macro="" textlink="">
      <cdr:nvSpPr>
        <cdr:cNvPr id="4127" name="NDMPlot_Principal1Dash19404">
          <a:extLst xmlns:a="http://schemas.openxmlformats.org/drawingml/2006/main">
            <a:ext uri="{FF2B5EF4-FFF2-40B4-BE49-F238E27FC236}">
              <a16:creationId xmlns:a16="http://schemas.microsoft.com/office/drawing/2014/main" id="{297A26C6-3E5F-4866-987D-26C4E08BE699}"/>
            </a:ext>
          </a:extLst>
        </cdr:cNvPr>
        <cdr:cNvSpPr/>
      </cdr:nvSpPr>
      <cdr:spPr>
        <a:xfrm xmlns:a="http://schemas.openxmlformats.org/drawingml/2006/main">
          <a:off x="4813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0.48171</cdr:x>
      <cdr:y>0.50433</cdr:y>
    </cdr:from>
    <cdr:to>
      <cdr:x>0.4939</cdr:x>
      <cdr:y>0.50536</cdr:y>
    </cdr:to>
    <cdr:sp macro="" textlink="">
      <cdr:nvSpPr>
        <cdr:cNvPr id="4128" name="NDMPlot_Principal1Dash20405">
          <a:extLst xmlns:a="http://schemas.openxmlformats.org/drawingml/2006/main">
            <a:ext uri="{FF2B5EF4-FFF2-40B4-BE49-F238E27FC236}">
              <a16:creationId xmlns:a16="http://schemas.microsoft.com/office/drawing/2014/main" id="{D89905F3-58F7-4930-8C97-0185F7780280}"/>
            </a:ext>
          </a:extLst>
        </cdr:cNvPr>
        <cdr:cNvSpPr/>
      </cdr:nvSpPr>
      <cdr:spPr>
        <a:xfrm xmlns:a="http://schemas.openxmlformats.org/drawingml/2006/main">
          <a:off x="5016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0.50122</cdr:x>
      <cdr:y>0.50433</cdr:y>
    </cdr:from>
    <cdr:to>
      <cdr:x>0.51341</cdr:x>
      <cdr:y>0.50536</cdr:y>
    </cdr:to>
    <cdr:sp macro="" textlink="">
      <cdr:nvSpPr>
        <cdr:cNvPr id="4129" name="NDMPlot_Principal1Dash21406">
          <a:extLst xmlns:a="http://schemas.openxmlformats.org/drawingml/2006/main">
            <a:ext uri="{FF2B5EF4-FFF2-40B4-BE49-F238E27FC236}">
              <a16:creationId xmlns:a16="http://schemas.microsoft.com/office/drawing/2014/main" id="{BE3FAD65-9EAA-4362-84A2-6A4B2BD6A9DF}"/>
            </a:ext>
          </a:extLst>
        </cdr:cNvPr>
        <cdr:cNvSpPr/>
      </cdr:nvSpPr>
      <cdr:spPr>
        <a:xfrm xmlns:a="http://schemas.openxmlformats.org/drawingml/2006/main">
          <a:off x="5219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0.52073</cdr:x>
      <cdr:y>0.50433</cdr:y>
    </cdr:from>
    <cdr:to>
      <cdr:x>0.53293</cdr:x>
      <cdr:y>0.50536</cdr:y>
    </cdr:to>
    <cdr:sp macro="" textlink="">
      <cdr:nvSpPr>
        <cdr:cNvPr id="4130" name="NDMPlot_Principal1Dash22407">
          <a:extLst xmlns:a="http://schemas.openxmlformats.org/drawingml/2006/main">
            <a:ext uri="{FF2B5EF4-FFF2-40B4-BE49-F238E27FC236}">
              <a16:creationId xmlns:a16="http://schemas.microsoft.com/office/drawing/2014/main" id="{E51A4DD5-FCFF-4B06-B04B-5A45A29705B9}"/>
            </a:ext>
          </a:extLst>
        </cdr:cNvPr>
        <cdr:cNvSpPr/>
      </cdr:nvSpPr>
      <cdr:spPr>
        <a:xfrm xmlns:a="http://schemas.openxmlformats.org/drawingml/2006/main">
          <a:off x="5422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0.54024</cdr:x>
      <cdr:y>0.50433</cdr:y>
    </cdr:from>
    <cdr:to>
      <cdr:x>0.55244</cdr:x>
      <cdr:y>0.50536</cdr:y>
    </cdr:to>
    <cdr:sp macro="" textlink="">
      <cdr:nvSpPr>
        <cdr:cNvPr id="4131" name="NDMPlot_Principal1Dash23408">
          <a:extLst xmlns:a="http://schemas.openxmlformats.org/drawingml/2006/main">
            <a:ext uri="{FF2B5EF4-FFF2-40B4-BE49-F238E27FC236}">
              <a16:creationId xmlns:a16="http://schemas.microsoft.com/office/drawing/2014/main" id="{8724FC12-3EFA-4247-A0C0-3CEF77E6B28F}"/>
            </a:ext>
          </a:extLst>
        </cdr:cNvPr>
        <cdr:cNvSpPr/>
      </cdr:nvSpPr>
      <cdr:spPr>
        <a:xfrm xmlns:a="http://schemas.openxmlformats.org/drawingml/2006/main">
          <a:off x="5626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0.55976</cdr:x>
      <cdr:y>0.50433</cdr:y>
    </cdr:from>
    <cdr:to>
      <cdr:x>0.57195</cdr:x>
      <cdr:y>0.50536</cdr:y>
    </cdr:to>
    <cdr:sp macro="" textlink="">
      <cdr:nvSpPr>
        <cdr:cNvPr id="4132" name="NDMPlot_Principal1Dash24409">
          <a:extLst xmlns:a="http://schemas.openxmlformats.org/drawingml/2006/main">
            <a:ext uri="{FF2B5EF4-FFF2-40B4-BE49-F238E27FC236}">
              <a16:creationId xmlns:a16="http://schemas.microsoft.com/office/drawing/2014/main" id="{74300106-5332-42AC-BFF1-4ACB84CF0CB5}"/>
            </a:ext>
          </a:extLst>
        </cdr:cNvPr>
        <cdr:cNvSpPr/>
      </cdr:nvSpPr>
      <cdr:spPr>
        <a:xfrm xmlns:a="http://schemas.openxmlformats.org/drawingml/2006/main">
          <a:off x="5829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0.57927</cdr:x>
      <cdr:y>0.50433</cdr:y>
    </cdr:from>
    <cdr:to>
      <cdr:x>0.59146</cdr:x>
      <cdr:y>0.50536</cdr:y>
    </cdr:to>
    <cdr:sp macro="" textlink="">
      <cdr:nvSpPr>
        <cdr:cNvPr id="4133" name="NDMPlot_Principal1Dash25410">
          <a:extLst xmlns:a="http://schemas.openxmlformats.org/drawingml/2006/main">
            <a:ext uri="{FF2B5EF4-FFF2-40B4-BE49-F238E27FC236}">
              <a16:creationId xmlns:a16="http://schemas.microsoft.com/office/drawing/2014/main" id="{059C7380-91D7-43DE-9C6C-05FBF7B06A0B}"/>
            </a:ext>
          </a:extLst>
        </cdr:cNvPr>
        <cdr:cNvSpPr/>
      </cdr:nvSpPr>
      <cdr:spPr>
        <a:xfrm xmlns:a="http://schemas.openxmlformats.org/drawingml/2006/main">
          <a:off x="6032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0.59878</cdr:x>
      <cdr:y>0.50433</cdr:y>
    </cdr:from>
    <cdr:to>
      <cdr:x>0.61098</cdr:x>
      <cdr:y>0.50536</cdr:y>
    </cdr:to>
    <cdr:sp macro="" textlink="">
      <cdr:nvSpPr>
        <cdr:cNvPr id="4134" name="NDMPlot_Principal1Dash26411">
          <a:extLst xmlns:a="http://schemas.openxmlformats.org/drawingml/2006/main">
            <a:ext uri="{FF2B5EF4-FFF2-40B4-BE49-F238E27FC236}">
              <a16:creationId xmlns:a16="http://schemas.microsoft.com/office/drawing/2014/main" id="{73061483-B803-43BA-A7BD-3BDD2B8264B0}"/>
            </a:ext>
          </a:extLst>
        </cdr:cNvPr>
        <cdr:cNvSpPr/>
      </cdr:nvSpPr>
      <cdr:spPr>
        <a:xfrm xmlns:a="http://schemas.openxmlformats.org/drawingml/2006/main">
          <a:off x="6235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0.61829</cdr:x>
      <cdr:y>0.50433</cdr:y>
    </cdr:from>
    <cdr:to>
      <cdr:x>0.63049</cdr:x>
      <cdr:y>0.50536</cdr:y>
    </cdr:to>
    <cdr:sp macro="" textlink="">
      <cdr:nvSpPr>
        <cdr:cNvPr id="4135" name="NDMPlot_Principal1Dash27412">
          <a:extLst xmlns:a="http://schemas.openxmlformats.org/drawingml/2006/main">
            <a:ext uri="{FF2B5EF4-FFF2-40B4-BE49-F238E27FC236}">
              <a16:creationId xmlns:a16="http://schemas.microsoft.com/office/drawing/2014/main" id="{682B80C5-A0D6-4579-9627-3E6DEA02E633}"/>
            </a:ext>
          </a:extLst>
        </cdr:cNvPr>
        <cdr:cNvSpPr/>
      </cdr:nvSpPr>
      <cdr:spPr>
        <a:xfrm xmlns:a="http://schemas.openxmlformats.org/drawingml/2006/main">
          <a:off x="6438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0.6378</cdr:x>
      <cdr:y>0.50433</cdr:y>
    </cdr:from>
    <cdr:to>
      <cdr:x>0.65</cdr:x>
      <cdr:y>0.50536</cdr:y>
    </cdr:to>
    <cdr:sp macro="" textlink="">
      <cdr:nvSpPr>
        <cdr:cNvPr id="4136" name="NDMPlot_Principal1Dash28413">
          <a:extLst xmlns:a="http://schemas.openxmlformats.org/drawingml/2006/main">
            <a:ext uri="{FF2B5EF4-FFF2-40B4-BE49-F238E27FC236}">
              <a16:creationId xmlns:a16="http://schemas.microsoft.com/office/drawing/2014/main" id="{12BB9534-B159-48A5-9076-E4CEB1620F12}"/>
            </a:ext>
          </a:extLst>
        </cdr:cNvPr>
        <cdr:cNvSpPr/>
      </cdr:nvSpPr>
      <cdr:spPr>
        <a:xfrm xmlns:a="http://schemas.openxmlformats.org/drawingml/2006/main">
          <a:off x="6642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0.65732</cdr:x>
      <cdr:y>0.50433</cdr:y>
    </cdr:from>
    <cdr:to>
      <cdr:x>0.66951</cdr:x>
      <cdr:y>0.50536</cdr:y>
    </cdr:to>
    <cdr:sp macro="" textlink="">
      <cdr:nvSpPr>
        <cdr:cNvPr id="4137" name="NDMPlot_Principal1Dash29414">
          <a:extLst xmlns:a="http://schemas.openxmlformats.org/drawingml/2006/main">
            <a:ext uri="{FF2B5EF4-FFF2-40B4-BE49-F238E27FC236}">
              <a16:creationId xmlns:a16="http://schemas.microsoft.com/office/drawing/2014/main" id="{DC3F23BF-7204-4211-BAAD-2D8CFF2234C2}"/>
            </a:ext>
          </a:extLst>
        </cdr:cNvPr>
        <cdr:cNvSpPr/>
      </cdr:nvSpPr>
      <cdr:spPr>
        <a:xfrm xmlns:a="http://schemas.openxmlformats.org/drawingml/2006/main">
          <a:off x="6845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0.67683</cdr:x>
      <cdr:y>0.50433</cdr:y>
    </cdr:from>
    <cdr:to>
      <cdr:x>0.68902</cdr:x>
      <cdr:y>0.50536</cdr:y>
    </cdr:to>
    <cdr:sp macro="" textlink="">
      <cdr:nvSpPr>
        <cdr:cNvPr id="4138" name="NDMPlot_Principal1Dash30415">
          <a:extLst xmlns:a="http://schemas.openxmlformats.org/drawingml/2006/main">
            <a:ext uri="{FF2B5EF4-FFF2-40B4-BE49-F238E27FC236}">
              <a16:creationId xmlns:a16="http://schemas.microsoft.com/office/drawing/2014/main" id="{6B498BC2-E785-4B9A-A2CB-B838FA717C18}"/>
            </a:ext>
          </a:extLst>
        </cdr:cNvPr>
        <cdr:cNvSpPr/>
      </cdr:nvSpPr>
      <cdr:spPr>
        <a:xfrm xmlns:a="http://schemas.openxmlformats.org/drawingml/2006/main">
          <a:off x="7048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0.69634</cdr:x>
      <cdr:y>0.50433</cdr:y>
    </cdr:from>
    <cdr:to>
      <cdr:x>0.70854</cdr:x>
      <cdr:y>0.50536</cdr:y>
    </cdr:to>
    <cdr:sp macro="" textlink="">
      <cdr:nvSpPr>
        <cdr:cNvPr id="4139" name="NDMPlot_Principal1Dash31416">
          <a:extLst xmlns:a="http://schemas.openxmlformats.org/drawingml/2006/main">
            <a:ext uri="{FF2B5EF4-FFF2-40B4-BE49-F238E27FC236}">
              <a16:creationId xmlns:a16="http://schemas.microsoft.com/office/drawing/2014/main" id="{488AA84A-67B3-41E1-B4DA-774931672AD5}"/>
            </a:ext>
          </a:extLst>
        </cdr:cNvPr>
        <cdr:cNvSpPr/>
      </cdr:nvSpPr>
      <cdr:spPr>
        <a:xfrm xmlns:a="http://schemas.openxmlformats.org/drawingml/2006/main">
          <a:off x="7251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0.71585</cdr:x>
      <cdr:y>0.50433</cdr:y>
    </cdr:from>
    <cdr:to>
      <cdr:x>0.72805</cdr:x>
      <cdr:y>0.50536</cdr:y>
    </cdr:to>
    <cdr:sp macro="" textlink="">
      <cdr:nvSpPr>
        <cdr:cNvPr id="4140" name="NDMPlot_Principal1Dash32417">
          <a:extLst xmlns:a="http://schemas.openxmlformats.org/drawingml/2006/main">
            <a:ext uri="{FF2B5EF4-FFF2-40B4-BE49-F238E27FC236}">
              <a16:creationId xmlns:a16="http://schemas.microsoft.com/office/drawing/2014/main" id="{13AF6FCC-3C82-4247-B8D0-9D18A8DDD7D7}"/>
            </a:ext>
          </a:extLst>
        </cdr:cNvPr>
        <cdr:cNvSpPr/>
      </cdr:nvSpPr>
      <cdr:spPr>
        <a:xfrm xmlns:a="http://schemas.openxmlformats.org/drawingml/2006/main">
          <a:off x="7454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0.73537</cdr:x>
      <cdr:y>0.50433</cdr:y>
    </cdr:from>
    <cdr:to>
      <cdr:x>0.74756</cdr:x>
      <cdr:y>0.50536</cdr:y>
    </cdr:to>
    <cdr:sp macro="" textlink="">
      <cdr:nvSpPr>
        <cdr:cNvPr id="4141" name="NDMPlot_Principal1Dash33418">
          <a:extLst xmlns:a="http://schemas.openxmlformats.org/drawingml/2006/main">
            <a:ext uri="{FF2B5EF4-FFF2-40B4-BE49-F238E27FC236}">
              <a16:creationId xmlns:a16="http://schemas.microsoft.com/office/drawing/2014/main" id="{31C96234-29F3-4ADD-9360-AB5DED872B24}"/>
            </a:ext>
          </a:extLst>
        </cdr:cNvPr>
        <cdr:cNvSpPr/>
      </cdr:nvSpPr>
      <cdr:spPr>
        <a:xfrm xmlns:a="http://schemas.openxmlformats.org/drawingml/2006/main">
          <a:off x="7658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0.94003</cdr:y>
    </cdr:from>
    <cdr:to>
      <cdr:x>0.42961</cdr:x>
      <cdr:y>0.94022</cdr:y>
    </cdr:to>
    <cdr:sp macro="" textlink="">
      <cdr:nvSpPr>
        <cdr:cNvPr id="4142" name="NDMPlot_Principal2Dash2419">
          <a:extLst xmlns:a="http://schemas.openxmlformats.org/drawingml/2006/main">
            <a:ext uri="{FF2B5EF4-FFF2-40B4-BE49-F238E27FC236}">
              <a16:creationId xmlns:a16="http://schemas.microsoft.com/office/drawing/2014/main" id="{C7929D71-0595-4FFE-950F-25C2ABF63B9A}"/>
            </a:ext>
          </a:extLst>
        </cdr:cNvPr>
        <cdr:cNvSpPr/>
      </cdr:nvSpPr>
      <cdr:spPr>
        <a:xfrm xmlns:a="http://schemas.openxmlformats.org/drawingml/2006/main">
          <a:off x="4466844" y="6446734"/>
          <a:ext cx="7113" cy="1311"/>
        </a:xfrm>
        <a:custGeom xmlns:a="http://schemas.openxmlformats.org/drawingml/2006/main">
          <a:avLst/>
          <a:gdLst/>
          <a:ahLst/>
          <a:cxnLst/>
          <a:rect l="0" t="0" r="0" b="0"/>
          <a:pathLst>
            <a:path w="7113" h="1311">
              <a:moveTo>
                <a:pt x="7112" y="1310"/>
              </a:moveTo>
              <a:lnTo>
                <a:pt x="7112" y="0"/>
              </a:lnTo>
              <a:lnTo>
                <a:pt x="0" y="0"/>
              </a:lnTo>
              <a:lnTo>
                <a:pt x="0" y="131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0.9104</cdr:y>
    </cdr:from>
    <cdr:to>
      <cdr:x>0.42961</cdr:x>
      <cdr:y>0.92892</cdr:y>
    </cdr:to>
    <cdr:sp macro="" textlink="">
      <cdr:nvSpPr>
        <cdr:cNvPr id="4143" name="NDMPlot_Principal2Dash3420">
          <a:extLst xmlns:a="http://schemas.openxmlformats.org/drawingml/2006/main">
            <a:ext uri="{FF2B5EF4-FFF2-40B4-BE49-F238E27FC236}">
              <a16:creationId xmlns:a16="http://schemas.microsoft.com/office/drawing/2014/main" id="{3B980C33-C86C-463D-97B3-18E651601202}"/>
            </a:ext>
          </a:extLst>
        </cdr:cNvPr>
        <cdr:cNvSpPr/>
      </cdr:nvSpPr>
      <cdr:spPr>
        <a:xfrm xmlns:a="http://schemas.openxmlformats.org/drawingml/2006/main">
          <a:off x="4466844" y="6243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0.88077</cdr:y>
    </cdr:from>
    <cdr:to>
      <cdr:x>0.42961</cdr:x>
      <cdr:y>0.89929</cdr:y>
    </cdr:to>
    <cdr:sp macro="" textlink="">
      <cdr:nvSpPr>
        <cdr:cNvPr id="4144" name="NDMPlot_Principal2Dash4421">
          <a:extLst xmlns:a="http://schemas.openxmlformats.org/drawingml/2006/main">
            <a:ext uri="{FF2B5EF4-FFF2-40B4-BE49-F238E27FC236}">
              <a16:creationId xmlns:a16="http://schemas.microsoft.com/office/drawing/2014/main" id="{86280B8B-2893-4467-9765-ED9A20B70B2C}"/>
            </a:ext>
          </a:extLst>
        </cdr:cNvPr>
        <cdr:cNvSpPr/>
      </cdr:nvSpPr>
      <cdr:spPr>
        <a:xfrm xmlns:a="http://schemas.openxmlformats.org/drawingml/2006/main">
          <a:off x="4466844" y="6040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0.85114</cdr:y>
    </cdr:from>
    <cdr:to>
      <cdr:x>0.42961</cdr:x>
      <cdr:y>0.86966</cdr:y>
    </cdr:to>
    <cdr:sp macro="" textlink="">
      <cdr:nvSpPr>
        <cdr:cNvPr id="4145" name="NDMPlot_Principal2Dash5422">
          <a:extLst xmlns:a="http://schemas.openxmlformats.org/drawingml/2006/main">
            <a:ext uri="{FF2B5EF4-FFF2-40B4-BE49-F238E27FC236}">
              <a16:creationId xmlns:a16="http://schemas.microsoft.com/office/drawing/2014/main" id="{1D84D988-2B99-4D1F-920E-208A6E34D7E8}"/>
            </a:ext>
          </a:extLst>
        </cdr:cNvPr>
        <cdr:cNvSpPr/>
      </cdr:nvSpPr>
      <cdr:spPr>
        <a:xfrm xmlns:a="http://schemas.openxmlformats.org/drawingml/2006/main">
          <a:off x="4466844" y="5837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0.82151</cdr:y>
    </cdr:from>
    <cdr:to>
      <cdr:x>0.42961</cdr:x>
      <cdr:y>0.84003</cdr:y>
    </cdr:to>
    <cdr:sp macro="" textlink="">
      <cdr:nvSpPr>
        <cdr:cNvPr id="4146" name="NDMPlot_Principal2Dash6423">
          <a:extLst xmlns:a="http://schemas.openxmlformats.org/drawingml/2006/main">
            <a:ext uri="{FF2B5EF4-FFF2-40B4-BE49-F238E27FC236}">
              <a16:creationId xmlns:a16="http://schemas.microsoft.com/office/drawing/2014/main" id="{E3E2FF7D-9E52-4B94-ABBB-AE94C9099DE1}"/>
            </a:ext>
          </a:extLst>
        </cdr:cNvPr>
        <cdr:cNvSpPr/>
      </cdr:nvSpPr>
      <cdr:spPr>
        <a:xfrm xmlns:a="http://schemas.openxmlformats.org/drawingml/2006/main">
          <a:off x="4466844" y="5633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0.79188</cdr:y>
    </cdr:from>
    <cdr:to>
      <cdr:x>0.42961</cdr:x>
      <cdr:y>0.8104</cdr:y>
    </cdr:to>
    <cdr:sp macro="" textlink="">
      <cdr:nvSpPr>
        <cdr:cNvPr id="4147" name="NDMPlot_Principal2Dash7424">
          <a:extLst xmlns:a="http://schemas.openxmlformats.org/drawingml/2006/main">
            <a:ext uri="{FF2B5EF4-FFF2-40B4-BE49-F238E27FC236}">
              <a16:creationId xmlns:a16="http://schemas.microsoft.com/office/drawing/2014/main" id="{5CD8D934-83E5-4588-A08B-EBB308214C1E}"/>
            </a:ext>
          </a:extLst>
        </cdr:cNvPr>
        <cdr:cNvSpPr/>
      </cdr:nvSpPr>
      <cdr:spPr>
        <a:xfrm xmlns:a="http://schemas.openxmlformats.org/drawingml/2006/main">
          <a:off x="4466844" y="54307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0.76225</cdr:y>
    </cdr:from>
    <cdr:to>
      <cdr:x>0.42961</cdr:x>
      <cdr:y>0.78077</cdr:y>
    </cdr:to>
    <cdr:sp macro="" textlink="">
      <cdr:nvSpPr>
        <cdr:cNvPr id="4148" name="NDMPlot_Principal2Dash8425">
          <a:extLst xmlns:a="http://schemas.openxmlformats.org/drawingml/2006/main">
            <a:ext uri="{FF2B5EF4-FFF2-40B4-BE49-F238E27FC236}">
              <a16:creationId xmlns:a16="http://schemas.microsoft.com/office/drawing/2014/main" id="{19E2D161-7357-43E1-8C83-028B617A975B}"/>
            </a:ext>
          </a:extLst>
        </cdr:cNvPr>
        <cdr:cNvSpPr/>
      </cdr:nvSpPr>
      <cdr:spPr>
        <a:xfrm xmlns:a="http://schemas.openxmlformats.org/drawingml/2006/main">
          <a:off x="4466844" y="5227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0.73262</cdr:y>
    </cdr:from>
    <cdr:to>
      <cdr:x>0.42961</cdr:x>
      <cdr:y>0.75114</cdr:y>
    </cdr:to>
    <cdr:sp macro="" textlink="">
      <cdr:nvSpPr>
        <cdr:cNvPr id="4149" name="NDMPlot_Principal2Dash9426">
          <a:extLst xmlns:a="http://schemas.openxmlformats.org/drawingml/2006/main">
            <a:ext uri="{FF2B5EF4-FFF2-40B4-BE49-F238E27FC236}">
              <a16:creationId xmlns:a16="http://schemas.microsoft.com/office/drawing/2014/main" id="{E2434EC0-EEED-460A-A3E3-98C5D5246C62}"/>
            </a:ext>
          </a:extLst>
        </cdr:cNvPr>
        <cdr:cNvSpPr/>
      </cdr:nvSpPr>
      <cdr:spPr>
        <a:xfrm xmlns:a="http://schemas.openxmlformats.org/drawingml/2006/main">
          <a:off x="4466844" y="5024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0.70299</cdr:y>
    </cdr:from>
    <cdr:to>
      <cdr:x>0.42961</cdr:x>
      <cdr:y>0.72151</cdr:y>
    </cdr:to>
    <cdr:sp macro="" textlink="">
      <cdr:nvSpPr>
        <cdr:cNvPr id="4150" name="NDMPlot_Principal2Dash10427">
          <a:extLst xmlns:a="http://schemas.openxmlformats.org/drawingml/2006/main">
            <a:ext uri="{FF2B5EF4-FFF2-40B4-BE49-F238E27FC236}">
              <a16:creationId xmlns:a16="http://schemas.microsoft.com/office/drawing/2014/main" id="{4901B5B5-DD62-4CD3-81D4-EB74BB6FC268}"/>
            </a:ext>
          </a:extLst>
        </cdr:cNvPr>
        <cdr:cNvSpPr/>
      </cdr:nvSpPr>
      <cdr:spPr>
        <a:xfrm xmlns:a="http://schemas.openxmlformats.org/drawingml/2006/main">
          <a:off x="4466844" y="4821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0.67336</cdr:y>
    </cdr:from>
    <cdr:to>
      <cdr:x>0.42961</cdr:x>
      <cdr:y>0.69188</cdr:y>
    </cdr:to>
    <cdr:sp macro="" textlink="">
      <cdr:nvSpPr>
        <cdr:cNvPr id="4151" name="NDMPlot_Principal2Dash11428">
          <a:extLst xmlns:a="http://schemas.openxmlformats.org/drawingml/2006/main">
            <a:ext uri="{FF2B5EF4-FFF2-40B4-BE49-F238E27FC236}">
              <a16:creationId xmlns:a16="http://schemas.microsoft.com/office/drawing/2014/main" id="{2B3EB4AD-D189-4C96-A541-4ED44A15B276}"/>
            </a:ext>
          </a:extLst>
        </cdr:cNvPr>
        <cdr:cNvSpPr/>
      </cdr:nvSpPr>
      <cdr:spPr>
        <a:xfrm xmlns:a="http://schemas.openxmlformats.org/drawingml/2006/main">
          <a:off x="4466844" y="4617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0.64373</cdr:y>
    </cdr:from>
    <cdr:to>
      <cdr:x>0.42961</cdr:x>
      <cdr:y>0.66225</cdr:y>
    </cdr:to>
    <cdr:sp macro="" textlink="">
      <cdr:nvSpPr>
        <cdr:cNvPr id="4152" name="NDMPlot_Principal2Dash12429">
          <a:extLst xmlns:a="http://schemas.openxmlformats.org/drawingml/2006/main">
            <a:ext uri="{FF2B5EF4-FFF2-40B4-BE49-F238E27FC236}">
              <a16:creationId xmlns:a16="http://schemas.microsoft.com/office/drawing/2014/main" id="{AEB2A19E-CB59-47F2-AEE2-201668659119}"/>
            </a:ext>
          </a:extLst>
        </cdr:cNvPr>
        <cdr:cNvSpPr/>
      </cdr:nvSpPr>
      <cdr:spPr>
        <a:xfrm xmlns:a="http://schemas.openxmlformats.org/drawingml/2006/main">
          <a:off x="4466844" y="44147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0.61411</cdr:y>
    </cdr:from>
    <cdr:to>
      <cdr:x>0.42961</cdr:x>
      <cdr:y>0.63262</cdr:y>
    </cdr:to>
    <cdr:sp macro="" textlink="">
      <cdr:nvSpPr>
        <cdr:cNvPr id="4153" name="NDMPlot_Principal2Dash13430">
          <a:extLst xmlns:a="http://schemas.openxmlformats.org/drawingml/2006/main">
            <a:ext uri="{FF2B5EF4-FFF2-40B4-BE49-F238E27FC236}">
              <a16:creationId xmlns:a16="http://schemas.microsoft.com/office/drawing/2014/main" id="{20F981E1-681C-4BA2-ADF8-33BD20820514}"/>
            </a:ext>
          </a:extLst>
        </cdr:cNvPr>
        <cdr:cNvSpPr/>
      </cdr:nvSpPr>
      <cdr:spPr>
        <a:xfrm xmlns:a="http://schemas.openxmlformats.org/drawingml/2006/main">
          <a:off x="4466844" y="4211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0.58448</cdr:y>
    </cdr:from>
    <cdr:to>
      <cdr:x>0.42961</cdr:x>
      <cdr:y>0.60299</cdr:y>
    </cdr:to>
    <cdr:sp macro="" textlink="">
      <cdr:nvSpPr>
        <cdr:cNvPr id="4154" name="NDMPlot_Principal2Dash14431">
          <a:extLst xmlns:a="http://schemas.openxmlformats.org/drawingml/2006/main">
            <a:ext uri="{FF2B5EF4-FFF2-40B4-BE49-F238E27FC236}">
              <a16:creationId xmlns:a16="http://schemas.microsoft.com/office/drawing/2014/main" id="{C4958E29-6960-499F-97ED-D19B72C1F830}"/>
            </a:ext>
          </a:extLst>
        </cdr:cNvPr>
        <cdr:cNvSpPr/>
      </cdr:nvSpPr>
      <cdr:spPr>
        <a:xfrm xmlns:a="http://schemas.openxmlformats.org/drawingml/2006/main">
          <a:off x="4466844" y="4008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0.55485</cdr:y>
    </cdr:from>
    <cdr:to>
      <cdr:x>0.42961</cdr:x>
      <cdr:y>0.57336</cdr:y>
    </cdr:to>
    <cdr:sp macro="" textlink="">
      <cdr:nvSpPr>
        <cdr:cNvPr id="4155" name="NDMPlot_Principal2Dash15432">
          <a:extLst xmlns:a="http://schemas.openxmlformats.org/drawingml/2006/main">
            <a:ext uri="{FF2B5EF4-FFF2-40B4-BE49-F238E27FC236}">
              <a16:creationId xmlns:a16="http://schemas.microsoft.com/office/drawing/2014/main" id="{FA139432-9D3B-4111-9110-1715238732B7}"/>
            </a:ext>
          </a:extLst>
        </cdr:cNvPr>
        <cdr:cNvSpPr/>
      </cdr:nvSpPr>
      <cdr:spPr>
        <a:xfrm xmlns:a="http://schemas.openxmlformats.org/drawingml/2006/main">
          <a:off x="4466844" y="3805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0.52522</cdr:y>
    </cdr:from>
    <cdr:to>
      <cdr:x>0.42961</cdr:x>
      <cdr:y>0.54374</cdr:y>
    </cdr:to>
    <cdr:sp macro="" textlink="">
      <cdr:nvSpPr>
        <cdr:cNvPr id="4156" name="NDMPlot_Principal2Dash16433">
          <a:extLst xmlns:a="http://schemas.openxmlformats.org/drawingml/2006/main">
            <a:ext uri="{FF2B5EF4-FFF2-40B4-BE49-F238E27FC236}">
              <a16:creationId xmlns:a16="http://schemas.microsoft.com/office/drawing/2014/main" id="{3A9F6E30-951D-481F-A0C9-67FEBB73BD09}"/>
            </a:ext>
          </a:extLst>
        </cdr:cNvPr>
        <cdr:cNvSpPr/>
      </cdr:nvSpPr>
      <cdr:spPr>
        <a:xfrm xmlns:a="http://schemas.openxmlformats.org/drawingml/2006/main">
          <a:off x="4466844" y="3601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0.49559</cdr:y>
    </cdr:from>
    <cdr:to>
      <cdr:x>0.42961</cdr:x>
      <cdr:y>0.51411</cdr:y>
    </cdr:to>
    <cdr:sp macro="" textlink="">
      <cdr:nvSpPr>
        <cdr:cNvPr id="4157" name="NDMPlot_Principal2Dash17434">
          <a:extLst xmlns:a="http://schemas.openxmlformats.org/drawingml/2006/main">
            <a:ext uri="{FF2B5EF4-FFF2-40B4-BE49-F238E27FC236}">
              <a16:creationId xmlns:a16="http://schemas.microsoft.com/office/drawing/2014/main" id="{BD6737D0-709C-4A4B-900E-A7E1A8A917AB}"/>
            </a:ext>
          </a:extLst>
        </cdr:cNvPr>
        <cdr:cNvSpPr/>
      </cdr:nvSpPr>
      <cdr:spPr>
        <a:xfrm xmlns:a="http://schemas.openxmlformats.org/drawingml/2006/main">
          <a:off x="4466844" y="33987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0.46596</cdr:y>
    </cdr:from>
    <cdr:to>
      <cdr:x>0.42961</cdr:x>
      <cdr:y>0.48448</cdr:y>
    </cdr:to>
    <cdr:sp macro="" textlink="">
      <cdr:nvSpPr>
        <cdr:cNvPr id="4158" name="NDMPlot_Principal2Dash18435">
          <a:extLst xmlns:a="http://schemas.openxmlformats.org/drawingml/2006/main">
            <a:ext uri="{FF2B5EF4-FFF2-40B4-BE49-F238E27FC236}">
              <a16:creationId xmlns:a16="http://schemas.microsoft.com/office/drawing/2014/main" id="{300A79AD-3441-49DA-874E-FA24FF3126D7}"/>
            </a:ext>
          </a:extLst>
        </cdr:cNvPr>
        <cdr:cNvSpPr/>
      </cdr:nvSpPr>
      <cdr:spPr>
        <a:xfrm xmlns:a="http://schemas.openxmlformats.org/drawingml/2006/main">
          <a:off x="4466844" y="3195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0.43633</cdr:y>
    </cdr:from>
    <cdr:to>
      <cdr:x>0.42961</cdr:x>
      <cdr:y>0.45485</cdr:y>
    </cdr:to>
    <cdr:sp macro="" textlink="">
      <cdr:nvSpPr>
        <cdr:cNvPr id="4159" name="NDMPlot_Principal2Dash19436">
          <a:extLst xmlns:a="http://schemas.openxmlformats.org/drawingml/2006/main">
            <a:ext uri="{FF2B5EF4-FFF2-40B4-BE49-F238E27FC236}">
              <a16:creationId xmlns:a16="http://schemas.microsoft.com/office/drawing/2014/main" id="{3C13C18D-D318-4535-9980-98023672A921}"/>
            </a:ext>
          </a:extLst>
        </cdr:cNvPr>
        <cdr:cNvSpPr/>
      </cdr:nvSpPr>
      <cdr:spPr>
        <a:xfrm xmlns:a="http://schemas.openxmlformats.org/drawingml/2006/main">
          <a:off x="4466844" y="2992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0.4067</cdr:y>
    </cdr:from>
    <cdr:to>
      <cdr:x>0.42961</cdr:x>
      <cdr:y>0.42522</cdr:y>
    </cdr:to>
    <cdr:sp macro="" textlink="">
      <cdr:nvSpPr>
        <cdr:cNvPr id="4160" name="NDMPlot_Principal2Dash20437">
          <a:extLst xmlns:a="http://schemas.openxmlformats.org/drawingml/2006/main">
            <a:ext uri="{FF2B5EF4-FFF2-40B4-BE49-F238E27FC236}">
              <a16:creationId xmlns:a16="http://schemas.microsoft.com/office/drawing/2014/main" id="{B11A7B71-C1A3-40DC-9C21-DAE82A342E4F}"/>
            </a:ext>
          </a:extLst>
        </cdr:cNvPr>
        <cdr:cNvSpPr/>
      </cdr:nvSpPr>
      <cdr:spPr>
        <a:xfrm xmlns:a="http://schemas.openxmlformats.org/drawingml/2006/main">
          <a:off x="4466844" y="2789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0.37707</cdr:y>
    </cdr:from>
    <cdr:to>
      <cdr:x>0.42961</cdr:x>
      <cdr:y>0.39559</cdr:y>
    </cdr:to>
    <cdr:sp macro="" textlink="">
      <cdr:nvSpPr>
        <cdr:cNvPr id="4161" name="NDMPlot_Principal2Dash21438">
          <a:extLst xmlns:a="http://schemas.openxmlformats.org/drawingml/2006/main">
            <a:ext uri="{FF2B5EF4-FFF2-40B4-BE49-F238E27FC236}">
              <a16:creationId xmlns:a16="http://schemas.microsoft.com/office/drawing/2014/main" id="{47E9F2C3-93AA-4D17-8D0F-5EEC9733508D}"/>
            </a:ext>
          </a:extLst>
        </cdr:cNvPr>
        <cdr:cNvSpPr/>
      </cdr:nvSpPr>
      <cdr:spPr>
        <a:xfrm xmlns:a="http://schemas.openxmlformats.org/drawingml/2006/main">
          <a:off x="4466844" y="2585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0.34744</cdr:y>
    </cdr:from>
    <cdr:to>
      <cdr:x>0.42961</cdr:x>
      <cdr:y>0.36596</cdr:y>
    </cdr:to>
    <cdr:sp macro="" textlink="">
      <cdr:nvSpPr>
        <cdr:cNvPr id="4162" name="NDMPlot_Principal2Dash22439">
          <a:extLst xmlns:a="http://schemas.openxmlformats.org/drawingml/2006/main">
            <a:ext uri="{FF2B5EF4-FFF2-40B4-BE49-F238E27FC236}">
              <a16:creationId xmlns:a16="http://schemas.microsoft.com/office/drawing/2014/main" id="{B3472F40-4C71-4967-8EAC-EE8E847958E6}"/>
            </a:ext>
          </a:extLst>
        </cdr:cNvPr>
        <cdr:cNvSpPr/>
      </cdr:nvSpPr>
      <cdr:spPr>
        <a:xfrm xmlns:a="http://schemas.openxmlformats.org/drawingml/2006/main">
          <a:off x="4466844" y="23827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0.31781</cdr:y>
    </cdr:from>
    <cdr:to>
      <cdr:x>0.42961</cdr:x>
      <cdr:y>0.33633</cdr:y>
    </cdr:to>
    <cdr:sp macro="" textlink="">
      <cdr:nvSpPr>
        <cdr:cNvPr id="4163" name="NDMPlot_Principal2Dash23440">
          <a:extLst xmlns:a="http://schemas.openxmlformats.org/drawingml/2006/main">
            <a:ext uri="{FF2B5EF4-FFF2-40B4-BE49-F238E27FC236}">
              <a16:creationId xmlns:a16="http://schemas.microsoft.com/office/drawing/2014/main" id="{CD8AE2FE-D91B-45E8-AD3A-C293262FA98C}"/>
            </a:ext>
          </a:extLst>
        </cdr:cNvPr>
        <cdr:cNvSpPr/>
      </cdr:nvSpPr>
      <cdr:spPr>
        <a:xfrm xmlns:a="http://schemas.openxmlformats.org/drawingml/2006/main">
          <a:off x="4466844" y="2179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0.28818</cdr:y>
    </cdr:from>
    <cdr:to>
      <cdr:x>0.42961</cdr:x>
      <cdr:y>0.3067</cdr:y>
    </cdr:to>
    <cdr:sp macro="" textlink="">
      <cdr:nvSpPr>
        <cdr:cNvPr id="4164" name="NDMPlot_Principal2Dash24441">
          <a:extLst xmlns:a="http://schemas.openxmlformats.org/drawingml/2006/main">
            <a:ext uri="{FF2B5EF4-FFF2-40B4-BE49-F238E27FC236}">
              <a16:creationId xmlns:a16="http://schemas.microsoft.com/office/drawing/2014/main" id="{7C8C5930-12F4-452C-8EB7-1D0E298FCE90}"/>
            </a:ext>
          </a:extLst>
        </cdr:cNvPr>
        <cdr:cNvSpPr/>
      </cdr:nvSpPr>
      <cdr:spPr>
        <a:xfrm xmlns:a="http://schemas.openxmlformats.org/drawingml/2006/main">
          <a:off x="4466844" y="1976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0.25855</cdr:y>
    </cdr:from>
    <cdr:to>
      <cdr:x>0.42961</cdr:x>
      <cdr:y>0.27707</cdr:y>
    </cdr:to>
    <cdr:sp macro="" textlink="">
      <cdr:nvSpPr>
        <cdr:cNvPr id="4165" name="NDMPlot_Principal2Dash25442">
          <a:extLst xmlns:a="http://schemas.openxmlformats.org/drawingml/2006/main">
            <a:ext uri="{FF2B5EF4-FFF2-40B4-BE49-F238E27FC236}">
              <a16:creationId xmlns:a16="http://schemas.microsoft.com/office/drawing/2014/main" id="{98871DE2-C032-479E-A985-6A6C10231FEF}"/>
            </a:ext>
          </a:extLst>
        </cdr:cNvPr>
        <cdr:cNvSpPr/>
      </cdr:nvSpPr>
      <cdr:spPr>
        <a:xfrm xmlns:a="http://schemas.openxmlformats.org/drawingml/2006/main">
          <a:off x="4466844" y="1773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0.22892</cdr:y>
    </cdr:from>
    <cdr:to>
      <cdr:x>0.42961</cdr:x>
      <cdr:y>0.24744</cdr:y>
    </cdr:to>
    <cdr:sp macro="" textlink="">
      <cdr:nvSpPr>
        <cdr:cNvPr id="4166" name="NDMPlot_Principal2Dash26443">
          <a:extLst xmlns:a="http://schemas.openxmlformats.org/drawingml/2006/main">
            <a:ext uri="{FF2B5EF4-FFF2-40B4-BE49-F238E27FC236}">
              <a16:creationId xmlns:a16="http://schemas.microsoft.com/office/drawing/2014/main" id="{C4397D93-2885-46BE-A2EC-13EA9F84017A}"/>
            </a:ext>
          </a:extLst>
        </cdr:cNvPr>
        <cdr:cNvSpPr/>
      </cdr:nvSpPr>
      <cdr:spPr>
        <a:xfrm xmlns:a="http://schemas.openxmlformats.org/drawingml/2006/main">
          <a:off x="4466844" y="1569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0.19929</cdr:y>
    </cdr:from>
    <cdr:to>
      <cdr:x>0.42961</cdr:x>
      <cdr:y>0.21781</cdr:y>
    </cdr:to>
    <cdr:sp macro="" textlink="">
      <cdr:nvSpPr>
        <cdr:cNvPr id="4167" name="NDMPlot_Principal2Dash27444">
          <a:extLst xmlns:a="http://schemas.openxmlformats.org/drawingml/2006/main">
            <a:ext uri="{FF2B5EF4-FFF2-40B4-BE49-F238E27FC236}">
              <a16:creationId xmlns:a16="http://schemas.microsoft.com/office/drawing/2014/main" id="{FC0F969F-4C93-4E67-B6A6-4AB464C03130}"/>
            </a:ext>
          </a:extLst>
        </cdr:cNvPr>
        <cdr:cNvSpPr/>
      </cdr:nvSpPr>
      <cdr:spPr>
        <a:xfrm xmlns:a="http://schemas.openxmlformats.org/drawingml/2006/main">
          <a:off x="4466844" y="13667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0.16966</cdr:y>
    </cdr:from>
    <cdr:to>
      <cdr:x>0.42961</cdr:x>
      <cdr:y>0.18818</cdr:y>
    </cdr:to>
    <cdr:sp macro="" textlink="">
      <cdr:nvSpPr>
        <cdr:cNvPr id="4168" name="NDMPlot_Principal2Dash28445">
          <a:extLst xmlns:a="http://schemas.openxmlformats.org/drawingml/2006/main">
            <a:ext uri="{FF2B5EF4-FFF2-40B4-BE49-F238E27FC236}">
              <a16:creationId xmlns:a16="http://schemas.microsoft.com/office/drawing/2014/main" id="{0F24DD26-C322-4D82-8053-1CDB5AE7A8BE}"/>
            </a:ext>
          </a:extLst>
        </cdr:cNvPr>
        <cdr:cNvSpPr/>
      </cdr:nvSpPr>
      <cdr:spPr>
        <a:xfrm xmlns:a="http://schemas.openxmlformats.org/drawingml/2006/main">
          <a:off x="4466844" y="1163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0.14003</cdr:y>
    </cdr:from>
    <cdr:to>
      <cdr:x>0.42961</cdr:x>
      <cdr:y>0.15855</cdr:y>
    </cdr:to>
    <cdr:sp macro="" textlink="">
      <cdr:nvSpPr>
        <cdr:cNvPr id="4169" name="NDMPlot_Principal2Dash29446">
          <a:extLst xmlns:a="http://schemas.openxmlformats.org/drawingml/2006/main">
            <a:ext uri="{FF2B5EF4-FFF2-40B4-BE49-F238E27FC236}">
              <a16:creationId xmlns:a16="http://schemas.microsoft.com/office/drawing/2014/main" id="{6868CDF2-983B-4E08-8DA7-7186B490F944}"/>
            </a:ext>
          </a:extLst>
        </cdr:cNvPr>
        <cdr:cNvSpPr/>
      </cdr:nvSpPr>
      <cdr:spPr>
        <a:xfrm xmlns:a="http://schemas.openxmlformats.org/drawingml/2006/main">
          <a:off x="4466844" y="960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0.1104</cdr:y>
    </cdr:from>
    <cdr:to>
      <cdr:x>0.42961</cdr:x>
      <cdr:y>0.12892</cdr:y>
    </cdr:to>
    <cdr:sp macro="" textlink="">
      <cdr:nvSpPr>
        <cdr:cNvPr id="4170" name="NDMPlot_Principal2Dash30447">
          <a:extLst xmlns:a="http://schemas.openxmlformats.org/drawingml/2006/main">
            <a:ext uri="{FF2B5EF4-FFF2-40B4-BE49-F238E27FC236}">
              <a16:creationId xmlns:a16="http://schemas.microsoft.com/office/drawing/2014/main" id="{3DAFF993-29E7-48CC-8E6F-BBBB2C012B49}"/>
            </a:ext>
          </a:extLst>
        </cdr:cNvPr>
        <cdr:cNvSpPr/>
      </cdr:nvSpPr>
      <cdr:spPr>
        <a:xfrm xmlns:a="http://schemas.openxmlformats.org/drawingml/2006/main">
          <a:off x="4466844" y="757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0.08077</cdr:y>
    </cdr:from>
    <cdr:to>
      <cdr:x>0.42961</cdr:x>
      <cdr:y>0.09929</cdr:y>
    </cdr:to>
    <cdr:sp macro="" textlink="">
      <cdr:nvSpPr>
        <cdr:cNvPr id="4171" name="NDMPlot_Principal2Dash31448">
          <a:extLst xmlns:a="http://schemas.openxmlformats.org/drawingml/2006/main">
            <a:ext uri="{FF2B5EF4-FFF2-40B4-BE49-F238E27FC236}">
              <a16:creationId xmlns:a16="http://schemas.microsoft.com/office/drawing/2014/main" id="{0A52CE75-58C4-4189-B306-4E39798C99DD}"/>
            </a:ext>
          </a:extLst>
        </cdr:cNvPr>
        <cdr:cNvSpPr/>
      </cdr:nvSpPr>
      <cdr:spPr>
        <a:xfrm xmlns:a="http://schemas.openxmlformats.org/drawingml/2006/main">
          <a:off x="4466844" y="553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0.42317</cdr:x>
      <cdr:y>0.49559</cdr:y>
    </cdr:from>
    <cdr:to>
      <cdr:x>0.43537</cdr:x>
      <cdr:y>0.51411</cdr:y>
    </cdr:to>
    <cdr:sp macro="" textlink="">
      <cdr:nvSpPr>
        <cdr:cNvPr id="4172" name="NDMPlot_LoadPoint">
          <a:extLst xmlns:a="http://schemas.openxmlformats.org/drawingml/2006/main">
            <a:ext uri="{FF2B5EF4-FFF2-40B4-BE49-F238E27FC236}">
              <a16:creationId xmlns:a16="http://schemas.microsoft.com/office/drawing/2014/main" id="{546F5DD1-C91A-4334-82B5-3F9C5FCF6FD4}"/>
            </a:ext>
          </a:extLst>
        </cdr:cNvPr>
        <cdr:cNvSpPr/>
      </cdr:nvSpPr>
      <cdr:spPr>
        <a:xfrm xmlns:a="http://schemas.openxmlformats.org/drawingml/2006/main">
          <a:off x="4406900" y="3398734"/>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4173" name="NDMPlot_AxisLabelX">
          <a:extLst xmlns:a="http://schemas.openxmlformats.org/drawingml/2006/main">
            <a:ext uri="{FF2B5EF4-FFF2-40B4-BE49-F238E27FC236}">
              <a16:creationId xmlns:a16="http://schemas.microsoft.com/office/drawing/2014/main" id="{79E691EA-E6D9-4434-BA91-166DD09E820F}"/>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4174" name="NDMPlot_AxisLabelY">
          <a:extLst xmlns:a="http://schemas.openxmlformats.org/drawingml/2006/main">
            <a:ext uri="{FF2B5EF4-FFF2-40B4-BE49-F238E27FC236}">
              <a16:creationId xmlns:a16="http://schemas.microsoft.com/office/drawing/2014/main" id="{5CFCB7A1-3081-4C2B-BE36-80D5316E3D66}"/>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4175" name="NDMPlot_Title">
          <a:extLst xmlns:a="http://schemas.openxmlformats.org/drawingml/2006/main">
            <a:ext uri="{FF2B5EF4-FFF2-40B4-BE49-F238E27FC236}">
              <a16:creationId xmlns:a16="http://schemas.microsoft.com/office/drawing/2014/main" id="{E0582F80-81A8-4C42-8A3F-909974FA7F3E}"/>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IN501"/>
  <sheetViews>
    <sheetView workbookViewId="0">
      <selection activeCell="B14" sqref="B14"/>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 min="200" max="248" width="0" hidden="1" customWidth="1"/>
  </cols>
  <sheetData>
    <row r="1" spans="1:248"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04" t="s">
        <v>2238</v>
      </c>
      <c r="AJ1" s="1"/>
      <c r="AK1" s="1"/>
      <c r="AL1" s="1"/>
      <c r="AM1" s="1"/>
      <c r="AN1" s="1"/>
      <c r="AO1" s="1"/>
      <c r="AP1" s="1"/>
      <c r="AQ1" s="1"/>
      <c r="AR1" s="1"/>
      <c r="AS1" s="1"/>
      <c r="AT1" s="1"/>
      <c r="AU1" s="1"/>
      <c r="AV1" s="1"/>
      <c r="AW1" s="1"/>
      <c r="AX1" s="1"/>
      <c r="AY1" s="1"/>
      <c r="AZ1" s="1"/>
      <c r="BA1" s="1"/>
      <c r="BB1" s="1"/>
      <c r="BC1" s="1"/>
      <c r="BD1" s="1"/>
      <c r="BE1" s="1"/>
      <c r="BF1" s="1"/>
      <c r="BG1" s="1"/>
      <c r="BH1" s="1"/>
      <c r="BI1" s="1" t="s">
        <v>504</v>
      </c>
      <c r="BJ1" s="1"/>
      <c r="BK1" s="1"/>
      <c r="BL1" s="1"/>
      <c r="BM1" s="1"/>
      <c r="BN1" s="1"/>
      <c r="BO1" s="1"/>
      <c r="BP1" s="1"/>
      <c r="BQ1" s="1"/>
      <c r="BR1" s="1" t="s">
        <v>287</v>
      </c>
      <c r="BS1" s="1" t="s">
        <v>290</v>
      </c>
      <c r="BT1" s="1" t="s">
        <v>294</v>
      </c>
      <c r="BU1" s="1" t="s">
        <v>297</v>
      </c>
      <c r="BV1" s="1" t="s">
        <v>306</v>
      </c>
      <c r="BW1" s="1" t="s">
        <v>301</v>
      </c>
      <c r="BX1" s="1" t="s">
        <v>328</v>
      </c>
      <c r="BY1" s="1" t="s">
        <v>330</v>
      </c>
      <c r="BZ1" s="1" t="s">
        <v>332</v>
      </c>
      <c r="CA1" s="1"/>
      <c r="CB1" s="1" t="s">
        <v>22</v>
      </c>
      <c r="CC1" s="1" t="s">
        <v>8</v>
      </c>
      <c r="CD1" s="1" t="s">
        <v>8</v>
      </c>
      <c r="CE1" s="1" t="s">
        <v>620</v>
      </c>
      <c r="CF1" s="1" t="s">
        <v>136</v>
      </c>
      <c r="CG1" s="1" t="s">
        <v>104</v>
      </c>
      <c r="CH1" s="1">
        <v>1</v>
      </c>
      <c r="CI1" s="1">
        <v>1</v>
      </c>
      <c r="CJ1" s="1" t="s">
        <v>624</v>
      </c>
      <c r="CK1" s="1" t="s">
        <v>118</v>
      </c>
      <c r="CL1" s="1" t="s">
        <v>72</v>
      </c>
      <c r="CM1" s="1" t="s">
        <v>628</v>
      </c>
      <c r="CN1" s="1" t="s">
        <v>42</v>
      </c>
      <c r="CO1" s="1" t="s">
        <v>8</v>
      </c>
      <c r="CP1" s="1" t="s">
        <v>72</v>
      </c>
      <c r="CQ1" s="1" t="s">
        <v>83</v>
      </c>
      <c r="CR1" s="1" t="s">
        <v>8</v>
      </c>
      <c r="CS1" s="1" t="s">
        <v>136</v>
      </c>
      <c r="CT1" s="1" t="s">
        <v>170</v>
      </c>
      <c r="CU1" s="1" t="s">
        <v>637</v>
      </c>
      <c r="CV1" s="1" t="s">
        <v>175</v>
      </c>
      <c r="CW1" s="1" t="s">
        <v>72</v>
      </c>
      <c r="CX1" s="1" t="s">
        <v>625</v>
      </c>
      <c r="CY1" s="1" t="s">
        <v>161</v>
      </c>
      <c r="CZ1" s="1" t="s">
        <v>72</v>
      </c>
      <c r="DA1" s="1" t="s">
        <v>144</v>
      </c>
      <c r="DB1" s="1" t="s">
        <v>642</v>
      </c>
      <c r="DC1" s="1" t="s">
        <v>643</v>
      </c>
      <c r="DD1" s="1" t="s">
        <v>8</v>
      </c>
      <c r="DE1" s="1" t="s">
        <v>193</v>
      </c>
      <c r="DF1" s="1" t="s">
        <v>8</v>
      </c>
      <c r="DG1" s="1" t="s">
        <v>8</v>
      </c>
      <c r="DH1" s="1" t="s">
        <v>8</v>
      </c>
      <c r="DI1" s="1" t="s">
        <v>8</v>
      </c>
      <c r="DJ1" s="1" t="s">
        <v>8</v>
      </c>
      <c r="DK1" s="1" t="s">
        <v>8</v>
      </c>
      <c r="DL1" s="1" t="s">
        <v>8</v>
      </c>
      <c r="DM1" s="1" t="s">
        <v>8</v>
      </c>
      <c r="DN1" s="1" t="s">
        <v>193</v>
      </c>
      <c r="DO1" s="1" t="s">
        <v>8</v>
      </c>
      <c r="DP1" s="1" t="s">
        <v>8</v>
      </c>
      <c r="DQ1" s="1" t="s">
        <v>8</v>
      </c>
      <c r="DR1" s="1" t="s">
        <v>8</v>
      </c>
      <c r="DS1" s="1" t="s">
        <v>257</v>
      </c>
      <c r="DT1" s="1" t="s">
        <v>188</v>
      </c>
      <c r="DU1" s="1" t="s">
        <v>8</v>
      </c>
      <c r="DV1" s="1" t="s">
        <v>405</v>
      </c>
      <c r="DW1" s="1" t="s">
        <v>368</v>
      </c>
      <c r="DX1" s="1" t="s">
        <v>415</v>
      </c>
      <c r="DY1" s="1" t="s">
        <v>368</v>
      </c>
      <c r="DZ1" s="1" t="s">
        <v>441</v>
      </c>
      <c r="EA1" s="1" t="s">
        <v>298</v>
      </c>
      <c r="EB1" s="1" t="s">
        <v>8</v>
      </c>
      <c r="EC1" s="1" t="s">
        <v>461</v>
      </c>
      <c r="ED1" s="1" t="s">
        <v>478</v>
      </c>
      <c r="EE1" s="1" t="s">
        <v>649</v>
      </c>
      <c r="EF1" s="1" t="s">
        <v>287</v>
      </c>
      <c r="EG1" t="s">
        <v>549</v>
      </c>
      <c r="EH1" t="s">
        <v>504</v>
      </c>
      <c r="EI1" t="s">
        <v>549</v>
      </c>
      <c r="EL1" t="str">
        <f>$J$39</f>
        <v>PR1</v>
      </c>
      <c r="EM1" t="s">
        <v>72</v>
      </c>
      <c r="GR1" s="93" t="s">
        <v>287</v>
      </c>
      <c r="GS1" s="93" t="s">
        <v>290</v>
      </c>
      <c r="GT1" s="93" t="s">
        <v>294</v>
      </c>
      <c r="GU1" s="93" t="s">
        <v>297</v>
      </c>
      <c r="GV1" s="93" t="s">
        <v>306</v>
      </c>
      <c r="GW1" s="93" t="s">
        <v>301</v>
      </c>
      <c r="GX1" s="93" t="s">
        <v>72</v>
      </c>
      <c r="GY1" s="93" t="s">
        <v>328</v>
      </c>
      <c r="GZ1" s="93" t="s">
        <v>330</v>
      </c>
      <c r="HA1" s="93" t="s">
        <v>332</v>
      </c>
      <c r="HB1" s="93" t="str">
        <f>$J$39</f>
        <v>PR1</v>
      </c>
      <c r="HC1" s="93" t="s">
        <v>504</v>
      </c>
      <c r="HD1" s="93" t="s">
        <v>549</v>
      </c>
      <c r="HE1" s="93" t="s">
        <v>2636</v>
      </c>
      <c r="HF1" s="93" t="s">
        <v>568</v>
      </c>
      <c r="HG1" s="93" t="s">
        <v>22</v>
      </c>
      <c r="HH1" s="93" t="s">
        <v>8</v>
      </c>
      <c r="HI1" s="93" t="s">
        <v>620</v>
      </c>
      <c r="HJ1" s="93" t="s">
        <v>136</v>
      </c>
      <c r="HK1" s="93" t="s">
        <v>104</v>
      </c>
      <c r="HL1" s="93">
        <v>1</v>
      </c>
      <c r="HM1" s="93" t="s">
        <v>624</v>
      </c>
      <c r="HN1" s="93" t="s">
        <v>118</v>
      </c>
      <c r="HO1" s="93" t="s">
        <v>72</v>
      </c>
      <c r="HP1" s="93" t="s">
        <v>628</v>
      </c>
      <c r="HQ1" s="93" t="s">
        <v>42</v>
      </c>
      <c r="HR1" s="93" t="s">
        <v>72</v>
      </c>
      <c r="HS1" s="93" t="s">
        <v>83</v>
      </c>
      <c r="HT1" s="93" t="s">
        <v>170</v>
      </c>
      <c r="HU1" s="93" t="s">
        <v>3073</v>
      </c>
      <c r="HV1" s="93" t="s">
        <v>175</v>
      </c>
      <c r="HW1" s="93" t="s">
        <v>72</v>
      </c>
      <c r="HX1" s="93" t="s">
        <v>625</v>
      </c>
      <c r="HY1" s="93" t="s">
        <v>161</v>
      </c>
      <c r="HZ1" s="93" t="s">
        <v>144</v>
      </c>
      <c r="IA1" s="93" t="s">
        <v>642</v>
      </c>
      <c r="IB1" s="93" t="s">
        <v>643</v>
      </c>
      <c r="IC1" s="93" t="s">
        <v>193</v>
      </c>
      <c r="ID1" s="93" t="s">
        <v>257</v>
      </c>
      <c r="IE1" s="93" t="s">
        <v>188</v>
      </c>
      <c r="IF1" s="93" t="s">
        <v>405</v>
      </c>
      <c r="IG1" s="93" t="s">
        <v>368</v>
      </c>
      <c r="IH1" s="93" t="s">
        <v>415</v>
      </c>
      <c r="II1" s="93" t="s">
        <v>441</v>
      </c>
      <c r="IJ1" s="93" t="s">
        <v>298</v>
      </c>
      <c r="IK1" s="93" t="s">
        <v>461</v>
      </c>
      <c r="IL1" s="93" t="s">
        <v>287</v>
      </c>
      <c r="IM1" s="93" t="s">
        <v>478</v>
      </c>
      <c r="IN1" s="93" t="s">
        <v>649</v>
      </c>
    </row>
    <row r="2" spans="1:248" x14ac:dyDescent="0.25">
      <c r="A2" s="1"/>
      <c r="B2" s="1"/>
      <c r="C2" s="1"/>
      <c r="D2" s="1"/>
      <c r="E2" s="1"/>
      <c r="F2" s="1"/>
      <c r="G2" s="1"/>
      <c r="H2" s="109" t="s">
        <v>2253</v>
      </c>
      <c r="I2" s="110"/>
      <c r="J2" s="110"/>
      <c r="K2" s="110"/>
      <c r="L2" s="1"/>
      <c r="M2" s="1"/>
      <c r="N2" s="1"/>
      <c r="O2" s="109" t="s">
        <v>2254</v>
      </c>
      <c r="P2" s="110"/>
      <c r="Q2" s="110"/>
      <c r="R2" s="110"/>
      <c r="S2" s="110"/>
      <c r="T2" s="110"/>
      <c r="U2" s="110"/>
      <c r="V2" s="1"/>
      <c r="W2" s="1"/>
      <c r="X2" s="1"/>
      <c r="Y2" s="1"/>
      <c r="Z2" s="1"/>
      <c r="AA2" s="1"/>
      <c r="AB2" s="1"/>
      <c r="AC2" s="1"/>
      <c r="AD2" s="1"/>
      <c r="AE2" s="1"/>
      <c r="AF2" s="1"/>
      <c r="AG2" s="1"/>
      <c r="AH2" s="1"/>
      <c r="AI2" s="5" t="s">
        <v>362</v>
      </c>
      <c r="AJ2" s="5" t="s">
        <v>363</v>
      </c>
      <c r="AK2" s="5" t="s">
        <v>364</v>
      </c>
      <c r="AL2" s="5" t="s">
        <v>365</v>
      </c>
      <c r="AM2" s="5" t="s">
        <v>366</v>
      </c>
      <c r="AN2" s="5" t="str">
        <f>"σ, "&amp;$I$8</f>
        <v>σ, MPa</v>
      </c>
      <c r="AO2" s="1"/>
      <c r="AP2" s="1"/>
      <c r="AQ2" s="1"/>
      <c r="AR2" s="1"/>
      <c r="AS2" s="1"/>
      <c r="AT2" s="1"/>
      <c r="AU2" s="1"/>
      <c r="AV2" s="1"/>
      <c r="AW2" s="1"/>
      <c r="AX2" s="1"/>
      <c r="AY2" s="1"/>
      <c r="AZ2" s="1"/>
      <c r="BA2" s="1"/>
      <c r="BB2" s="1"/>
      <c r="BC2" s="1"/>
      <c r="BD2" s="1"/>
      <c r="BE2" s="1"/>
      <c r="BF2" s="1"/>
      <c r="BG2" s="1"/>
      <c r="BH2" s="1"/>
      <c r="BI2" s="1" t="s">
        <v>508</v>
      </c>
      <c r="BJ2" s="1"/>
      <c r="BK2" s="1"/>
      <c r="BL2" s="1"/>
      <c r="BM2" s="1"/>
      <c r="BN2" s="1"/>
      <c r="BO2" s="1"/>
      <c r="BP2" s="1"/>
      <c r="BQ2" s="1"/>
      <c r="BR2" s="1" t="s">
        <v>302</v>
      </c>
      <c r="BS2" s="1" t="s">
        <v>303</v>
      </c>
      <c r="BT2" s="1" t="s">
        <v>304</v>
      </c>
      <c r="BU2" s="1" t="s">
        <v>305</v>
      </c>
      <c r="BV2" s="1" t="s">
        <v>307</v>
      </c>
      <c r="BW2" s="1" t="s">
        <v>310</v>
      </c>
      <c r="BX2" s="1" t="s">
        <v>327</v>
      </c>
      <c r="BY2" s="1" t="s">
        <v>333</v>
      </c>
      <c r="BZ2" s="1" t="s">
        <v>334</v>
      </c>
      <c r="CA2" s="1"/>
      <c r="CB2" s="1" t="s">
        <v>619</v>
      </c>
      <c r="CC2" s="1" t="s">
        <v>200</v>
      </c>
      <c r="CD2" s="1" t="s">
        <v>200</v>
      </c>
      <c r="CE2" s="1" t="s">
        <v>14</v>
      </c>
      <c r="CF2" s="1" t="s">
        <v>95</v>
      </c>
      <c r="CG2" s="1" t="s">
        <v>623</v>
      </c>
      <c r="CH2" s="1">
        <v>-1</v>
      </c>
      <c r="CI2" s="1">
        <v>-1</v>
      </c>
      <c r="CJ2" s="1" t="s">
        <v>111</v>
      </c>
      <c r="CK2" s="1" t="s">
        <v>626</v>
      </c>
      <c r="CL2" s="1" t="s">
        <v>627</v>
      </c>
      <c r="CM2" s="1" t="s">
        <v>629</v>
      </c>
      <c r="CN2" s="1" t="s">
        <v>631</v>
      </c>
      <c r="CO2" s="1" t="s">
        <v>200</v>
      </c>
      <c r="CP2" s="1" t="s">
        <v>632</v>
      </c>
      <c r="CQ2" s="1" t="s">
        <v>634</v>
      </c>
      <c r="CR2" s="1" t="s">
        <v>200</v>
      </c>
      <c r="CS2" s="1" t="s">
        <v>95</v>
      </c>
      <c r="CT2" s="1" t="s">
        <v>635</v>
      </c>
      <c r="CU2" s="1" t="s">
        <v>638</v>
      </c>
      <c r="CV2" s="1" t="s">
        <v>639</v>
      </c>
      <c r="CW2" s="1" t="s">
        <v>625</v>
      </c>
      <c r="CX2" s="1" t="s">
        <v>72</v>
      </c>
      <c r="CY2" s="1" t="s">
        <v>640</v>
      </c>
      <c r="CZ2" s="1" t="s">
        <v>632</v>
      </c>
      <c r="DA2" s="1" t="s">
        <v>641</v>
      </c>
      <c r="DB2" s="1" t="s">
        <v>147</v>
      </c>
      <c r="DC2" s="1" t="s">
        <v>203</v>
      </c>
      <c r="DD2" s="1" t="s">
        <v>200</v>
      </c>
      <c r="DE2" s="1" t="s">
        <v>183</v>
      </c>
      <c r="DF2" s="1" t="s">
        <v>200</v>
      </c>
      <c r="DG2" s="1" t="s">
        <v>200</v>
      </c>
      <c r="DH2" s="1" t="s">
        <v>200</v>
      </c>
      <c r="DI2" s="1" t="s">
        <v>200</v>
      </c>
      <c r="DJ2" s="1" t="s">
        <v>200</v>
      </c>
      <c r="DK2" s="1" t="s">
        <v>200</v>
      </c>
      <c r="DL2" s="1" t="s">
        <v>200</v>
      </c>
      <c r="DM2" s="1" t="s">
        <v>200</v>
      </c>
      <c r="DN2" s="1" t="s">
        <v>183</v>
      </c>
      <c r="DO2" s="1" t="s">
        <v>200</v>
      </c>
      <c r="DP2" s="1" t="s">
        <v>200</v>
      </c>
      <c r="DQ2" s="1" t="s">
        <v>200</v>
      </c>
      <c r="DR2" s="1" t="s">
        <v>200</v>
      </c>
      <c r="DS2" s="1" t="s">
        <v>645</v>
      </c>
      <c r="DT2" s="1">
        <f t="shared" ref="DT2:DT65" si="0">IF(ROW(A1)&gt;ROWS(rngLoadCombinations)-1,"",INDEX(rngLoadCombinations,ROW(A1)+1,1))</f>
        <v>1</v>
      </c>
      <c r="DU2" s="1" t="s">
        <v>200</v>
      </c>
      <c r="DV2" s="1" t="s">
        <v>422</v>
      </c>
      <c r="DW2" s="1" t="s">
        <v>370</v>
      </c>
      <c r="DX2" s="1" t="s">
        <v>427</v>
      </c>
      <c r="DY2" s="1" t="s">
        <v>370</v>
      </c>
      <c r="DZ2" s="1" t="s">
        <v>646</v>
      </c>
      <c r="EA2" s="1" t="s">
        <v>446</v>
      </c>
      <c r="EB2" s="1" t="s">
        <v>200</v>
      </c>
      <c r="EC2" s="1" t="s">
        <v>651</v>
      </c>
      <c r="ED2" s="1" t="s">
        <v>652</v>
      </c>
      <c r="EE2" s="1" t="s">
        <v>481</v>
      </c>
      <c r="EF2" s="1" t="s">
        <v>250</v>
      </c>
      <c r="EG2" t="s">
        <v>558</v>
      </c>
      <c r="EH2" t="s">
        <v>508</v>
      </c>
      <c r="EI2" t="s">
        <v>558</v>
      </c>
      <c r="EL2" t="str">
        <f>$K$39</f>
        <v>PR2</v>
      </c>
      <c r="EM2" t="s">
        <v>317</v>
      </c>
      <c r="GR2" s="93" t="s">
        <v>302</v>
      </c>
      <c r="GS2" s="93" t="s">
        <v>303</v>
      </c>
      <c r="GT2" s="93" t="s">
        <v>304</v>
      </c>
      <c r="GU2" s="93" t="s">
        <v>305</v>
      </c>
      <c r="GV2" s="93" t="s">
        <v>307</v>
      </c>
      <c r="GW2" s="93" t="s">
        <v>310</v>
      </c>
      <c r="GX2" s="93" t="s">
        <v>317</v>
      </c>
      <c r="GY2" s="93" t="s">
        <v>327</v>
      </c>
      <c r="GZ2" s="93" t="s">
        <v>333</v>
      </c>
      <c r="HA2" s="93" t="s">
        <v>334</v>
      </c>
      <c r="HB2" s="93" t="str">
        <f>$K$39</f>
        <v>PR2</v>
      </c>
      <c r="HC2" s="93" t="s">
        <v>508</v>
      </c>
      <c r="HD2" s="93" t="s">
        <v>558</v>
      </c>
      <c r="HE2" s="93" t="s">
        <v>512</v>
      </c>
      <c r="HF2" s="93" t="s">
        <v>569</v>
      </c>
      <c r="HG2" s="93" t="s">
        <v>619</v>
      </c>
      <c r="HH2" s="93" t="s">
        <v>200</v>
      </c>
      <c r="HI2" s="93" t="s">
        <v>14</v>
      </c>
      <c r="HJ2" s="93" t="s">
        <v>95</v>
      </c>
      <c r="HK2" s="93" t="s">
        <v>623</v>
      </c>
      <c r="HL2" s="93">
        <v>-1</v>
      </c>
      <c r="HM2" s="93" t="s">
        <v>111</v>
      </c>
      <c r="HN2" s="93" t="s">
        <v>626</v>
      </c>
      <c r="HO2" s="93" t="s">
        <v>627</v>
      </c>
      <c r="HP2" s="93" t="s">
        <v>629</v>
      </c>
      <c r="HQ2" s="93" t="s">
        <v>631</v>
      </c>
      <c r="HR2" s="93" t="s">
        <v>632</v>
      </c>
      <c r="HS2" s="93" t="s">
        <v>634</v>
      </c>
      <c r="HT2" s="93" t="s">
        <v>635</v>
      </c>
      <c r="HU2" s="93" t="s">
        <v>3074</v>
      </c>
      <c r="HV2" s="93" t="s">
        <v>639</v>
      </c>
      <c r="HW2" s="93" t="s">
        <v>625</v>
      </c>
      <c r="HX2" s="93" t="s">
        <v>72</v>
      </c>
      <c r="HY2" s="93" t="s">
        <v>640</v>
      </c>
      <c r="HZ2" s="93" t="s">
        <v>641</v>
      </c>
      <c r="IA2" s="93" t="s">
        <v>147</v>
      </c>
      <c r="IB2" s="93" t="s">
        <v>203</v>
      </c>
      <c r="IC2" s="93" t="s">
        <v>183</v>
      </c>
      <c r="ID2" s="93" t="s">
        <v>645</v>
      </c>
      <c r="IE2" s="93">
        <f t="shared" ref="IE2:IE65" si="1">IF(ROW(A1)&gt;ROWS(rngLoadCombinations)-1,"",INDEX(rngLoadCombinations,ROW(A1)+1,1))</f>
        <v>1</v>
      </c>
      <c r="IF2" s="93" t="s">
        <v>422</v>
      </c>
      <c r="IG2" s="93" t="s">
        <v>370</v>
      </c>
      <c r="IH2" s="93" t="s">
        <v>427</v>
      </c>
      <c r="II2" s="93" t="s">
        <v>646</v>
      </c>
      <c r="IJ2" s="93" t="s">
        <v>446</v>
      </c>
      <c r="IK2" s="93" t="s">
        <v>651</v>
      </c>
      <c r="IL2" s="93" t="s">
        <v>250</v>
      </c>
      <c r="IM2" s="93" t="s">
        <v>652</v>
      </c>
      <c r="IN2" s="93" t="s">
        <v>481</v>
      </c>
    </row>
    <row r="3" spans="1:248" x14ac:dyDescent="0.25">
      <c r="A3" s="7" t="s">
        <v>1</v>
      </c>
      <c r="B3" s="8" t="s">
        <v>2</v>
      </c>
      <c r="C3" s="8" t="s">
        <v>3</v>
      </c>
      <c r="D3" s="81" t="s">
        <v>4</v>
      </c>
      <c r="E3" s="8" t="s">
        <v>5</v>
      </c>
      <c r="F3" s="1"/>
      <c r="G3" s="1"/>
      <c r="H3" s="7" t="s">
        <v>282</v>
      </c>
      <c r="I3" s="7" t="s">
        <v>283</v>
      </c>
      <c r="J3" s="84" t="s">
        <v>284</v>
      </c>
      <c r="K3" s="7" t="s">
        <v>285</v>
      </c>
      <c r="L3" s="1"/>
      <c r="M3" s="1"/>
      <c r="N3" s="1"/>
      <c r="O3" s="7" t="s">
        <v>312</v>
      </c>
      <c r="P3" s="7" t="str">
        <f>"N, "&amp;INDEX(rngUnitSettings,MATCH("Force",INDEX(rngUnitSettings,,1),0),2)</f>
        <v>N, tf</v>
      </c>
      <c r="Q3" s="7" t="str">
        <f>"Mx, "&amp;INDEX(rngUnitSettings,MATCH("Moment",INDEX(rngUnitSettings,,1),0),2)</f>
        <v>Mx, tf*m</v>
      </c>
      <c r="R3" s="7" t="str">
        <f>"My, "&amp;INDEX(rngUnitSettings,MATCH("Moment",INDEX(rngUnitSettings,,1),0),2)</f>
        <v>My, tf*m</v>
      </c>
      <c r="S3" s="7" t="s">
        <v>313</v>
      </c>
      <c r="T3" s="86" t="s">
        <v>314</v>
      </c>
      <c r="U3" s="9" t="s">
        <v>315</v>
      </c>
      <c r="V3" s="1"/>
      <c r="W3" s="1"/>
      <c r="X3" s="1"/>
      <c r="Y3" s="1"/>
      <c r="Z3" s="1"/>
      <c r="AA3" s="1"/>
      <c r="AB3" s="1"/>
      <c r="AC3" s="1"/>
      <c r="AD3" s="1"/>
      <c r="AE3" s="1"/>
      <c r="AF3" s="1"/>
      <c r="AG3" s="1"/>
      <c r="AH3" s="1"/>
      <c r="AI3" s="6" t="s">
        <v>183</v>
      </c>
      <c r="AJ3" s="6" t="s">
        <v>367</v>
      </c>
      <c r="AK3" s="6" t="s">
        <v>368</v>
      </c>
      <c r="AL3" s="6" t="s">
        <v>327</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288</v>
      </c>
      <c r="BS3" s="1" t="s">
        <v>291</v>
      </c>
      <c r="BT3" s="1" t="s">
        <v>293</v>
      </c>
      <c r="BU3" s="1" t="s">
        <v>296</v>
      </c>
      <c r="BV3" s="1" t="s">
        <v>299</v>
      </c>
      <c r="BW3" s="1"/>
      <c r="BX3" s="1"/>
      <c r="BY3" s="1"/>
      <c r="BZ3" s="1"/>
      <c r="CA3" s="1"/>
      <c r="CB3" s="1"/>
      <c r="CC3" s="1"/>
      <c r="CD3" s="1"/>
      <c r="CE3" s="1" t="s">
        <v>621</v>
      </c>
      <c r="CF3" s="1"/>
      <c r="CG3" s="1"/>
      <c r="CH3" s="1"/>
      <c r="CI3" s="1"/>
      <c r="CJ3" s="1" t="s">
        <v>625</v>
      </c>
      <c r="CK3" s="1"/>
      <c r="CL3" s="1"/>
      <c r="CM3" s="1" t="s">
        <v>630</v>
      </c>
      <c r="CN3" s="1"/>
      <c r="CO3" s="1"/>
      <c r="CP3" s="1" t="s">
        <v>633</v>
      </c>
      <c r="CQ3" s="1" t="s">
        <v>631</v>
      </c>
      <c r="CR3" s="1"/>
      <c r="CS3" s="1"/>
      <c r="CT3" s="1" t="s">
        <v>636</v>
      </c>
      <c r="CU3" s="1" t="s">
        <v>173</v>
      </c>
      <c r="CV3" s="1"/>
      <c r="CW3" s="1"/>
      <c r="CX3" s="1" t="s">
        <v>158</v>
      </c>
      <c r="CY3" s="1"/>
      <c r="CZ3" s="1" t="s">
        <v>633</v>
      </c>
      <c r="DA3" s="1"/>
      <c r="DB3" s="1"/>
      <c r="DC3" s="1"/>
      <c r="DD3" s="1"/>
      <c r="DE3" s="1" t="s">
        <v>644</v>
      </c>
      <c r="DF3" s="1"/>
      <c r="DG3" s="1"/>
      <c r="DH3" s="1"/>
      <c r="DI3" s="1"/>
      <c r="DJ3" s="1"/>
      <c r="DK3" s="1"/>
      <c r="DL3" s="1"/>
      <c r="DM3" s="1"/>
      <c r="DN3" s="1" t="s">
        <v>644</v>
      </c>
      <c r="DO3" s="1"/>
      <c r="DP3" s="1"/>
      <c r="DQ3" s="1"/>
      <c r="DR3" s="1"/>
      <c r="DS3" s="1"/>
      <c r="DT3" s="1">
        <f t="shared" si="0"/>
        <v>0</v>
      </c>
      <c r="DU3" s="1"/>
      <c r="DV3" s="1"/>
      <c r="DW3" s="1"/>
      <c r="DX3" s="1"/>
      <c r="DY3" s="1"/>
      <c r="DZ3" s="1" t="s">
        <v>647</v>
      </c>
      <c r="EA3" s="1"/>
      <c r="EB3" s="1"/>
      <c r="EC3" s="1"/>
      <c r="ED3" s="1" t="s">
        <v>653</v>
      </c>
      <c r="EE3" s="1" t="s">
        <v>650</v>
      </c>
      <c r="EF3" s="1"/>
      <c r="EL3" t="str">
        <f>$L$39</f>
        <v>PR3</v>
      </c>
      <c r="EM3" t="s">
        <v>318</v>
      </c>
      <c r="GR3" s="93" t="s">
        <v>288</v>
      </c>
      <c r="GS3" s="93" t="s">
        <v>291</v>
      </c>
      <c r="GT3" s="93" t="s">
        <v>293</v>
      </c>
      <c r="GU3" s="93" t="s">
        <v>296</v>
      </c>
      <c r="GV3" s="93" t="s">
        <v>299</v>
      </c>
      <c r="GX3" s="93" t="s">
        <v>318</v>
      </c>
      <c r="HB3" s="93" t="str">
        <f>$L$39</f>
        <v>PR3</v>
      </c>
      <c r="HE3" s="93" t="s">
        <v>3027</v>
      </c>
      <c r="HI3" s="93" t="s">
        <v>621</v>
      </c>
      <c r="HM3" s="93" t="s">
        <v>625</v>
      </c>
      <c r="HP3" s="93" t="s">
        <v>630</v>
      </c>
      <c r="HR3" s="93" t="s">
        <v>633</v>
      </c>
      <c r="HS3" s="93" t="s">
        <v>631</v>
      </c>
      <c r="HT3" s="93" t="s">
        <v>636</v>
      </c>
      <c r="HU3" s="93" t="s">
        <v>3063</v>
      </c>
      <c r="HX3" s="93" t="s">
        <v>158</v>
      </c>
      <c r="IC3" s="93" t="s">
        <v>644</v>
      </c>
      <c r="IE3" s="93">
        <f t="shared" si="1"/>
        <v>0</v>
      </c>
      <c r="II3" s="93" t="s">
        <v>647</v>
      </c>
      <c r="IM3" s="93" t="s">
        <v>653</v>
      </c>
      <c r="IN3" s="93" t="s">
        <v>650</v>
      </c>
    </row>
    <row r="4" spans="1:248" x14ac:dyDescent="0.25">
      <c r="A4" s="7" t="s">
        <v>6</v>
      </c>
      <c r="B4" s="8"/>
      <c r="C4" s="8"/>
      <c r="D4" s="81"/>
      <c r="E4" s="8"/>
      <c r="F4" s="1"/>
      <c r="G4" s="1"/>
      <c r="H4" s="10" t="s">
        <v>286</v>
      </c>
      <c r="I4" s="11" t="s">
        <v>287</v>
      </c>
      <c r="J4" s="85" t="s">
        <v>287</v>
      </c>
      <c r="K4" s="11" t="s">
        <v>288</v>
      </c>
      <c r="L4" s="1"/>
      <c r="M4" s="1"/>
      <c r="N4" s="1"/>
      <c r="O4" s="11">
        <v>1</v>
      </c>
      <c r="P4" s="11">
        <v>50</v>
      </c>
      <c r="Q4" s="11">
        <v>50</v>
      </c>
      <c r="R4" s="11"/>
      <c r="S4" s="11" t="s">
        <v>375</v>
      </c>
      <c r="T4" s="87"/>
      <c r="U4" s="15"/>
      <c r="V4" s="1"/>
      <c r="W4" s="1"/>
      <c r="X4" s="1"/>
      <c r="Y4" s="1"/>
      <c r="Z4" s="1"/>
      <c r="AA4" s="1"/>
      <c r="AB4" s="1"/>
      <c r="AC4" s="1"/>
      <c r="AD4" s="1"/>
      <c r="AE4" s="1"/>
      <c r="AF4" s="1"/>
      <c r="AG4" s="1"/>
      <c r="AH4" s="1"/>
      <c r="AI4" s="6" t="s">
        <v>183</v>
      </c>
      <c r="AJ4" s="6" t="s">
        <v>367</v>
      </c>
      <c r="AK4" s="6" t="s">
        <v>368</v>
      </c>
      <c r="AL4" s="6" t="s">
        <v>327</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308</v>
      </c>
      <c r="BW4" s="1"/>
      <c r="BX4" s="1"/>
      <c r="BY4" s="1"/>
      <c r="BZ4" s="1"/>
      <c r="CA4" s="1"/>
      <c r="CB4" s="1"/>
      <c r="CC4" s="1"/>
      <c r="CD4" s="1"/>
      <c r="CE4" s="1" t="s">
        <v>622</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f t="shared" si="0"/>
        <v>0</v>
      </c>
      <c r="DU4" s="1"/>
      <c r="DV4" s="1"/>
      <c r="DW4" s="1"/>
      <c r="DX4" s="1"/>
      <c r="DY4" s="1"/>
      <c r="DZ4" s="1" t="s">
        <v>648</v>
      </c>
      <c r="EA4" s="1"/>
      <c r="EB4" s="1"/>
      <c r="EC4" s="1"/>
      <c r="ED4" s="1" t="s">
        <v>654</v>
      </c>
      <c r="EE4" s="1"/>
      <c r="EF4" s="1"/>
      <c r="EL4" t="str">
        <f>$M$39</f>
        <v>PR4</v>
      </c>
      <c r="EM4" t="s">
        <v>319</v>
      </c>
      <c r="GV4" s="93" t="s">
        <v>308</v>
      </c>
      <c r="GX4" s="93" t="s">
        <v>319</v>
      </c>
      <c r="HB4" s="93" t="str">
        <f>$M$39</f>
        <v>PR4</v>
      </c>
      <c r="HI4" s="93" t="s">
        <v>622</v>
      </c>
      <c r="HP4" s="93" t="s">
        <v>25</v>
      </c>
      <c r="IE4" s="93">
        <f t="shared" si="1"/>
        <v>0</v>
      </c>
      <c r="II4" s="93" t="s">
        <v>648</v>
      </c>
      <c r="IM4" s="93" t="s">
        <v>654</v>
      </c>
    </row>
    <row r="5" spans="1:248" x14ac:dyDescent="0.25">
      <c r="A5" s="10" t="s">
        <v>7</v>
      </c>
      <c r="B5" s="11" t="s">
        <v>8</v>
      </c>
      <c r="C5" s="11" t="s">
        <v>9</v>
      </c>
      <c r="D5" s="82" t="s">
        <v>10</v>
      </c>
      <c r="E5" s="80" t="s">
        <v>2237</v>
      </c>
      <c r="F5" s="1"/>
      <c r="G5" s="1"/>
      <c r="H5" s="10" t="s">
        <v>289</v>
      </c>
      <c r="I5" s="11" t="s">
        <v>290</v>
      </c>
      <c r="J5" s="85" t="s">
        <v>290</v>
      </c>
      <c r="K5" s="11" t="s">
        <v>291</v>
      </c>
      <c r="L5" s="1"/>
      <c r="M5" s="1"/>
      <c r="N5" s="1"/>
      <c r="O5" s="11"/>
      <c r="P5" s="11"/>
      <c r="Q5" s="11"/>
      <c r="R5" s="11"/>
      <c r="S5" s="11"/>
      <c r="T5" s="87"/>
      <c r="U5" s="15"/>
      <c r="V5" s="1"/>
      <c r="W5" s="1"/>
      <c r="X5" s="1"/>
      <c r="Y5" s="1"/>
      <c r="Z5" s="1"/>
      <c r="AA5" s="1"/>
      <c r="AB5" s="1"/>
      <c r="AC5" s="1"/>
      <c r="AD5" s="1"/>
      <c r="AE5" s="1"/>
      <c r="AF5" s="1"/>
      <c r="AG5" s="1"/>
      <c r="AH5" s="1"/>
      <c r="AI5" s="6" t="s">
        <v>183</v>
      </c>
      <c r="AJ5" s="6" t="s">
        <v>367</v>
      </c>
      <c r="AK5" s="6" t="s">
        <v>368</v>
      </c>
      <c r="AL5" s="6" t="s">
        <v>369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309</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f t="shared" si="0"/>
        <v>0</v>
      </c>
      <c r="DU5" s="1"/>
      <c r="DV5" s="1"/>
      <c r="DW5" s="1"/>
      <c r="DX5" s="1"/>
      <c r="DY5" s="1"/>
      <c r="DZ5" s="1" t="s">
        <v>442</v>
      </c>
      <c r="EA5" s="1"/>
      <c r="EB5" s="1"/>
      <c r="EC5" s="1"/>
      <c r="ED5" s="1" t="s">
        <v>655</v>
      </c>
      <c r="EE5" s="1"/>
      <c r="EF5" s="1"/>
      <c r="EM5" t="s">
        <v>320</v>
      </c>
      <c r="GV5" s="93" t="s">
        <v>309</v>
      </c>
      <c r="GX5" s="93" t="s">
        <v>320</v>
      </c>
      <c r="IE5" s="93">
        <f t="shared" si="1"/>
        <v>0</v>
      </c>
      <c r="II5" s="93" t="s">
        <v>442</v>
      </c>
      <c r="IM5" s="93" t="s">
        <v>655</v>
      </c>
    </row>
    <row r="6" spans="1:248" x14ac:dyDescent="0.25">
      <c r="A6" s="10" t="s">
        <v>11</v>
      </c>
      <c r="B6" s="11" t="s">
        <v>8</v>
      </c>
      <c r="C6" s="11" t="s">
        <v>9</v>
      </c>
      <c r="D6" s="82" t="s">
        <v>12</v>
      </c>
      <c r="E6" s="80" t="s">
        <v>2237</v>
      </c>
      <c r="F6" s="1"/>
      <c r="G6" s="1"/>
      <c r="H6" s="10" t="s">
        <v>292</v>
      </c>
      <c r="I6" s="11" t="s">
        <v>293</v>
      </c>
      <c r="J6" s="85" t="s">
        <v>294</v>
      </c>
      <c r="K6" s="11" t="s">
        <v>293</v>
      </c>
      <c r="L6" s="1"/>
      <c r="M6" s="1"/>
      <c r="N6" s="1"/>
      <c r="O6" s="11"/>
      <c r="P6" s="11"/>
      <c r="Q6" s="11"/>
      <c r="R6" s="11"/>
      <c r="S6" s="11"/>
      <c r="T6" s="87"/>
      <c r="U6" s="15"/>
      <c r="V6" s="1"/>
      <c r="W6" s="1"/>
      <c r="X6" s="1"/>
      <c r="Y6" s="1"/>
      <c r="Z6" s="1"/>
      <c r="AA6" s="1"/>
      <c r="AB6" s="1"/>
      <c r="AC6" s="1"/>
      <c r="AD6" s="1"/>
      <c r="AE6" s="1"/>
      <c r="AF6" s="1"/>
      <c r="AG6" s="1"/>
      <c r="AH6" s="1"/>
      <c r="AI6" s="6" t="s">
        <v>183</v>
      </c>
      <c r="AJ6" s="6" t="s">
        <v>367</v>
      </c>
      <c r="AK6" s="6" t="s">
        <v>368</v>
      </c>
      <c r="AL6" s="6" t="s">
        <v>328</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f t="shared" si="0"/>
        <v>0</v>
      </c>
      <c r="DU6" s="1"/>
      <c r="DV6" s="1"/>
      <c r="DW6" s="1"/>
      <c r="DX6" s="1"/>
      <c r="DY6" s="1"/>
      <c r="DZ6" s="1"/>
      <c r="EA6" s="1"/>
      <c r="EB6" s="1"/>
      <c r="EC6" s="1"/>
      <c r="ED6" s="1"/>
      <c r="EE6" s="1"/>
      <c r="EF6" s="1"/>
      <c r="EM6" t="s">
        <v>321</v>
      </c>
      <c r="GX6" s="93" t="s">
        <v>321</v>
      </c>
      <c r="IE6" s="93">
        <f t="shared" si="1"/>
        <v>0</v>
      </c>
    </row>
    <row r="7" spans="1:248" x14ac:dyDescent="0.25">
      <c r="A7" s="10" t="s">
        <v>13</v>
      </c>
      <c r="B7" s="11" t="s">
        <v>14</v>
      </c>
      <c r="C7" s="11" t="s">
        <v>9</v>
      </c>
      <c r="D7" s="82" t="s">
        <v>15</v>
      </c>
      <c r="E7" s="80" t="s">
        <v>2237</v>
      </c>
      <c r="F7" s="1"/>
      <c r="G7" s="1"/>
      <c r="H7" s="10" t="s">
        <v>295</v>
      </c>
      <c r="I7" s="11" t="s">
        <v>296</v>
      </c>
      <c r="J7" s="85" t="s">
        <v>297</v>
      </c>
      <c r="K7" s="11" t="s">
        <v>296</v>
      </c>
      <c r="L7" s="1"/>
      <c r="M7" s="1"/>
      <c r="N7" s="1"/>
      <c r="O7" s="11"/>
      <c r="P7" s="11"/>
      <c r="Q7" s="11"/>
      <c r="R7" s="11"/>
      <c r="S7" s="11"/>
      <c r="T7" s="87"/>
      <c r="U7" s="15"/>
      <c r="V7" s="1"/>
      <c r="W7" s="1"/>
      <c r="X7" s="1"/>
      <c r="Y7" s="1"/>
      <c r="Z7" s="1"/>
      <c r="AA7" s="1"/>
      <c r="AB7" s="1"/>
      <c r="AC7" s="1"/>
      <c r="AD7" s="1"/>
      <c r="AE7" s="1"/>
      <c r="AF7" s="1"/>
      <c r="AG7" s="1"/>
      <c r="AH7" s="1"/>
      <c r="AI7" s="6" t="s">
        <v>183</v>
      </c>
      <c r="AJ7" s="6" t="s">
        <v>367</v>
      </c>
      <c r="AK7" s="6" t="s">
        <v>368</v>
      </c>
      <c r="AL7" s="6" t="s">
        <v>328</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f t="shared" si="0"/>
        <v>0</v>
      </c>
      <c r="DU7" s="1"/>
      <c r="DV7" s="1"/>
      <c r="DW7" s="1"/>
      <c r="DX7" s="1"/>
      <c r="DY7" s="1"/>
      <c r="DZ7" s="1"/>
      <c r="EA7" s="1"/>
      <c r="EB7" s="1"/>
      <c r="EC7" s="1"/>
      <c r="ED7" s="1"/>
      <c r="EE7" s="1"/>
      <c r="EF7" s="1"/>
      <c r="IE7" s="93">
        <f t="shared" si="1"/>
        <v>0</v>
      </c>
    </row>
    <row r="8" spans="1:248" x14ac:dyDescent="0.25">
      <c r="A8" s="10" t="s">
        <v>16</v>
      </c>
      <c r="B8" s="11" t="s">
        <v>8</v>
      </c>
      <c r="C8" s="11" t="s">
        <v>9</v>
      </c>
      <c r="D8" s="82" t="s">
        <v>17</v>
      </c>
      <c r="E8" s="80" t="s">
        <v>2237</v>
      </c>
      <c r="F8" s="1"/>
      <c r="G8" s="1"/>
      <c r="H8" s="10" t="s">
        <v>298</v>
      </c>
      <c r="I8" s="11" t="s">
        <v>299</v>
      </c>
      <c r="J8" s="85" t="s">
        <v>299</v>
      </c>
      <c r="K8" s="11" t="s">
        <v>299</v>
      </c>
      <c r="L8" s="1"/>
      <c r="M8" s="1"/>
      <c r="N8" s="1"/>
      <c r="O8" s="11"/>
      <c r="P8" s="11"/>
      <c r="Q8" s="11"/>
      <c r="R8" s="11"/>
      <c r="S8" s="11"/>
      <c r="T8" s="87"/>
      <c r="U8" s="15"/>
      <c r="V8" s="1"/>
      <c r="W8" s="1"/>
      <c r="X8" s="1"/>
      <c r="Y8" s="1"/>
      <c r="Z8" s="1"/>
      <c r="AA8" s="1"/>
      <c r="AB8" s="1"/>
      <c r="AC8" s="1"/>
      <c r="AD8" s="1"/>
      <c r="AE8" s="1"/>
      <c r="AF8" s="1"/>
      <c r="AG8" s="1"/>
      <c r="AH8" s="1"/>
      <c r="AI8" s="6" t="s">
        <v>183</v>
      </c>
      <c r="AJ8" s="6" t="s">
        <v>367</v>
      </c>
      <c r="AK8" s="6" t="s">
        <v>370</v>
      </c>
      <c r="AL8" s="6" t="s">
        <v>327</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f t="shared" si="0"/>
        <v>0</v>
      </c>
      <c r="DU8" s="1"/>
      <c r="DV8" s="1"/>
      <c r="DW8" s="1"/>
      <c r="DX8" s="1"/>
      <c r="DY8" s="1"/>
      <c r="DZ8" s="1"/>
      <c r="EA8" s="1"/>
      <c r="EB8" s="1"/>
      <c r="EC8" s="1"/>
      <c r="ED8" s="1"/>
      <c r="EE8" s="1"/>
      <c r="EF8" s="1"/>
      <c r="IE8" s="93">
        <f t="shared" si="1"/>
        <v>0</v>
      </c>
    </row>
    <row r="9" spans="1:248" x14ac:dyDescent="0.25">
      <c r="A9" s="10" t="s">
        <v>18</v>
      </c>
      <c r="B9" s="11">
        <v>5.0000000000000001E-4</v>
      </c>
      <c r="C9" s="11" t="str">
        <f>INDEX(rngUnitSettings,MATCH("Moment",INDEX(rngUnitSettings,,1),0),2)&amp;"/"&amp;INDEX(rngUnitSettings,MATCH("Length",INDEX(rngUnitSettings,,1),0),2)</f>
        <v>tf*m/mm</v>
      </c>
      <c r="D9" s="82" t="s">
        <v>19</v>
      </c>
      <c r="E9" s="80" t="s">
        <v>2237</v>
      </c>
      <c r="F9" s="1"/>
      <c r="G9" s="1"/>
      <c r="H9" s="10" t="s">
        <v>300</v>
      </c>
      <c r="I9" s="11" t="s">
        <v>301</v>
      </c>
      <c r="J9" s="85" t="s">
        <v>301</v>
      </c>
      <c r="K9" s="11" t="s">
        <v>301</v>
      </c>
      <c r="L9" s="1"/>
      <c r="M9" s="1"/>
      <c r="N9" s="1"/>
      <c r="O9" s="11"/>
      <c r="P9" s="11"/>
      <c r="Q9" s="11"/>
      <c r="R9" s="11"/>
      <c r="S9" s="11"/>
      <c r="T9" s="87"/>
      <c r="U9" s="15"/>
      <c r="V9" s="1"/>
      <c r="W9" s="1"/>
      <c r="X9" s="1"/>
      <c r="Y9" s="1"/>
      <c r="Z9" s="1"/>
      <c r="AA9" s="1"/>
      <c r="AB9" s="1"/>
      <c r="AC9" s="1"/>
      <c r="AD9" s="1"/>
      <c r="AE9" s="1"/>
      <c r="AF9" s="1"/>
      <c r="AG9" s="1"/>
      <c r="AH9" s="1"/>
      <c r="AI9" s="6" t="s">
        <v>183</v>
      </c>
      <c r="AJ9" s="6" t="s">
        <v>367</v>
      </c>
      <c r="AK9" s="6" t="s">
        <v>370</v>
      </c>
      <c r="AL9" s="6" t="s">
        <v>327</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f t="shared" si="0"/>
        <v>0</v>
      </c>
      <c r="DU9" s="1"/>
      <c r="DV9" s="1"/>
      <c r="DW9" s="1"/>
      <c r="DX9" s="1"/>
      <c r="DY9" s="1"/>
      <c r="DZ9" s="1"/>
      <c r="EA9" s="1"/>
      <c r="EB9" s="1"/>
      <c r="EC9" s="1"/>
      <c r="ED9" s="1"/>
      <c r="EE9" s="1"/>
      <c r="EF9" s="1"/>
      <c r="IE9" s="93">
        <f t="shared" si="1"/>
        <v>0</v>
      </c>
    </row>
    <row r="10" spans="1:248" x14ac:dyDescent="0.25">
      <c r="A10" s="10"/>
      <c r="B10" s="11"/>
      <c r="C10" s="11"/>
      <c r="D10" s="82"/>
      <c r="E10" s="11"/>
      <c r="F10" s="1"/>
      <c r="G10" s="1"/>
      <c r="H10" s="1"/>
      <c r="I10" s="1"/>
      <c r="J10" s="1"/>
      <c r="K10" s="1"/>
      <c r="L10" s="1"/>
      <c r="M10" s="1"/>
      <c r="N10" s="1"/>
      <c r="O10" s="11"/>
      <c r="P10" s="11"/>
      <c r="Q10" s="11"/>
      <c r="R10" s="11"/>
      <c r="S10" s="11"/>
      <c r="T10" s="87"/>
      <c r="U10" s="15"/>
      <c r="V10" s="1"/>
      <c r="W10" s="1"/>
      <c r="X10" s="1"/>
      <c r="Y10" s="1"/>
      <c r="Z10" s="1"/>
      <c r="AA10" s="1"/>
      <c r="AB10" s="1"/>
      <c r="AC10" s="1"/>
      <c r="AD10" s="1"/>
      <c r="AE10" s="1"/>
      <c r="AF10" s="1"/>
      <c r="AG10" s="1"/>
      <c r="AH10" s="1"/>
      <c r="AI10" s="6" t="s">
        <v>183</v>
      </c>
      <c r="AJ10" s="6" t="s">
        <v>367</v>
      </c>
      <c r="AK10" s="6" t="s">
        <v>370</v>
      </c>
      <c r="AL10" s="6" t="s">
        <v>327</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f t="shared" si="0"/>
        <v>0</v>
      </c>
      <c r="DU10" s="1"/>
      <c r="DV10" s="1"/>
      <c r="DW10" s="1"/>
      <c r="DX10" s="1"/>
      <c r="DY10" s="1"/>
      <c r="DZ10" s="1"/>
      <c r="EA10" s="1"/>
      <c r="EB10" s="1"/>
      <c r="EC10" s="1"/>
      <c r="ED10" s="1"/>
      <c r="EE10" s="1"/>
      <c r="EF10" s="1"/>
      <c r="IE10" s="93">
        <f t="shared" si="1"/>
        <v>0</v>
      </c>
    </row>
    <row r="11" spans="1:248" x14ac:dyDescent="0.25">
      <c r="A11" s="7" t="s">
        <v>20</v>
      </c>
      <c r="B11" s="8"/>
      <c r="C11" s="8"/>
      <c r="D11" s="81"/>
      <c r="E11" s="8"/>
      <c r="F11" s="1"/>
      <c r="G11" s="1"/>
      <c r="H11" s="109" t="s">
        <v>2255</v>
      </c>
      <c r="I11" s="110"/>
      <c r="J11" s="110"/>
      <c r="K11" s="1"/>
      <c r="L11" s="1"/>
      <c r="M11" s="1"/>
      <c r="N11" s="1"/>
      <c r="O11" s="11"/>
      <c r="P11" s="11"/>
      <c r="Q11" s="11"/>
      <c r="R11" s="11"/>
      <c r="S11" s="11"/>
      <c r="T11" s="87"/>
      <c r="U11" s="15"/>
      <c r="V11" s="1"/>
      <c r="W11" s="1"/>
      <c r="X11" s="1"/>
      <c r="Y11" s="1"/>
      <c r="Z11" s="1"/>
      <c r="AA11" s="1"/>
      <c r="AB11" s="1"/>
      <c r="AC11" s="1"/>
      <c r="AD11" s="1"/>
      <c r="AE11" s="1"/>
      <c r="AF11" s="1"/>
      <c r="AG11" s="1"/>
      <c r="AH11" s="1"/>
      <c r="AI11" s="6" t="s">
        <v>183</v>
      </c>
      <c r="AJ11" s="6" t="s">
        <v>367</v>
      </c>
      <c r="AK11" s="6" t="s">
        <v>370</v>
      </c>
      <c r="AL11" s="6" t="s">
        <v>369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f t="shared" si="0"/>
        <v>0</v>
      </c>
      <c r="DU11" s="1"/>
      <c r="DV11" s="1"/>
      <c r="DW11" s="1"/>
      <c r="DX11" s="1"/>
      <c r="DY11" s="1"/>
      <c r="DZ11" s="1"/>
      <c r="EA11" s="1"/>
      <c r="EB11" s="1"/>
      <c r="EC11" s="1"/>
      <c r="ED11" s="1"/>
      <c r="EE11" s="1"/>
      <c r="EF11" s="1"/>
      <c r="IE11" s="93">
        <f t="shared" si="1"/>
        <v>0</v>
      </c>
    </row>
    <row r="12" spans="1:248" x14ac:dyDescent="0.25">
      <c r="A12" s="10" t="s">
        <v>21</v>
      </c>
      <c r="B12" s="11" t="s">
        <v>22</v>
      </c>
      <c r="C12" s="11" t="s">
        <v>9</v>
      </c>
      <c r="D12" s="82" t="s">
        <v>23</v>
      </c>
      <c r="E12" s="80" t="s">
        <v>2237</v>
      </c>
      <c r="F12" s="1"/>
      <c r="G12" s="1"/>
      <c r="H12" s="7" t="s">
        <v>282</v>
      </c>
      <c r="I12" s="86" t="s">
        <v>325</v>
      </c>
      <c r="J12" s="8" t="s">
        <v>284</v>
      </c>
      <c r="K12" s="1"/>
      <c r="L12" s="1"/>
      <c r="M12" s="1"/>
      <c r="N12" s="1"/>
      <c r="O12" s="11"/>
      <c r="P12" s="11"/>
      <c r="Q12" s="11"/>
      <c r="R12" s="11"/>
      <c r="S12" s="11"/>
      <c r="T12" s="87"/>
      <c r="U12" s="15"/>
      <c r="V12" s="1"/>
      <c r="W12" s="1"/>
      <c r="X12" s="1"/>
      <c r="Y12" s="1"/>
      <c r="Z12" s="1"/>
      <c r="AA12" s="1"/>
      <c r="AB12" s="1"/>
      <c r="AC12" s="1"/>
      <c r="AD12" s="1"/>
      <c r="AE12" s="1"/>
      <c r="AF12" s="1"/>
      <c r="AG12" s="1"/>
      <c r="AH12" s="1"/>
      <c r="AI12" s="6" t="s">
        <v>183</v>
      </c>
      <c r="AJ12" s="6" t="s">
        <v>367</v>
      </c>
      <c r="AK12" s="6" t="s">
        <v>370</v>
      </c>
      <c r="AL12" s="6" t="s">
        <v>328</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f t="shared" si="0"/>
        <v>0</v>
      </c>
      <c r="DU12" s="1"/>
      <c r="DV12" s="1"/>
      <c r="DW12" s="1"/>
      <c r="DX12" s="1"/>
      <c r="DY12" s="1"/>
      <c r="DZ12" s="1"/>
      <c r="EA12" s="1"/>
      <c r="EB12" s="1"/>
      <c r="EC12" s="1"/>
      <c r="ED12" s="1"/>
      <c r="EE12" s="1"/>
      <c r="EF12" s="1"/>
      <c r="IE12" s="93">
        <f t="shared" si="1"/>
        <v>0</v>
      </c>
    </row>
    <row r="13" spans="1:248" x14ac:dyDescent="0.25">
      <c r="A13" s="10" t="s">
        <v>24</v>
      </c>
      <c r="B13" s="11" t="s">
        <v>629</v>
      </c>
      <c r="C13" s="11" t="s">
        <v>9</v>
      </c>
      <c r="D13" s="82" t="s">
        <v>26</v>
      </c>
      <c r="E13" s="80" t="s">
        <v>2237</v>
      </c>
      <c r="F13" s="1"/>
      <c r="G13" s="1"/>
      <c r="H13" s="10" t="s">
        <v>326</v>
      </c>
      <c r="I13" s="87" t="s">
        <v>327</v>
      </c>
      <c r="J13" s="14" t="s">
        <v>328</v>
      </c>
      <c r="K13" s="1"/>
      <c r="L13" s="1"/>
      <c r="M13" s="1"/>
      <c r="N13" s="1"/>
      <c r="O13" s="11"/>
      <c r="P13" s="11"/>
      <c r="Q13" s="11"/>
      <c r="R13" s="11"/>
      <c r="S13" s="11"/>
      <c r="T13" s="87"/>
      <c r="U13" s="15"/>
      <c r="V13" s="1"/>
      <c r="W13" s="1"/>
      <c r="X13" s="1"/>
      <c r="Y13" s="1"/>
      <c r="Z13" s="1"/>
      <c r="AA13" s="1"/>
      <c r="AB13" s="1"/>
      <c r="AC13" s="1"/>
      <c r="AD13" s="1"/>
      <c r="AE13" s="1"/>
      <c r="AF13" s="1"/>
      <c r="AG13" s="1"/>
      <c r="AH13" s="1"/>
      <c r="AI13" s="6" t="s">
        <v>183</v>
      </c>
      <c r="AJ13" s="6" t="s">
        <v>367</v>
      </c>
      <c r="AK13" s="6" t="s">
        <v>370</v>
      </c>
      <c r="AL13" s="6" t="s">
        <v>328</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f t="shared" si="0"/>
        <v>0</v>
      </c>
      <c r="DU13" s="1"/>
      <c r="DV13" s="1"/>
      <c r="DW13" s="1"/>
      <c r="DX13" s="1"/>
      <c r="DY13" s="1"/>
      <c r="DZ13" s="1"/>
      <c r="EA13" s="1"/>
      <c r="EB13" s="1"/>
      <c r="EC13" s="1"/>
      <c r="ED13" s="1"/>
      <c r="EE13" s="1"/>
      <c r="EF13" s="1"/>
      <c r="IE13" s="93">
        <f t="shared" si="1"/>
        <v>0</v>
      </c>
    </row>
    <row r="14" spans="1:248" x14ac:dyDescent="0.25">
      <c r="A14" s="10" t="s">
        <v>27</v>
      </c>
      <c r="B14" s="11">
        <v>50</v>
      </c>
      <c r="C14" s="11" t="str">
        <f>INDEX(rngUnitSettings,MATCH("Length",INDEX(rngUnitSettings,,1),0),2)</f>
        <v>mm</v>
      </c>
      <c r="D14" s="82" t="s">
        <v>29</v>
      </c>
      <c r="E14" s="80" t="s">
        <v>2237</v>
      </c>
      <c r="F14" s="1"/>
      <c r="G14" s="1"/>
      <c r="H14" s="10" t="s">
        <v>329</v>
      </c>
      <c r="I14" s="87" t="s">
        <v>330</v>
      </c>
      <c r="J14" s="14" t="s">
        <v>330</v>
      </c>
      <c r="K14" s="1"/>
      <c r="L14" s="1"/>
      <c r="M14" s="1"/>
      <c r="N14" s="1"/>
      <c r="O14" s="11"/>
      <c r="P14" s="11"/>
      <c r="Q14" s="11"/>
      <c r="R14" s="11"/>
      <c r="S14" s="11"/>
      <c r="T14" s="87"/>
      <c r="U14" s="15"/>
      <c r="V14" s="1"/>
      <c r="W14" s="1"/>
      <c r="X14" s="1"/>
      <c r="Y14" s="1"/>
      <c r="Z14" s="1"/>
      <c r="AA14" s="1"/>
      <c r="AB14" s="1"/>
      <c r="AC14" s="1"/>
      <c r="AD14" s="1"/>
      <c r="AE14" s="1"/>
      <c r="AF14" s="1"/>
      <c r="AG14" s="1"/>
      <c r="AH14" s="1"/>
      <c r="AI14" s="6" t="s">
        <v>183</v>
      </c>
      <c r="AJ14" s="6" t="s">
        <v>367</v>
      </c>
      <c r="AK14" s="6" t="s">
        <v>370</v>
      </c>
      <c r="AL14" s="6" t="s">
        <v>328</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f t="shared" si="0"/>
        <v>0</v>
      </c>
      <c r="DU14" s="1"/>
      <c r="DV14" s="1"/>
      <c r="DW14" s="1"/>
      <c r="DX14" s="1"/>
      <c r="DY14" s="1"/>
      <c r="DZ14" s="1"/>
      <c r="EA14" s="1"/>
      <c r="EB14" s="1"/>
      <c r="EC14" s="1"/>
      <c r="ED14" s="1"/>
      <c r="EE14" s="1"/>
      <c r="EF14" s="1"/>
      <c r="IE14" s="93">
        <f t="shared" si="1"/>
        <v>0</v>
      </c>
    </row>
    <row r="15" spans="1:248" x14ac:dyDescent="0.25">
      <c r="A15" s="10" t="s">
        <v>30</v>
      </c>
      <c r="B15" s="11">
        <v>50</v>
      </c>
      <c r="C15" s="11" t="str">
        <f>INDEX(rngUnitSettings,MATCH("Length",INDEX(rngUnitSettings,,1),0),2)</f>
        <v>mm</v>
      </c>
      <c r="D15" s="82" t="s">
        <v>31</v>
      </c>
      <c r="E15" s="80" t="s">
        <v>2237</v>
      </c>
      <c r="F15" s="1"/>
      <c r="G15" s="1"/>
      <c r="H15" s="10" t="s">
        <v>331</v>
      </c>
      <c r="I15" s="87" t="s">
        <v>332</v>
      </c>
      <c r="J15" s="14" t="s">
        <v>332</v>
      </c>
      <c r="K15" s="1"/>
      <c r="L15" s="1"/>
      <c r="M15" s="1"/>
      <c r="N15" s="1"/>
      <c r="O15" s="11"/>
      <c r="P15" s="11"/>
      <c r="Q15" s="11"/>
      <c r="R15" s="11"/>
      <c r="S15" s="11"/>
      <c r="T15" s="87"/>
      <c r="U15" s="15"/>
      <c r="V15" s="1"/>
      <c r="W15" s="1"/>
      <c r="X15" s="1"/>
      <c r="Y15" s="1"/>
      <c r="Z15" s="1"/>
      <c r="AA15" s="1"/>
      <c r="AB15" s="1"/>
      <c r="AC15" s="1"/>
      <c r="AD15" s="1"/>
      <c r="AE15" s="1"/>
      <c r="AF15" s="1"/>
      <c r="AG15" s="1"/>
      <c r="AH15" s="1"/>
      <c r="AI15" s="6" t="s">
        <v>183</v>
      </c>
      <c r="AJ15" s="6" t="s">
        <v>371</v>
      </c>
      <c r="AK15" s="6" t="s">
        <v>368</v>
      </c>
      <c r="AL15" s="6" t="s">
        <v>327</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f t="shared" si="0"/>
        <v>0</v>
      </c>
      <c r="DU15" s="1"/>
      <c r="DV15" s="1"/>
      <c r="DW15" s="1"/>
      <c r="DX15" s="1"/>
      <c r="DY15" s="1"/>
      <c r="DZ15" s="1"/>
      <c r="EA15" s="1"/>
      <c r="EB15" s="1"/>
      <c r="EC15" s="1"/>
      <c r="ED15" s="1"/>
      <c r="EE15" s="1"/>
      <c r="EF15" s="1"/>
      <c r="IE15" s="93">
        <f t="shared" si="1"/>
        <v>0</v>
      </c>
    </row>
    <row r="16" spans="1:248" x14ac:dyDescent="0.25">
      <c r="A16" s="10" t="s">
        <v>32</v>
      </c>
      <c r="B16" s="11">
        <v>1</v>
      </c>
      <c r="C16" s="11" t="s">
        <v>33</v>
      </c>
      <c r="D16" s="82" t="s">
        <v>34</v>
      </c>
      <c r="E16" s="80" t="s">
        <v>2237</v>
      </c>
      <c r="F16" s="1"/>
      <c r="G16" s="1"/>
      <c r="H16" s="1"/>
      <c r="I16" s="1"/>
      <c r="J16" s="1"/>
      <c r="K16" s="1"/>
      <c r="L16" s="1"/>
      <c r="M16" s="1"/>
      <c r="N16" s="1"/>
      <c r="O16" s="11"/>
      <c r="P16" s="11"/>
      <c r="Q16" s="11"/>
      <c r="R16" s="11"/>
      <c r="S16" s="11"/>
      <c r="T16" s="87"/>
      <c r="U16" s="15"/>
      <c r="V16" s="1"/>
      <c r="W16" s="1"/>
      <c r="X16" s="1"/>
      <c r="Y16" s="1"/>
      <c r="Z16" s="1"/>
      <c r="AA16" s="1"/>
      <c r="AB16" s="1"/>
      <c r="AC16" s="1"/>
      <c r="AD16" s="1"/>
      <c r="AE16" s="1"/>
      <c r="AF16" s="1"/>
      <c r="AG16" s="1"/>
      <c r="AH16" s="1"/>
      <c r="AI16" s="6" t="s">
        <v>183</v>
      </c>
      <c r="AJ16" s="6" t="s">
        <v>371</v>
      </c>
      <c r="AK16" s="6" t="s">
        <v>368</v>
      </c>
      <c r="AL16" s="6" t="s">
        <v>327</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f t="shared" si="0"/>
        <v>0</v>
      </c>
      <c r="DU16" s="1"/>
      <c r="DV16" s="1"/>
      <c r="DW16" s="1"/>
      <c r="DX16" s="1"/>
      <c r="DY16" s="1"/>
      <c r="DZ16" s="1"/>
      <c r="EA16" s="1"/>
      <c r="EB16" s="1"/>
      <c r="EC16" s="1"/>
      <c r="ED16" s="1"/>
      <c r="EE16" s="1"/>
      <c r="EF16" s="1"/>
      <c r="IE16" s="93">
        <f t="shared" si="1"/>
        <v>0</v>
      </c>
    </row>
    <row r="17" spans="1:239" x14ac:dyDescent="0.25">
      <c r="A17" s="10" t="s">
        <v>35</v>
      </c>
      <c r="B17" s="11">
        <v>0</v>
      </c>
      <c r="C17" s="11" t="str">
        <f>INDEX(rngUnitSettings,MATCH("Length",INDEX(rngUnitSettings,,1),0),2)</f>
        <v>mm</v>
      </c>
      <c r="D17" s="82" t="s">
        <v>36</v>
      </c>
      <c r="E17" s="80" t="s">
        <v>2237</v>
      </c>
      <c r="F17" s="1"/>
      <c r="G17" s="1"/>
      <c r="H17" s="109" t="s">
        <v>2256</v>
      </c>
      <c r="I17" s="110"/>
      <c r="J17" s="110"/>
      <c r="K17" s="110"/>
      <c r="L17" s="110"/>
      <c r="M17" s="110"/>
      <c r="N17" s="1"/>
      <c r="O17" s="11"/>
      <c r="P17" s="11"/>
      <c r="Q17" s="11"/>
      <c r="R17" s="11"/>
      <c r="S17" s="11"/>
      <c r="T17" s="87"/>
      <c r="U17" s="15"/>
      <c r="V17" s="1"/>
      <c r="W17" s="1"/>
      <c r="X17" s="1"/>
      <c r="Y17" s="1"/>
      <c r="Z17" s="1"/>
      <c r="AA17" s="1"/>
      <c r="AB17" s="1"/>
      <c r="AC17" s="1"/>
      <c r="AD17" s="1"/>
      <c r="AE17" s="1"/>
      <c r="AF17" s="1"/>
      <c r="AG17" s="1"/>
      <c r="AH17" s="1"/>
      <c r="AI17" s="6" t="s">
        <v>183</v>
      </c>
      <c r="AJ17" s="6" t="s">
        <v>371</v>
      </c>
      <c r="AK17" s="6" t="s">
        <v>368</v>
      </c>
      <c r="AL17" s="6" t="s">
        <v>369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f t="shared" si="0"/>
        <v>0</v>
      </c>
      <c r="DU17" s="1"/>
      <c r="DV17" s="1"/>
      <c r="DW17" s="1"/>
      <c r="DX17" s="1"/>
      <c r="DY17" s="1"/>
      <c r="DZ17" s="1"/>
      <c r="EA17" s="1"/>
      <c r="EB17" s="1"/>
      <c r="EC17" s="1"/>
      <c r="ED17" s="1"/>
      <c r="EE17" s="1"/>
      <c r="EF17" s="1"/>
      <c r="IE17" s="93">
        <f t="shared" si="1"/>
        <v>0</v>
      </c>
    </row>
    <row r="18" spans="1:239" x14ac:dyDescent="0.25">
      <c r="A18" s="10" t="s">
        <v>37</v>
      </c>
      <c r="B18" s="11">
        <v>0</v>
      </c>
      <c r="C18" s="11" t="str">
        <f>INDEX(rngUnitSettings,MATCH("Length",INDEX(rngUnitSettings,,1),0),2)</f>
        <v>mm</v>
      </c>
      <c r="D18" s="82" t="s">
        <v>38</v>
      </c>
      <c r="E18" s="80" t="s">
        <v>2237</v>
      </c>
      <c r="F18" s="1"/>
      <c r="G18" s="1"/>
      <c r="H18" s="7" t="s">
        <v>1</v>
      </c>
      <c r="I18" s="7" t="s">
        <v>335</v>
      </c>
      <c r="J18" s="7" t="s">
        <v>336</v>
      </c>
      <c r="K18" s="8" t="s">
        <v>3</v>
      </c>
      <c r="L18" s="81" t="s">
        <v>4</v>
      </c>
      <c r="M18" s="8" t="s">
        <v>5</v>
      </c>
      <c r="N18" s="1"/>
      <c r="O18" s="11"/>
      <c r="P18" s="11"/>
      <c r="Q18" s="11"/>
      <c r="R18" s="11"/>
      <c r="S18" s="11"/>
      <c r="T18" s="87"/>
      <c r="U18" s="15"/>
      <c r="V18" s="1"/>
      <c r="W18" s="1"/>
      <c r="X18" s="1"/>
      <c r="Y18" s="1"/>
      <c r="Z18" s="1"/>
      <c r="AA18" s="1"/>
      <c r="AB18" s="1"/>
      <c r="AC18" s="1"/>
      <c r="AD18" s="1"/>
      <c r="AE18" s="1"/>
      <c r="AF18" s="1"/>
      <c r="AG18" s="1"/>
      <c r="AH18" s="1"/>
      <c r="AI18" s="6" t="s">
        <v>183</v>
      </c>
      <c r="AJ18" s="6" t="s">
        <v>371</v>
      </c>
      <c r="AK18" s="6" t="s">
        <v>368</v>
      </c>
      <c r="AL18" s="6" t="s">
        <v>328</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f t="shared" si="0"/>
        <v>0</v>
      </c>
      <c r="DU18" s="1"/>
      <c r="DV18" s="1"/>
      <c r="DW18" s="1"/>
      <c r="DX18" s="1"/>
      <c r="DY18" s="1"/>
      <c r="DZ18" s="1"/>
      <c r="EA18" s="1"/>
      <c r="EB18" s="1"/>
      <c r="EC18" s="1"/>
      <c r="ED18" s="1"/>
      <c r="EE18" s="1"/>
      <c r="EF18" s="1"/>
      <c r="IE18" s="93">
        <f t="shared" si="1"/>
        <v>0</v>
      </c>
    </row>
    <row r="19" spans="1:239" x14ac:dyDescent="0.25">
      <c r="A19" s="10"/>
      <c r="B19" s="11"/>
      <c r="C19" s="11"/>
      <c r="D19" s="82"/>
      <c r="E19" s="11"/>
      <c r="F19" s="1"/>
      <c r="G19" s="1"/>
      <c r="H19" s="10" t="s">
        <v>337</v>
      </c>
      <c r="I19" s="11">
        <v>350</v>
      </c>
      <c r="J19" s="11">
        <v>350</v>
      </c>
      <c r="K19" s="11" t="str">
        <f>INDEX(rngUnitSettings,MATCH("Stress",INDEX(rngUnitSettings,,1),0),2)</f>
        <v>MPa</v>
      </c>
      <c r="L19" s="82" t="s">
        <v>338</v>
      </c>
      <c r="M19" s="80" t="s">
        <v>2237</v>
      </c>
      <c r="N19" s="1"/>
      <c r="O19" s="11"/>
      <c r="P19" s="11"/>
      <c r="Q19" s="11"/>
      <c r="R19" s="11"/>
      <c r="S19" s="11"/>
      <c r="T19" s="87"/>
      <c r="U19" s="15"/>
      <c r="V19" s="1"/>
      <c r="W19" s="1"/>
      <c r="X19" s="1"/>
      <c r="Y19" s="1"/>
      <c r="Z19" s="1"/>
      <c r="AA19" s="1"/>
      <c r="AB19" s="1"/>
      <c r="AC19" s="1"/>
      <c r="AD19" s="1"/>
      <c r="AE19" s="1"/>
      <c r="AF19" s="1"/>
      <c r="AG19" s="1"/>
      <c r="AH19" s="1"/>
      <c r="AI19" s="6" t="s">
        <v>183</v>
      </c>
      <c r="AJ19" s="6" t="s">
        <v>371</v>
      </c>
      <c r="AK19" s="6" t="s">
        <v>368</v>
      </c>
      <c r="AL19" s="6" t="s">
        <v>328</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f t="shared" si="0"/>
        <v>0</v>
      </c>
      <c r="DU19" s="1"/>
      <c r="DV19" s="1"/>
      <c r="DW19" s="1"/>
      <c r="DX19" s="1"/>
      <c r="DY19" s="1"/>
      <c r="DZ19" s="1"/>
      <c r="EA19" s="1"/>
      <c r="EB19" s="1"/>
      <c r="EC19" s="1"/>
      <c r="ED19" s="1"/>
      <c r="EE19" s="1"/>
      <c r="EF19" s="1"/>
      <c r="IE19" s="93">
        <f t="shared" si="1"/>
        <v>0</v>
      </c>
    </row>
    <row r="20" spans="1:239" x14ac:dyDescent="0.25">
      <c r="A20" s="7" t="s">
        <v>39</v>
      </c>
      <c r="B20" s="8"/>
      <c r="C20" s="8"/>
      <c r="D20" s="81"/>
      <c r="E20" s="8"/>
      <c r="F20" s="1"/>
      <c r="G20" s="1"/>
      <c r="H20" s="10" t="s">
        <v>339</v>
      </c>
      <c r="I20" s="11">
        <v>390</v>
      </c>
      <c r="J20" s="11">
        <v>390</v>
      </c>
      <c r="K20" s="11" t="str">
        <f>INDEX(rngUnitSettings,MATCH("Stress",INDEX(rngUnitSettings,,1),0),2)</f>
        <v>MPa</v>
      </c>
      <c r="L20" s="82" t="s">
        <v>340</v>
      </c>
      <c r="M20" s="80" t="s">
        <v>2237</v>
      </c>
      <c r="N20" s="1"/>
      <c r="O20" s="11"/>
      <c r="P20" s="11"/>
      <c r="Q20" s="11"/>
      <c r="R20" s="11"/>
      <c r="S20" s="11"/>
      <c r="T20" s="87"/>
      <c r="U20" s="15"/>
      <c r="V20" s="1"/>
      <c r="W20" s="1"/>
      <c r="X20" s="1"/>
      <c r="Y20" s="1"/>
      <c r="Z20" s="1"/>
      <c r="AA20" s="1"/>
      <c r="AB20" s="1"/>
      <c r="AC20" s="1"/>
      <c r="AD20" s="1"/>
      <c r="AE20" s="1"/>
      <c r="AF20" s="1"/>
      <c r="AG20" s="1"/>
      <c r="AH20" s="1"/>
      <c r="AI20" s="6" t="s">
        <v>183</v>
      </c>
      <c r="AJ20" s="6" t="s">
        <v>371</v>
      </c>
      <c r="AK20" s="6" t="s">
        <v>370</v>
      </c>
      <c r="AL20" s="6" t="s">
        <v>327</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f t="shared" si="0"/>
        <v>0</v>
      </c>
      <c r="DU20" s="1"/>
      <c r="DV20" s="1"/>
      <c r="DW20" s="1"/>
      <c r="DX20" s="1"/>
      <c r="DY20" s="1"/>
      <c r="DZ20" s="1"/>
      <c r="EA20" s="1"/>
      <c r="EB20" s="1"/>
      <c r="EC20" s="1"/>
      <c r="ED20" s="1"/>
      <c r="EE20" s="1"/>
      <c r="EF20" s="1"/>
      <c r="IE20" s="93">
        <f t="shared" si="1"/>
        <v>0</v>
      </c>
    </row>
    <row r="21" spans="1:239" x14ac:dyDescent="0.25">
      <c r="A21" s="12" t="s">
        <v>40</v>
      </c>
      <c r="B21" s="13"/>
      <c r="C21" s="13" t="s">
        <v>9</v>
      </c>
      <c r="D21" s="83"/>
      <c r="E21" s="13"/>
      <c r="F21" s="1"/>
      <c r="G21" s="1"/>
      <c r="H21" s="10" t="s">
        <v>341</v>
      </c>
      <c r="I21" s="11">
        <v>200000</v>
      </c>
      <c r="J21" s="11">
        <v>200000</v>
      </c>
      <c r="K21" s="11" t="str">
        <f>INDEX(rngUnitSettings,MATCH("Stress",INDEX(rngUnitSettings,,1),0),2)</f>
        <v>MPa</v>
      </c>
      <c r="L21" s="82" t="s">
        <v>342</v>
      </c>
      <c r="M21" s="80" t="s">
        <v>2237</v>
      </c>
      <c r="N21" s="1"/>
      <c r="O21" s="11"/>
      <c r="P21" s="11"/>
      <c r="Q21" s="11"/>
      <c r="R21" s="11"/>
      <c r="S21" s="11"/>
      <c r="T21" s="87"/>
      <c r="U21" s="15"/>
      <c r="V21" s="1"/>
      <c r="W21" s="1"/>
      <c r="X21" s="1"/>
      <c r="Y21" s="1"/>
      <c r="Z21" s="1"/>
      <c r="AA21" s="1"/>
      <c r="AB21" s="1"/>
      <c r="AC21" s="1"/>
      <c r="AD21" s="1"/>
      <c r="AE21" s="1"/>
      <c r="AF21" s="1"/>
      <c r="AG21" s="1"/>
      <c r="AH21" s="1"/>
      <c r="AI21" s="6" t="s">
        <v>183</v>
      </c>
      <c r="AJ21" s="6" t="s">
        <v>371</v>
      </c>
      <c r="AK21" s="6" t="s">
        <v>370</v>
      </c>
      <c r="AL21" s="6" t="s">
        <v>327</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f t="shared" si="0"/>
        <v>0</v>
      </c>
      <c r="DU21" s="1"/>
      <c r="DV21" s="1"/>
      <c r="DW21" s="1"/>
      <c r="DX21" s="1"/>
      <c r="DY21" s="1"/>
      <c r="DZ21" s="1"/>
      <c r="EA21" s="1"/>
      <c r="EB21" s="1"/>
      <c r="EC21" s="1"/>
      <c r="ED21" s="1"/>
      <c r="EE21" s="1"/>
      <c r="EF21" s="1"/>
      <c r="IE21" s="93">
        <f t="shared" si="1"/>
        <v>0</v>
      </c>
    </row>
    <row r="22" spans="1:239" x14ac:dyDescent="0.25">
      <c r="A22" s="10" t="s">
        <v>41</v>
      </c>
      <c r="B22" s="11" t="s">
        <v>42</v>
      </c>
      <c r="C22" s="11" t="s">
        <v>9</v>
      </c>
      <c r="D22" s="82" t="s">
        <v>43</v>
      </c>
      <c r="E22" s="80" t="s">
        <v>2237</v>
      </c>
      <c r="F22" s="1"/>
      <c r="G22" s="1"/>
      <c r="H22" s="10" t="s">
        <v>343</v>
      </c>
      <c r="I22" s="11">
        <v>2.5000000000000001E-2</v>
      </c>
      <c r="J22" s="11">
        <v>2.5000000000000001E-2</v>
      </c>
      <c r="K22" s="11" t="s">
        <v>9</v>
      </c>
      <c r="L22" s="82" t="s">
        <v>344</v>
      </c>
      <c r="M22" s="80" t="s">
        <v>2237</v>
      </c>
      <c r="N22" s="1"/>
      <c r="O22" s="11"/>
      <c r="P22" s="11"/>
      <c r="Q22" s="11"/>
      <c r="R22" s="11"/>
      <c r="S22" s="11"/>
      <c r="T22" s="87"/>
      <c r="U22" s="15"/>
      <c r="V22" s="1"/>
      <c r="W22" s="1"/>
      <c r="X22" s="1"/>
      <c r="Y22" s="1"/>
      <c r="Z22" s="1"/>
      <c r="AA22" s="1"/>
      <c r="AB22" s="1"/>
      <c r="AC22" s="1"/>
      <c r="AD22" s="1"/>
      <c r="AE22" s="1"/>
      <c r="AF22" s="1"/>
      <c r="AG22" s="1"/>
      <c r="AH22" s="1"/>
      <c r="AI22" s="6" t="s">
        <v>183</v>
      </c>
      <c r="AJ22" s="6" t="s">
        <v>371</v>
      </c>
      <c r="AK22" s="6" t="s">
        <v>370</v>
      </c>
      <c r="AL22" s="6" t="s">
        <v>327</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f t="shared" si="0"/>
        <v>0</v>
      </c>
      <c r="DU22" s="1"/>
      <c r="DV22" s="1"/>
      <c r="DW22" s="1"/>
      <c r="DX22" s="1"/>
      <c r="DY22" s="1"/>
      <c r="DZ22" s="1"/>
      <c r="EA22" s="1"/>
      <c r="EB22" s="1"/>
      <c r="EC22" s="1"/>
      <c r="ED22" s="1"/>
      <c r="EE22" s="1"/>
      <c r="EF22" s="1"/>
      <c r="IE22" s="93">
        <f t="shared" si="1"/>
        <v>0</v>
      </c>
    </row>
    <row r="23" spans="1:239" x14ac:dyDescent="0.25">
      <c r="A23" s="10" t="s">
        <v>44</v>
      </c>
      <c r="B23" s="11">
        <v>80</v>
      </c>
      <c r="C23" s="11" t="s">
        <v>33</v>
      </c>
      <c r="D23" s="82" t="s">
        <v>45</v>
      </c>
      <c r="E23" s="80" t="s">
        <v>2237</v>
      </c>
      <c r="F23" s="1"/>
      <c r="G23" s="1"/>
      <c r="H23" s="10" t="s">
        <v>345</v>
      </c>
      <c r="I23" s="11">
        <v>1.4999999999999999E-2</v>
      </c>
      <c r="J23" s="11">
        <v>1.4999999999999999E-2</v>
      </c>
      <c r="K23" s="11" t="s">
        <v>9</v>
      </c>
      <c r="L23" s="82" t="s">
        <v>346</v>
      </c>
      <c r="M23" s="80" t="s">
        <v>2237</v>
      </c>
      <c r="N23" s="1"/>
      <c r="O23" s="11"/>
      <c r="P23" s="11"/>
      <c r="Q23" s="11"/>
      <c r="R23" s="11"/>
      <c r="S23" s="11"/>
      <c r="T23" s="87"/>
      <c r="U23" s="15"/>
      <c r="V23" s="1"/>
      <c r="W23" s="1"/>
      <c r="X23" s="1"/>
      <c r="Y23" s="1"/>
      <c r="Z23" s="1"/>
      <c r="AA23" s="1"/>
      <c r="AB23" s="1"/>
      <c r="AC23" s="1"/>
      <c r="AD23" s="1"/>
      <c r="AE23" s="1"/>
      <c r="AF23" s="1"/>
      <c r="AG23" s="1"/>
      <c r="AH23" s="1"/>
      <c r="AI23" s="6" t="s">
        <v>183</v>
      </c>
      <c r="AJ23" s="6" t="s">
        <v>371</v>
      </c>
      <c r="AK23" s="6" t="s">
        <v>370</v>
      </c>
      <c r="AL23" s="6" t="s">
        <v>369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f t="shared" si="0"/>
        <v>0</v>
      </c>
      <c r="DU23" s="1"/>
      <c r="DV23" s="1"/>
      <c r="DW23" s="1"/>
      <c r="DX23" s="1"/>
      <c r="DY23" s="1"/>
      <c r="DZ23" s="1"/>
      <c r="EA23" s="1"/>
      <c r="EB23" s="1"/>
      <c r="EC23" s="1"/>
      <c r="ED23" s="1"/>
      <c r="EE23" s="1"/>
      <c r="EF23" s="1"/>
      <c r="IE23" s="93">
        <f t="shared" si="1"/>
        <v>0</v>
      </c>
    </row>
    <row r="24" spans="1:239" x14ac:dyDescent="0.25">
      <c r="A24" s="10" t="s">
        <v>46</v>
      </c>
      <c r="B24" s="11">
        <v>1</v>
      </c>
      <c r="C24" s="11" t="s">
        <v>33</v>
      </c>
      <c r="D24" s="82" t="s">
        <v>47</v>
      </c>
      <c r="E24" s="80" t="s">
        <v>2237</v>
      </c>
      <c r="F24" s="1"/>
      <c r="G24" s="1"/>
      <c r="H24" s="1"/>
      <c r="I24" s="1"/>
      <c r="J24" s="1"/>
      <c r="K24" s="1"/>
      <c r="L24" s="1"/>
      <c r="M24" s="1"/>
      <c r="N24" s="1"/>
      <c r="O24" s="11"/>
      <c r="P24" s="11"/>
      <c r="Q24" s="11"/>
      <c r="R24" s="11"/>
      <c r="S24" s="11"/>
      <c r="T24" s="87"/>
      <c r="U24" s="15"/>
      <c r="V24" s="1"/>
      <c r="W24" s="1"/>
      <c r="X24" s="1"/>
      <c r="Y24" s="1"/>
      <c r="Z24" s="1"/>
      <c r="AA24" s="1"/>
      <c r="AB24" s="1"/>
      <c r="AC24" s="1"/>
      <c r="AD24" s="1"/>
      <c r="AE24" s="1"/>
      <c r="AF24" s="1"/>
      <c r="AG24" s="1"/>
      <c r="AH24" s="1"/>
      <c r="AI24" s="6" t="s">
        <v>183</v>
      </c>
      <c r="AJ24" s="6" t="s">
        <v>371</v>
      </c>
      <c r="AK24" s="6" t="s">
        <v>370</v>
      </c>
      <c r="AL24" s="6" t="s">
        <v>328</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f t="shared" si="0"/>
        <v>0</v>
      </c>
      <c r="DU24" s="1"/>
      <c r="DV24" s="1"/>
      <c r="DW24" s="1"/>
      <c r="DX24" s="1"/>
      <c r="DY24" s="1"/>
      <c r="DZ24" s="1"/>
      <c r="EA24" s="1"/>
      <c r="EB24" s="1"/>
      <c r="EC24" s="1"/>
      <c r="ED24" s="1"/>
      <c r="EE24" s="1"/>
      <c r="EF24" s="1"/>
      <c r="IE24" s="93">
        <f t="shared" si="1"/>
        <v>0</v>
      </c>
    </row>
    <row r="25" spans="1:239" x14ac:dyDescent="0.25">
      <c r="A25" s="10" t="s">
        <v>48</v>
      </c>
      <c r="B25" s="11">
        <v>1E-4</v>
      </c>
      <c r="C25" s="11" t="str">
        <f>INDEX(rngUnitSettings,MATCH("Force",INDEX(rngUnitSettings,,1),0),2)</f>
        <v>tf</v>
      </c>
      <c r="D25" s="82" t="s">
        <v>49</v>
      </c>
      <c r="E25" s="80" t="s">
        <v>2237</v>
      </c>
      <c r="F25" s="1"/>
      <c r="G25" s="1"/>
      <c r="H25" s="109" t="s">
        <v>2257</v>
      </c>
      <c r="I25" s="110"/>
      <c r="J25" s="110"/>
      <c r="K25" s="110"/>
      <c r="L25" s="110"/>
      <c r="M25" s="110"/>
      <c r="N25" s="1"/>
      <c r="O25" s="11"/>
      <c r="P25" s="11"/>
      <c r="Q25" s="11"/>
      <c r="R25" s="11"/>
      <c r="S25" s="11"/>
      <c r="T25" s="87"/>
      <c r="U25" s="15"/>
      <c r="V25" s="1"/>
      <c r="W25" s="1"/>
      <c r="X25" s="1"/>
      <c r="Y25" s="1"/>
      <c r="Z25" s="1"/>
      <c r="AA25" s="1"/>
      <c r="AB25" s="1"/>
      <c r="AC25" s="1"/>
      <c r="AD25" s="1"/>
      <c r="AE25" s="1"/>
      <c r="AF25" s="1"/>
      <c r="AG25" s="1"/>
      <c r="AH25" s="1"/>
      <c r="AI25" s="6" t="s">
        <v>183</v>
      </c>
      <c r="AJ25" s="6" t="s">
        <v>371</v>
      </c>
      <c r="AK25" s="6" t="s">
        <v>370</v>
      </c>
      <c r="AL25" s="6" t="s">
        <v>328</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f t="shared" si="0"/>
        <v>0</v>
      </c>
      <c r="DU25" s="1"/>
      <c r="DV25" s="1"/>
      <c r="DW25" s="1"/>
      <c r="DX25" s="1"/>
      <c r="DY25" s="1"/>
      <c r="DZ25" s="1"/>
      <c r="EA25" s="1"/>
      <c r="EB25" s="1"/>
      <c r="EC25" s="1"/>
      <c r="ED25" s="1"/>
      <c r="EE25" s="1"/>
      <c r="EF25" s="1"/>
      <c r="IE25" s="93">
        <f t="shared" si="1"/>
        <v>0</v>
      </c>
    </row>
    <row r="26" spans="1:239" x14ac:dyDescent="0.25">
      <c r="A26" s="10" t="s">
        <v>50</v>
      </c>
      <c r="B26" s="11">
        <v>1E-4</v>
      </c>
      <c r="C26" s="11" t="str">
        <f>INDEX(rngUnitSettings,MATCH("Moment",INDEX(rngUnitSettings,,1),0),2)</f>
        <v>tf*m</v>
      </c>
      <c r="D26" s="82" t="s">
        <v>51</v>
      </c>
      <c r="E26" s="80" t="s">
        <v>2237</v>
      </c>
      <c r="F26" s="1"/>
      <c r="G26" s="1"/>
      <c r="H26" s="7" t="s">
        <v>1</v>
      </c>
      <c r="I26" s="7" t="s">
        <v>335</v>
      </c>
      <c r="J26" s="7" t="s">
        <v>336</v>
      </c>
      <c r="K26" s="8" t="s">
        <v>3</v>
      </c>
      <c r="L26" s="81" t="s">
        <v>4</v>
      </c>
      <c r="M26" s="8" t="s">
        <v>5</v>
      </c>
      <c r="N26" s="1"/>
      <c r="O26" s="11"/>
      <c r="P26" s="11"/>
      <c r="Q26" s="11"/>
      <c r="R26" s="11"/>
      <c r="S26" s="11"/>
      <c r="T26" s="87"/>
      <c r="U26" s="15"/>
      <c r="V26" s="1"/>
      <c r="W26" s="1"/>
      <c r="X26" s="1"/>
      <c r="Y26" s="1"/>
      <c r="Z26" s="1"/>
      <c r="AA26" s="1"/>
      <c r="AB26" s="1"/>
      <c r="AC26" s="1"/>
      <c r="AD26" s="1"/>
      <c r="AE26" s="1"/>
      <c r="AF26" s="1"/>
      <c r="AG26" s="1"/>
      <c r="AH26" s="1"/>
      <c r="AI26" s="6" t="s">
        <v>183</v>
      </c>
      <c r="AJ26" s="6" t="s">
        <v>371</v>
      </c>
      <c r="AK26" s="6" t="s">
        <v>370</v>
      </c>
      <c r="AL26" s="6" t="s">
        <v>328</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f t="shared" si="0"/>
        <v>0</v>
      </c>
      <c r="DU26" s="1"/>
      <c r="DV26" s="1"/>
      <c r="DW26" s="1"/>
      <c r="DX26" s="1"/>
      <c r="DY26" s="1"/>
      <c r="DZ26" s="1"/>
      <c r="EA26" s="1"/>
      <c r="EB26" s="1"/>
      <c r="EC26" s="1"/>
      <c r="ED26" s="1"/>
      <c r="EE26" s="1"/>
      <c r="EF26" s="1"/>
      <c r="IE26" s="93">
        <f t="shared" si="1"/>
        <v>0</v>
      </c>
    </row>
    <row r="27" spans="1:239" x14ac:dyDescent="0.25">
      <c r="A27" s="10" t="s">
        <v>52</v>
      </c>
      <c r="B27" s="11">
        <v>1E-4</v>
      </c>
      <c r="C27" s="11" t="str">
        <f>INDEX(rngUnitSettings,MATCH("Moment",INDEX(rngUnitSettings,,1),0),2)</f>
        <v>tf*m</v>
      </c>
      <c r="D27" s="82" t="s">
        <v>53</v>
      </c>
      <c r="E27" s="80" t="s">
        <v>2237</v>
      </c>
      <c r="F27" s="1"/>
      <c r="G27" s="1"/>
      <c r="H27" s="10" t="s">
        <v>347</v>
      </c>
      <c r="I27" s="11">
        <v>15.5</v>
      </c>
      <c r="J27" s="11">
        <v>1.1000000000000001</v>
      </c>
      <c r="K27" s="11" t="str">
        <f>INDEX(rngUnitSettings,MATCH("Stress",INDEX(rngUnitSettings,,1),0),2)</f>
        <v>MPa</v>
      </c>
      <c r="L27" s="82" t="s">
        <v>348</v>
      </c>
      <c r="M27" s="80" t="s">
        <v>2237</v>
      </c>
      <c r="N27" s="1"/>
      <c r="O27" s="11"/>
      <c r="P27" s="11"/>
      <c r="Q27" s="11"/>
      <c r="R27" s="11"/>
      <c r="S27" s="11"/>
      <c r="T27" s="87"/>
      <c r="U27" s="15"/>
      <c r="V27" s="1"/>
      <c r="W27" s="1"/>
      <c r="X27" s="1"/>
      <c r="Y27" s="1"/>
      <c r="Z27" s="1"/>
      <c r="AA27" s="1"/>
      <c r="AB27" s="1"/>
      <c r="AC27" s="1"/>
      <c r="AD27" s="1"/>
      <c r="AE27" s="1"/>
      <c r="AF27" s="1"/>
      <c r="AG27" s="1"/>
      <c r="AH27" s="1"/>
      <c r="AI27" s="6" t="s">
        <v>372</v>
      </c>
      <c r="AJ27" s="6" t="s">
        <v>367</v>
      </c>
      <c r="AK27" s="6" t="s">
        <v>368</v>
      </c>
      <c r="AL27" s="6" t="s">
        <v>327</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f t="shared" si="0"/>
        <v>0</v>
      </c>
      <c r="DU27" s="1"/>
      <c r="DV27" s="1"/>
      <c r="DW27" s="1"/>
      <c r="DX27" s="1"/>
      <c r="DY27" s="1"/>
      <c r="DZ27" s="1"/>
      <c r="EA27" s="1"/>
      <c r="EB27" s="1"/>
      <c r="EC27" s="1"/>
      <c r="ED27" s="1"/>
      <c r="EE27" s="1"/>
      <c r="EF27" s="1"/>
      <c r="IE27" s="93">
        <f t="shared" si="1"/>
        <v>0</v>
      </c>
    </row>
    <row r="28" spans="1:239" x14ac:dyDescent="0.25">
      <c r="A28" s="12" t="s">
        <v>54</v>
      </c>
      <c r="B28" s="13"/>
      <c r="C28" s="13" t="s">
        <v>9</v>
      </c>
      <c r="D28" s="83"/>
      <c r="E28" s="13"/>
      <c r="F28" s="1"/>
      <c r="G28" s="1"/>
      <c r="H28" s="10" t="s">
        <v>349</v>
      </c>
      <c r="I28" s="11">
        <v>22</v>
      </c>
      <c r="J28" s="11">
        <v>1.8</v>
      </c>
      <c r="K28" s="11" t="str">
        <f>INDEX(rngUnitSettings,MATCH("Stress",INDEX(rngUnitSettings,,1),0),2)</f>
        <v>MPa</v>
      </c>
      <c r="L28" s="82" t="s">
        <v>350</v>
      </c>
      <c r="M28" s="80" t="s">
        <v>2237</v>
      </c>
      <c r="N28" s="1"/>
      <c r="O28" s="11"/>
      <c r="P28" s="11"/>
      <c r="Q28" s="11"/>
      <c r="R28" s="11"/>
      <c r="S28" s="11"/>
      <c r="T28" s="87"/>
      <c r="U28" s="15"/>
      <c r="V28" s="1"/>
      <c r="W28" s="1"/>
      <c r="X28" s="1"/>
      <c r="Y28" s="1"/>
      <c r="Z28" s="1"/>
      <c r="AA28" s="1"/>
      <c r="AB28" s="1"/>
      <c r="AC28" s="1"/>
      <c r="AD28" s="1"/>
      <c r="AE28" s="1"/>
      <c r="AF28" s="1"/>
      <c r="AG28" s="1"/>
      <c r="AH28" s="1"/>
      <c r="AI28" s="6" t="s">
        <v>372</v>
      </c>
      <c r="AJ28" s="6" t="s">
        <v>367</v>
      </c>
      <c r="AK28" s="6" t="s">
        <v>368</v>
      </c>
      <c r="AL28" s="6" t="s">
        <v>327</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f t="shared" si="0"/>
        <v>0</v>
      </c>
      <c r="DU28" s="1"/>
      <c r="DV28" s="1"/>
      <c r="DW28" s="1"/>
      <c r="DX28" s="1"/>
      <c r="DY28" s="1"/>
      <c r="DZ28" s="1"/>
      <c r="EA28" s="1"/>
      <c r="EB28" s="1"/>
      <c r="EC28" s="1"/>
      <c r="ED28" s="1"/>
      <c r="EE28" s="1"/>
      <c r="EF28" s="1"/>
      <c r="IE28" s="93">
        <f t="shared" si="1"/>
        <v>0</v>
      </c>
    </row>
    <row r="29" spans="1:239" x14ac:dyDescent="0.25">
      <c r="A29" s="10" t="s">
        <v>55</v>
      </c>
      <c r="B29" s="11" t="s">
        <v>8</v>
      </c>
      <c r="C29" s="11" t="s">
        <v>9</v>
      </c>
      <c r="D29" s="82" t="s">
        <v>56</v>
      </c>
      <c r="E29" s="80" t="s">
        <v>2237</v>
      </c>
      <c r="F29" s="1"/>
      <c r="G29" s="1"/>
      <c r="H29" s="10" t="s">
        <v>351</v>
      </c>
      <c r="I29" s="11">
        <v>14.6</v>
      </c>
      <c r="J29" s="11" t="s">
        <v>9</v>
      </c>
      <c r="K29" s="11" t="str">
        <f>INDEX(rngUnitSettings,MATCH("Stress",INDEX(rngUnitSettings,,1),0),2)</f>
        <v>MPa</v>
      </c>
      <c r="L29" s="82" t="s">
        <v>352</v>
      </c>
      <c r="M29" s="80" t="s">
        <v>2237</v>
      </c>
      <c r="N29" s="1"/>
      <c r="O29" s="11"/>
      <c r="P29" s="11"/>
      <c r="Q29" s="11"/>
      <c r="R29" s="11"/>
      <c r="S29" s="11"/>
      <c r="T29" s="87"/>
      <c r="U29" s="15"/>
      <c r="V29" s="1"/>
      <c r="W29" s="1"/>
      <c r="X29" s="1"/>
      <c r="Y29" s="1"/>
      <c r="Z29" s="1"/>
      <c r="AA29" s="1"/>
      <c r="AB29" s="1"/>
      <c r="AC29" s="1"/>
      <c r="AD29" s="1"/>
      <c r="AE29" s="1"/>
      <c r="AF29" s="1"/>
      <c r="AG29" s="1"/>
      <c r="AH29" s="1"/>
      <c r="AI29" s="6" t="s">
        <v>372</v>
      </c>
      <c r="AJ29" s="6" t="s">
        <v>367</v>
      </c>
      <c r="AK29" s="6" t="s">
        <v>368</v>
      </c>
      <c r="AL29" s="6" t="s">
        <v>369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f t="shared" si="0"/>
        <v>0</v>
      </c>
      <c r="DU29" s="1"/>
      <c r="DV29" s="1"/>
      <c r="DW29" s="1"/>
      <c r="DX29" s="1"/>
      <c r="DY29" s="1"/>
      <c r="DZ29" s="1"/>
      <c r="EA29" s="1"/>
      <c r="EB29" s="1"/>
      <c r="EC29" s="1"/>
      <c r="ED29" s="1"/>
      <c r="EE29" s="1"/>
      <c r="EF29" s="1"/>
      <c r="IE29" s="93">
        <f t="shared" si="1"/>
        <v>0</v>
      </c>
    </row>
    <row r="30" spans="1:239" x14ac:dyDescent="0.25">
      <c r="A30" s="10" t="s">
        <v>57</v>
      </c>
      <c r="B30" s="11">
        <v>1</v>
      </c>
      <c r="C30" s="11" t="s">
        <v>9</v>
      </c>
      <c r="D30" s="82" t="s">
        <v>58</v>
      </c>
      <c r="E30" s="80" t="s">
        <v>2237</v>
      </c>
      <c r="F30" s="1"/>
      <c r="G30" s="1"/>
      <c r="H30" s="10" t="s">
        <v>353</v>
      </c>
      <c r="I30" s="11">
        <v>32500</v>
      </c>
      <c r="J30" s="11">
        <v>32500</v>
      </c>
      <c r="K30" s="11" t="str">
        <f>INDEX(rngUnitSettings,MATCH("Stress",INDEX(rngUnitSettings,,1),0),2)</f>
        <v>MPa</v>
      </c>
      <c r="L30" s="82" t="s">
        <v>354</v>
      </c>
      <c r="M30" s="80" t="s">
        <v>2237</v>
      </c>
      <c r="N30" s="1"/>
      <c r="O30" s="11"/>
      <c r="P30" s="11"/>
      <c r="Q30" s="11"/>
      <c r="R30" s="11"/>
      <c r="S30" s="11"/>
      <c r="T30" s="87"/>
      <c r="U30" s="15"/>
      <c r="V30" s="1"/>
      <c r="W30" s="1"/>
      <c r="X30" s="1"/>
      <c r="Y30" s="1"/>
      <c r="Z30" s="1"/>
      <c r="AA30" s="1"/>
      <c r="AB30" s="1"/>
      <c r="AC30" s="1"/>
      <c r="AD30" s="1"/>
      <c r="AE30" s="1"/>
      <c r="AF30" s="1"/>
      <c r="AG30" s="1"/>
      <c r="AH30" s="1"/>
      <c r="AI30" s="6" t="s">
        <v>372</v>
      </c>
      <c r="AJ30" s="6" t="s">
        <v>367</v>
      </c>
      <c r="AK30" s="6" t="s">
        <v>368</v>
      </c>
      <c r="AL30" s="6" t="s">
        <v>328</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f t="shared" si="0"/>
        <v>0</v>
      </c>
      <c r="DU30" s="1"/>
      <c r="DV30" s="1"/>
      <c r="DW30" s="1"/>
      <c r="DX30" s="1"/>
      <c r="DY30" s="1"/>
      <c r="DZ30" s="1"/>
      <c r="EA30" s="1"/>
      <c r="EB30" s="1"/>
      <c r="EC30" s="1"/>
      <c r="ED30" s="1"/>
      <c r="EE30" s="1"/>
      <c r="EF30" s="1"/>
      <c r="IE30" s="93">
        <f t="shared" si="1"/>
        <v>0</v>
      </c>
    </row>
    <row r="31" spans="1:239" x14ac:dyDescent="0.25">
      <c r="A31" s="10" t="s">
        <v>59</v>
      </c>
      <c r="B31" s="11">
        <v>3.125E-2</v>
      </c>
      <c r="C31" s="11" t="s">
        <v>9</v>
      </c>
      <c r="D31" s="82" t="s">
        <v>60</v>
      </c>
      <c r="E31" s="80" t="s">
        <v>2237</v>
      </c>
      <c r="F31" s="1"/>
      <c r="G31" s="1"/>
      <c r="H31" s="10" t="s">
        <v>355</v>
      </c>
      <c r="I31" s="11">
        <v>1.5E-3</v>
      </c>
      <c r="J31" s="11">
        <v>8.0000000000000007E-5</v>
      </c>
      <c r="K31" s="11" t="s">
        <v>9</v>
      </c>
      <c r="L31" s="82" t="s">
        <v>356</v>
      </c>
      <c r="M31" s="80" t="s">
        <v>2237</v>
      </c>
      <c r="N31" s="1"/>
      <c r="O31" s="11"/>
      <c r="P31" s="11"/>
      <c r="Q31" s="11"/>
      <c r="R31" s="11"/>
      <c r="S31" s="11"/>
      <c r="T31" s="87"/>
      <c r="U31" s="15"/>
      <c r="V31" s="1"/>
      <c r="W31" s="1"/>
      <c r="X31" s="1"/>
      <c r="Y31" s="1"/>
      <c r="Z31" s="1"/>
      <c r="AA31" s="1"/>
      <c r="AB31" s="1"/>
      <c r="AC31" s="1"/>
      <c r="AD31" s="1"/>
      <c r="AE31" s="1"/>
      <c r="AF31" s="1"/>
      <c r="AG31" s="1"/>
      <c r="AH31" s="1"/>
      <c r="AI31" s="6" t="s">
        <v>372</v>
      </c>
      <c r="AJ31" s="6" t="s">
        <v>367</v>
      </c>
      <c r="AK31" s="6" t="s">
        <v>368</v>
      </c>
      <c r="AL31" s="6" t="s">
        <v>328</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f t="shared" si="0"/>
        <v>0</v>
      </c>
      <c r="DU31" s="1"/>
      <c r="DV31" s="1"/>
      <c r="DW31" s="1"/>
      <c r="DX31" s="1"/>
      <c r="DY31" s="1"/>
      <c r="DZ31" s="1"/>
      <c r="EA31" s="1"/>
      <c r="EB31" s="1"/>
      <c r="EC31" s="1"/>
      <c r="ED31" s="1"/>
      <c r="EE31" s="1"/>
      <c r="EF31" s="1"/>
      <c r="IE31" s="93">
        <f t="shared" si="1"/>
        <v>0</v>
      </c>
    </row>
    <row r="32" spans="1:239" x14ac:dyDescent="0.25">
      <c r="A32" s="10" t="s">
        <v>61</v>
      </c>
      <c r="B32" s="11">
        <v>5.0000000000000001E-4</v>
      </c>
      <c r="C32" s="11" t="s">
        <v>9</v>
      </c>
      <c r="D32" s="82" t="s">
        <v>62</v>
      </c>
      <c r="E32" s="80" t="s">
        <v>2237</v>
      </c>
      <c r="F32" s="1"/>
      <c r="G32" s="1"/>
      <c r="H32" s="10" t="s">
        <v>357</v>
      </c>
      <c r="I32" s="11">
        <v>2E-3</v>
      </c>
      <c r="J32" s="11">
        <v>1E-4</v>
      </c>
      <c r="K32" s="11" t="s">
        <v>9</v>
      </c>
      <c r="L32" s="82" t="s">
        <v>358</v>
      </c>
      <c r="M32" s="80" t="s">
        <v>2237</v>
      </c>
      <c r="N32" s="1"/>
      <c r="O32" s="11"/>
      <c r="P32" s="11"/>
      <c r="Q32" s="11"/>
      <c r="R32" s="11"/>
      <c r="S32" s="11"/>
      <c r="T32" s="87"/>
      <c r="U32" s="15"/>
      <c r="V32" s="1"/>
      <c r="W32" s="1"/>
      <c r="X32" s="1"/>
      <c r="Y32" s="1"/>
      <c r="Z32" s="1"/>
      <c r="AA32" s="1"/>
      <c r="AB32" s="1"/>
      <c r="AC32" s="1"/>
      <c r="AD32" s="1"/>
      <c r="AE32" s="1"/>
      <c r="AF32" s="1"/>
      <c r="AG32" s="1"/>
      <c r="AH32" s="1"/>
      <c r="AI32" s="6" t="s">
        <v>372</v>
      </c>
      <c r="AJ32" s="6" t="s">
        <v>367</v>
      </c>
      <c r="AK32" s="6" t="s">
        <v>370</v>
      </c>
      <c r="AL32" s="6" t="s">
        <v>327</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t="str">
        <f t="shared" si="0"/>
        <v/>
      </c>
      <c r="DU32" s="1"/>
      <c r="DV32" s="1"/>
      <c r="DW32" s="1"/>
      <c r="DX32" s="1"/>
      <c r="DY32" s="1"/>
      <c r="DZ32" s="1"/>
      <c r="EA32" s="1"/>
      <c r="EB32" s="1"/>
      <c r="EC32" s="1"/>
      <c r="ED32" s="1"/>
      <c r="EE32" s="1"/>
      <c r="EF32" s="1"/>
      <c r="IE32" s="93" t="str">
        <f t="shared" si="1"/>
        <v/>
      </c>
    </row>
    <row r="33" spans="1:239" x14ac:dyDescent="0.25">
      <c r="A33" s="10" t="s">
        <v>63</v>
      </c>
      <c r="B33" s="11">
        <v>1.0000000000000001E-5</v>
      </c>
      <c r="C33" s="11" t="str">
        <f>INDEX(rngUnitSettings,MATCH("Curvature",INDEX(rngUnitSettings,,1),0),2)</f>
        <v>1/mm</v>
      </c>
      <c r="D33" s="82" t="s">
        <v>64</v>
      </c>
      <c r="E33" s="80" t="s">
        <v>2237</v>
      </c>
      <c r="F33" s="1"/>
      <c r="G33" s="1"/>
      <c r="H33" s="10" t="s">
        <v>359</v>
      </c>
      <c r="I33" s="11">
        <v>3.5000000000000001E-3</v>
      </c>
      <c r="J33" s="11">
        <v>1.4999999999999999E-4</v>
      </c>
      <c r="K33" s="11" t="s">
        <v>9</v>
      </c>
      <c r="L33" s="82" t="s">
        <v>360</v>
      </c>
      <c r="M33" s="80" t="s">
        <v>2237</v>
      </c>
      <c r="N33" s="1"/>
      <c r="O33" s="11"/>
      <c r="P33" s="11"/>
      <c r="Q33" s="11"/>
      <c r="R33" s="11"/>
      <c r="S33" s="11"/>
      <c r="T33" s="87"/>
      <c r="U33" s="15"/>
      <c r="V33" s="1"/>
      <c r="W33" s="1"/>
      <c r="X33" s="1"/>
      <c r="Y33" s="1"/>
      <c r="Z33" s="1"/>
      <c r="AA33" s="1"/>
      <c r="AB33" s="1"/>
      <c r="AC33" s="1"/>
      <c r="AD33" s="1"/>
      <c r="AE33" s="1"/>
      <c r="AF33" s="1"/>
      <c r="AG33" s="1"/>
      <c r="AH33" s="1"/>
      <c r="AI33" s="6" t="s">
        <v>372</v>
      </c>
      <c r="AJ33" s="6" t="s">
        <v>367</v>
      </c>
      <c r="AK33" s="6" t="s">
        <v>370</v>
      </c>
      <c r="AL33" s="6" t="s">
        <v>327</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t="str">
        <f t="shared" si="0"/>
        <v/>
      </c>
      <c r="DU33" s="1"/>
      <c r="DV33" s="1"/>
      <c r="DW33" s="1"/>
      <c r="DX33" s="1"/>
      <c r="DY33" s="1"/>
      <c r="DZ33" s="1"/>
      <c r="EA33" s="1"/>
      <c r="EB33" s="1"/>
      <c r="EC33" s="1"/>
      <c r="ED33" s="1"/>
      <c r="EE33" s="1"/>
      <c r="EF33" s="1"/>
      <c r="IE33" s="93" t="str">
        <f t="shared" si="1"/>
        <v/>
      </c>
    </row>
    <row r="34" spans="1:239" x14ac:dyDescent="0.25">
      <c r="A34" s="12" t="s">
        <v>65</v>
      </c>
      <c r="B34" s="13"/>
      <c r="C34" s="13" t="s">
        <v>9</v>
      </c>
      <c r="D34" s="83"/>
      <c r="E34" s="13"/>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372</v>
      </c>
      <c r="AJ34" s="6" t="s">
        <v>367</v>
      </c>
      <c r="AK34" s="6" t="s">
        <v>370</v>
      </c>
      <c r="AL34" s="6" t="s">
        <v>327</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t="str">
        <f t="shared" si="0"/>
        <v/>
      </c>
      <c r="DU34" s="1"/>
      <c r="DV34" s="1"/>
      <c r="DW34" s="1"/>
      <c r="DX34" s="1"/>
      <c r="DY34" s="1"/>
      <c r="DZ34" s="1"/>
      <c r="EA34" s="1"/>
      <c r="EB34" s="1"/>
      <c r="EC34" s="1"/>
      <c r="ED34" s="1"/>
      <c r="EE34" s="1"/>
      <c r="EF34" s="1"/>
      <c r="IE34" s="93" t="str">
        <f t="shared" si="1"/>
        <v/>
      </c>
    </row>
    <row r="35" spans="1:239" x14ac:dyDescent="0.25">
      <c r="A35" s="10" t="s">
        <v>66</v>
      </c>
      <c r="B35" s="11">
        <v>2</v>
      </c>
      <c r="C35" s="11" t="s">
        <v>33</v>
      </c>
      <c r="D35" s="82" t="s">
        <v>67</v>
      </c>
      <c r="E35" s="80" t="s">
        <v>2237</v>
      </c>
      <c r="F35" s="1"/>
      <c r="G35" s="1"/>
      <c r="H35" s="109" t="s">
        <v>2258</v>
      </c>
      <c r="I35" s="110"/>
      <c r="J35" s="110"/>
      <c r="K35" s="110"/>
      <c r="L35" s="110"/>
      <c r="M35" s="110"/>
      <c r="N35" s="110"/>
      <c r="O35" s="1"/>
      <c r="P35" s="1"/>
      <c r="Q35" s="1"/>
      <c r="R35" s="1"/>
      <c r="S35" s="1"/>
      <c r="T35" s="1"/>
      <c r="U35" s="1"/>
      <c r="V35" s="1"/>
      <c r="W35" s="1"/>
      <c r="X35" s="1"/>
      <c r="Y35" s="1"/>
      <c r="Z35" s="1"/>
      <c r="AA35" s="1"/>
      <c r="AB35" s="1"/>
      <c r="AC35" s="1"/>
      <c r="AD35" s="1"/>
      <c r="AE35" s="1"/>
      <c r="AF35" s="1"/>
      <c r="AG35" s="1"/>
      <c r="AH35" s="1"/>
      <c r="AI35" s="6" t="s">
        <v>372</v>
      </c>
      <c r="AJ35" s="6" t="s">
        <v>367</v>
      </c>
      <c r="AK35" s="6" t="s">
        <v>370</v>
      </c>
      <c r="AL35" s="6" t="s">
        <v>327</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t="str">
        <f t="shared" si="0"/>
        <v/>
      </c>
      <c r="DU35" s="1"/>
      <c r="DV35" s="1"/>
      <c r="DW35" s="1"/>
      <c r="DX35" s="1"/>
      <c r="DY35" s="1"/>
      <c r="DZ35" s="1"/>
      <c r="EA35" s="1"/>
      <c r="EB35" s="1"/>
      <c r="EC35" s="1"/>
      <c r="ED35" s="1"/>
      <c r="EE35" s="1"/>
      <c r="EF35" s="1"/>
      <c r="IE35" s="93" t="str">
        <f t="shared" si="1"/>
        <v/>
      </c>
    </row>
    <row r="36" spans="1:239" x14ac:dyDescent="0.25">
      <c r="A36" s="10" t="s">
        <v>68</v>
      </c>
      <c r="B36" s="11">
        <v>9.9999999999999998E-13</v>
      </c>
      <c r="C36" s="11" t="s">
        <v>9</v>
      </c>
      <c r="D36" s="82" t="s">
        <v>69</v>
      </c>
      <c r="E36" s="80" t="s">
        <v>2237</v>
      </c>
      <c r="F36" s="1"/>
      <c r="G36" s="1"/>
      <c r="H36" s="106"/>
      <c r="I36" s="106"/>
      <c r="J36" s="112" t="s">
        <v>313</v>
      </c>
      <c r="K36" s="112"/>
      <c r="L36" s="112"/>
      <c r="M36" s="113"/>
      <c r="N36" s="106"/>
      <c r="O36" s="1"/>
      <c r="P36" s="109" t="s">
        <v>2259</v>
      </c>
      <c r="Q36" s="110"/>
      <c r="R36" s="110"/>
      <c r="S36" s="110"/>
      <c r="T36" s="1"/>
      <c r="U36" s="1"/>
      <c r="V36" s="1"/>
      <c r="W36" s="1"/>
      <c r="X36" s="1"/>
      <c r="Y36" s="1"/>
      <c r="Z36" s="1"/>
      <c r="AA36" s="1"/>
      <c r="AB36" s="1"/>
      <c r="AC36" s="1"/>
      <c r="AD36" s="1"/>
      <c r="AE36" s="1"/>
      <c r="AF36" s="1"/>
      <c r="AG36" s="1"/>
      <c r="AH36" s="1"/>
      <c r="AI36" s="6" t="s">
        <v>372</v>
      </c>
      <c r="AJ36" s="6" t="s">
        <v>367</v>
      </c>
      <c r="AK36" s="6" t="s">
        <v>370</v>
      </c>
      <c r="AL36" s="6" t="s">
        <v>369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t="str">
        <f t="shared" si="0"/>
        <v/>
      </c>
      <c r="DU36" s="1"/>
      <c r="DV36" s="1"/>
      <c r="DW36" s="1"/>
      <c r="DX36" s="1"/>
      <c r="DY36" s="1"/>
      <c r="DZ36" s="1"/>
      <c r="EA36" s="1"/>
      <c r="EB36" s="1"/>
      <c r="EC36" s="1"/>
      <c r="ED36" s="1"/>
      <c r="EE36" s="1"/>
      <c r="EF36" s="1"/>
      <c r="IE36" s="93" t="str">
        <f t="shared" si="1"/>
        <v/>
      </c>
    </row>
    <row r="37" spans="1:239" x14ac:dyDescent="0.25">
      <c r="A37" s="10"/>
      <c r="B37" s="11"/>
      <c r="C37" s="11"/>
      <c r="D37" s="82"/>
      <c r="E37" s="11"/>
      <c r="F37" s="1"/>
      <c r="G37" s="1"/>
      <c r="H37" s="106" t="s">
        <v>1</v>
      </c>
      <c r="I37" s="106" t="s">
        <v>374</v>
      </c>
      <c r="J37" s="8" t="s">
        <v>316</v>
      </c>
      <c r="K37" s="8" t="s">
        <v>375</v>
      </c>
      <c r="L37" s="8" t="s">
        <v>376</v>
      </c>
      <c r="M37" s="84" t="s">
        <v>377</v>
      </c>
      <c r="N37" s="9" t="s">
        <v>4</v>
      </c>
      <c r="O37" s="1"/>
      <c r="P37" s="7" t="s">
        <v>323</v>
      </c>
      <c r="Q37" s="7" t="str">
        <f>"N, "&amp;INDEX(rngUnitSettings,MATCH("Force",INDEX(rngUnitSettings,,1),0),2)</f>
        <v>N, tf</v>
      </c>
      <c r="R37" s="86"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372</v>
      </c>
      <c r="AJ37" s="6" t="s">
        <v>367</v>
      </c>
      <c r="AK37" s="6" t="s">
        <v>370</v>
      </c>
      <c r="AL37" s="6" t="s">
        <v>328</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t="str">
        <f t="shared" si="0"/>
        <v/>
      </c>
      <c r="DU37" s="1"/>
      <c r="DV37" s="1"/>
      <c r="DW37" s="1"/>
      <c r="DX37" s="1"/>
      <c r="DY37" s="1"/>
      <c r="DZ37" s="1"/>
      <c r="EA37" s="1"/>
      <c r="EB37" s="1"/>
      <c r="EC37" s="1"/>
      <c r="ED37" s="1"/>
      <c r="EE37" s="1"/>
      <c r="EF37" s="1"/>
      <c r="IE37" s="93" t="str">
        <f t="shared" si="1"/>
        <v/>
      </c>
    </row>
    <row r="38" spans="1:239" x14ac:dyDescent="0.25">
      <c r="A38" s="7" t="s">
        <v>70</v>
      </c>
      <c r="B38" s="8"/>
      <c r="C38" s="8"/>
      <c r="D38" s="81"/>
      <c r="E38" s="8"/>
      <c r="F38" s="1"/>
      <c r="G38" s="1"/>
      <c r="H38" s="12" t="s">
        <v>378</v>
      </c>
      <c r="I38" s="12"/>
      <c r="J38" s="13"/>
      <c r="K38" s="13"/>
      <c r="L38" s="13"/>
      <c r="M38" s="92"/>
      <c r="N38" s="23"/>
      <c r="O38" s="1"/>
      <c r="P38" s="11">
        <f>IF(INDEX(rngLoadCombinations,2,1)="","",INDEX(rngLoadCombinations,2,1))</f>
        <v>1</v>
      </c>
      <c r="Q38" s="11">
        <v>0</v>
      </c>
      <c r="R38" s="87">
        <v>0</v>
      </c>
      <c r="S38" s="11">
        <v>0</v>
      </c>
      <c r="T38" s="1"/>
      <c r="U38" s="1"/>
      <c r="V38" s="1"/>
      <c r="W38" s="1"/>
      <c r="X38" s="1"/>
      <c r="Y38" s="1"/>
      <c r="Z38" s="1"/>
      <c r="AA38" s="1"/>
      <c r="AB38" s="1"/>
      <c r="AC38" s="1"/>
      <c r="AD38" s="1"/>
      <c r="AE38" s="1"/>
      <c r="AF38" s="1"/>
      <c r="AG38" s="1"/>
      <c r="AH38" s="1"/>
      <c r="AI38" s="6" t="s">
        <v>372</v>
      </c>
      <c r="AJ38" s="6" t="s">
        <v>367</v>
      </c>
      <c r="AK38" s="6" t="s">
        <v>370</v>
      </c>
      <c r="AL38" s="6" t="s">
        <v>328</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t="str">
        <f t="shared" si="0"/>
        <v/>
      </c>
      <c r="DU38" s="1"/>
      <c r="DV38" s="1"/>
      <c r="DW38" s="1"/>
      <c r="DX38" s="1"/>
      <c r="DY38" s="1"/>
      <c r="DZ38" s="1"/>
      <c r="EA38" s="1"/>
      <c r="EB38" s="1"/>
      <c r="EC38" s="1"/>
      <c r="ED38" s="1"/>
      <c r="EE38" s="1"/>
      <c r="EF38" s="1"/>
      <c r="IE38" s="93" t="str">
        <f t="shared" si="1"/>
        <v/>
      </c>
    </row>
    <row r="39" spans="1:239" x14ac:dyDescent="0.25">
      <c r="A39" s="12" t="s">
        <v>40</v>
      </c>
      <c r="B39" s="13"/>
      <c r="C39" s="13" t="s">
        <v>9</v>
      </c>
      <c r="D39" s="83"/>
      <c r="E39" s="13"/>
      <c r="F39" s="1"/>
      <c r="G39" s="1"/>
      <c r="H39" s="10" t="s">
        <v>379</v>
      </c>
      <c r="I39" s="10" t="s">
        <v>380</v>
      </c>
      <c r="J39" s="11" t="s">
        <v>316</v>
      </c>
      <c r="K39" s="11" t="s">
        <v>375</v>
      </c>
      <c r="L39" s="11" t="s">
        <v>376</v>
      </c>
      <c r="M39" s="87" t="s">
        <v>377</v>
      </c>
      <c r="N39" s="15" t="s">
        <v>381</v>
      </c>
      <c r="O39" s="1"/>
      <c r="P39" s="11" t="str">
        <f>IF(INDEX(rngLoadCombinations,3,1)="","",INDEX(rngLoadCombinations,3,1))</f>
        <v/>
      </c>
      <c r="Q39" s="11">
        <v>0</v>
      </c>
      <c r="R39" s="87">
        <v>0</v>
      </c>
      <c r="S39" s="11">
        <v>0</v>
      </c>
      <c r="T39" s="1"/>
      <c r="U39" s="1"/>
      <c r="V39" s="1"/>
      <c r="W39" s="1"/>
      <c r="X39" s="1"/>
      <c r="Y39" s="1"/>
      <c r="Z39" s="1"/>
      <c r="AA39" s="1"/>
      <c r="AB39" s="1"/>
      <c r="AC39" s="1"/>
      <c r="AD39" s="1"/>
      <c r="AE39" s="1"/>
      <c r="AF39" s="1"/>
      <c r="AG39" s="1"/>
      <c r="AH39" s="1"/>
      <c r="AI39" s="6" t="s">
        <v>372</v>
      </c>
      <c r="AJ39" s="6" t="s">
        <v>367</v>
      </c>
      <c r="AK39" s="6" t="s">
        <v>370</v>
      </c>
      <c r="AL39" s="6" t="s">
        <v>328</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t="str">
        <f t="shared" si="0"/>
        <v/>
      </c>
      <c r="DU39" s="1"/>
      <c r="DV39" s="1"/>
      <c r="DW39" s="1"/>
      <c r="DX39" s="1"/>
      <c r="DY39" s="1"/>
      <c r="DZ39" s="1"/>
      <c r="EA39" s="1"/>
      <c r="EB39" s="1"/>
      <c r="EC39" s="1"/>
      <c r="ED39" s="1"/>
      <c r="EE39" s="1"/>
      <c r="EF39" s="1"/>
      <c r="IE39" s="93" t="str">
        <f t="shared" si="1"/>
        <v/>
      </c>
    </row>
    <row r="40" spans="1:239" x14ac:dyDescent="0.25">
      <c r="A40" s="10" t="s">
        <v>71</v>
      </c>
      <c r="B40" s="11" t="s">
        <v>72</v>
      </c>
      <c r="C40" s="11" t="s">
        <v>9</v>
      </c>
      <c r="D40" s="82" t="s">
        <v>73</v>
      </c>
      <c r="E40" s="80" t="s">
        <v>2237</v>
      </c>
      <c r="F40" s="1"/>
      <c r="G40" s="1"/>
      <c r="H40" s="10" t="s">
        <v>382</v>
      </c>
      <c r="I40" s="10" t="s">
        <v>383</v>
      </c>
      <c r="J40" s="11" t="s">
        <v>384</v>
      </c>
      <c r="K40" s="11" t="s">
        <v>385</v>
      </c>
      <c r="L40" s="11" t="s">
        <v>386</v>
      </c>
      <c r="M40" s="87" t="s">
        <v>387</v>
      </c>
      <c r="N40" s="15" t="s">
        <v>388</v>
      </c>
      <c r="O40" s="1"/>
      <c r="P40" s="11" t="str">
        <f>IF(INDEX(rngLoadCombinations,4,1)="","",INDEX(rngLoadCombinations,4,1))</f>
        <v/>
      </c>
      <c r="Q40" s="11">
        <v>0</v>
      </c>
      <c r="R40" s="87">
        <v>0</v>
      </c>
      <c r="S40" s="11">
        <v>0</v>
      </c>
      <c r="T40" s="1"/>
      <c r="U40" s="1"/>
      <c r="V40" s="1"/>
      <c r="W40" s="1"/>
      <c r="X40" s="1"/>
      <c r="Y40" s="1"/>
      <c r="Z40" s="1"/>
      <c r="AA40" s="1"/>
      <c r="AB40" s="1"/>
      <c r="AC40" s="1"/>
      <c r="AD40" s="1"/>
      <c r="AE40" s="1"/>
      <c r="AF40" s="1"/>
      <c r="AG40" s="1"/>
      <c r="AH40" s="1"/>
      <c r="AI40" s="6" t="s">
        <v>372</v>
      </c>
      <c r="AJ40" s="6" t="s">
        <v>367</v>
      </c>
      <c r="AK40" s="6" t="s">
        <v>370</v>
      </c>
      <c r="AL40" s="6" t="s">
        <v>328</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t="str">
        <f t="shared" si="0"/>
        <v/>
      </c>
      <c r="DU40" s="1"/>
      <c r="DV40" s="1"/>
      <c r="DW40" s="1"/>
      <c r="DX40" s="1"/>
      <c r="DY40" s="1"/>
      <c r="DZ40" s="1"/>
      <c r="EA40" s="1"/>
      <c r="EB40" s="1"/>
      <c r="EC40" s="1"/>
      <c r="ED40" s="1"/>
      <c r="EE40" s="1"/>
      <c r="EF40" s="1"/>
      <c r="IE40" s="93" t="str">
        <f t="shared" si="1"/>
        <v/>
      </c>
    </row>
    <row r="41" spans="1:239" x14ac:dyDescent="0.25">
      <c r="A41" s="10" t="s">
        <v>74</v>
      </c>
      <c r="B41" s="11">
        <v>60</v>
      </c>
      <c r="C41" s="11" t="s">
        <v>33</v>
      </c>
      <c r="D41" s="82" t="s">
        <v>75</v>
      </c>
      <c r="E41" s="80" t="s">
        <v>2237</v>
      </c>
      <c r="F41" s="1"/>
      <c r="G41" s="1"/>
      <c r="H41" s="12" t="s">
        <v>389</v>
      </c>
      <c r="I41" s="12"/>
      <c r="J41" s="13"/>
      <c r="K41" s="13"/>
      <c r="L41" s="13"/>
      <c r="M41" s="92"/>
      <c r="N41" s="23"/>
      <c r="O41" s="1"/>
      <c r="P41" s="11" t="str">
        <f>IF(INDEX(rngLoadCombinations,5,1)="","",INDEX(rngLoadCombinations,5,1))</f>
        <v/>
      </c>
      <c r="Q41" s="11">
        <v>0</v>
      </c>
      <c r="R41" s="87">
        <v>0</v>
      </c>
      <c r="S41" s="11">
        <v>0</v>
      </c>
      <c r="T41" s="1"/>
      <c r="U41" s="1"/>
      <c r="V41" s="1"/>
      <c r="W41" s="1"/>
      <c r="X41" s="1"/>
      <c r="Y41" s="1"/>
      <c r="Z41" s="1"/>
      <c r="AA41" s="1"/>
      <c r="AB41" s="1"/>
      <c r="AC41" s="1"/>
      <c r="AD41" s="1"/>
      <c r="AE41" s="1"/>
      <c r="AF41" s="1"/>
      <c r="AG41" s="1"/>
      <c r="AH41" s="1"/>
      <c r="AI41" s="6" t="s">
        <v>372</v>
      </c>
      <c r="AJ41" s="6" t="s">
        <v>371</v>
      </c>
      <c r="AK41" s="6" t="s">
        <v>368</v>
      </c>
      <c r="AL41" s="6" t="s">
        <v>327</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t="str">
        <f t="shared" si="0"/>
        <v/>
      </c>
      <c r="DU41" s="1"/>
      <c r="DV41" s="1"/>
      <c r="DW41" s="1"/>
      <c r="DX41" s="1"/>
      <c r="DY41" s="1"/>
      <c r="DZ41" s="1"/>
      <c r="EA41" s="1"/>
      <c r="EB41" s="1"/>
      <c r="EC41" s="1"/>
      <c r="ED41" s="1"/>
      <c r="EE41" s="1"/>
      <c r="EF41" s="1"/>
      <c r="IE41" s="93" t="str">
        <f t="shared" si="1"/>
        <v/>
      </c>
    </row>
    <row r="42" spans="1:239" x14ac:dyDescent="0.25">
      <c r="A42" s="12" t="s">
        <v>76</v>
      </c>
      <c r="B42" s="13"/>
      <c r="C42" s="13" t="s">
        <v>9</v>
      </c>
      <c r="D42" s="83"/>
      <c r="E42" s="13"/>
      <c r="F42" s="1"/>
      <c r="G42" s="1"/>
      <c r="H42" s="10" t="s">
        <v>390</v>
      </c>
      <c r="I42" s="10" t="s">
        <v>391</v>
      </c>
      <c r="J42" s="11" t="s">
        <v>8</v>
      </c>
      <c r="K42" s="11" t="s">
        <v>200</v>
      </c>
      <c r="L42" s="11" t="s">
        <v>8</v>
      </c>
      <c r="M42" s="87" t="s">
        <v>8</v>
      </c>
      <c r="N42" s="15" t="s">
        <v>392</v>
      </c>
      <c r="O42" s="1"/>
      <c r="P42" s="11" t="str">
        <f>IF(INDEX(rngLoadCombinations,6,1)="","",INDEX(rngLoadCombinations,6,1))</f>
        <v/>
      </c>
      <c r="Q42" s="11">
        <v>0</v>
      </c>
      <c r="R42" s="87">
        <v>0</v>
      </c>
      <c r="S42" s="11">
        <v>0</v>
      </c>
      <c r="T42" s="1"/>
      <c r="U42" s="1"/>
      <c r="V42" s="1"/>
      <c r="W42" s="1"/>
      <c r="X42" s="1"/>
      <c r="Y42" s="1"/>
      <c r="Z42" s="1"/>
      <c r="AA42" s="1"/>
      <c r="AB42" s="1"/>
      <c r="AC42" s="1"/>
      <c r="AD42" s="1"/>
      <c r="AE42" s="1"/>
      <c r="AF42" s="1"/>
      <c r="AG42" s="1"/>
      <c r="AH42" s="1"/>
      <c r="AI42" s="6" t="s">
        <v>372</v>
      </c>
      <c r="AJ42" s="6" t="s">
        <v>371</v>
      </c>
      <c r="AK42" s="6" t="s">
        <v>368</v>
      </c>
      <c r="AL42" s="6" t="s">
        <v>327</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t="str">
        <f t="shared" si="0"/>
        <v/>
      </c>
      <c r="DU42" s="1"/>
      <c r="DV42" s="1"/>
      <c r="DW42" s="1"/>
      <c r="DX42" s="1"/>
      <c r="DY42" s="1"/>
      <c r="DZ42" s="1"/>
      <c r="EA42" s="1"/>
      <c r="EB42" s="1"/>
      <c r="EC42" s="1"/>
      <c r="ED42" s="1"/>
      <c r="EE42" s="1"/>
      <c r="EF42" s="1"/>
      <c r="IE42" s="93" t="str">
        <f t="shared" si="1"/>
        <v/>
      </c>
    </row>
    <row r="43" spans="1:239" x14ac:dyDescent="0.25">
      <c r="A43" s="10" t="s">
        <v>77</v>
      </c>
      <c r="B43" s="11">
        <v>1.0000000000000001E-5</v>
      </c>
      <c r="C43" s="11" t="s">
        <v>9</v>
      </c>
      <c r="D43" s="82" t="s">
        <v>78</v>
      </c>
      <c r="E43" s="80" t="s">
        <v>2237</v>
      </c>
      <c r="F43" s="1"/>
      <c r="G43" s="1"/>
      <c r="H43" s="10" t="s">
        <v>393</v>
      </c>
      <c r="I43" s="10" t="s">
        <v>394</v>
      </c>
      <c r="J43" s="11" t="s">
        <v>8</v>
      </c>
      <c r="K43" s="11" t="s">
        <v>200</v>
      </c>
      <c r="L43" s="11" t="s">
        <v>8</v>
      </c>
      <c r="M43" s="87" t="s">
        <v>200</v>
      </c>
      <c r="N43" s="15" t="s">
        <v>395</v>
      </c>
      <c r="O43" s="1"/>
      <c r="P43" s="11" t="str">
        <f>IF(INDEX(rngLoadCombinations,7,1)="","",INDEX(rngLoadCombinations,7,1))</f>
        <v/>
      </c>
      <c r="Q43" s="11">
        <v>0</v>
      </c>
      <c r="R43" s="87">
        <v>0</v>
      </c>
      <c r="S43" s="11">
        <v>0</v>
      </c>
      <c r="T43" s="1"/>
      <c r="U43" s="1"/>
      <c r="V43" s="1"/>
      <c r="W43" s="1"/>
      <c r="X43" s="1"/>
      <c r="Y43" s="1"/>
      <c r="Z43" s="1"/>
      <c r="AA43" s="1"/>
      <c r="AB43" s="1"/>
      <c r="AC43" s="1"/>
      <c r="AD43" s="1"/>
      <c r="AE43" s="1"/>
      <c r="AF43" s="1"/>
      <c r="AG43" s="1"/>
      <c r="AH43" s="1"/>
      <c r="AI43" s="6" t="s">
        <v>372</v>
      </c>
      <c r="AJ43" s="6" t="s">
        <v>371</v>
      </c>
      <c r="AK43" s="6" t="s">
        <v>368</v>
      </c>
      <c r="AL43" s="6" t="s">
        <v>369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t="str">
        <f t="shared" si="0"/>
        <v/>
      </c>
      <c r="DU43" s="1"/>
      <c r="DV43" s="1"/>
      <c r="DW43" s="1"/>
      <c r="DX43" s="1"/>
      <c r="DY43" s="1"/>
      <c r="DZ43" s="1"/>
      <c r="EA43" s="1"/>
      <c r="EB43" s="1"/>
      <c r="EC43" s="1"/>
      <c r="ED43" s="1"/>
      <c r="EE43" s="1"/>
      <c r="EF43" s="1"/>
      <c r="IE43" s="93" t="str">
        <f t="shared" si="1"/>
        <v/>
      </c>
    </row>
    <row r="44" spans="1:239" x14ac:dyDescent="0.25">
      <c r="A44" s="12" t="s">
        <v>79</v>
      </c>
      <c r="B44" s="13"/>
      <c r="C44" s="13" t="s">
        <v>9</v>
      </c>
      <c r="D44" s="83"/>
      <c r="E44" s="13"/>
      <c r="F44" s="1"/>
      <c r="G44" s="1"/>
      <c r="H44" s="10" t="s">
        <v>396</v>
      </c>
      <c r="I44" s="10" t="s">
        <v>397</v>
      </c>
      <c r="J44" s="11" t="s">
        <v>200</v>
      </c>
      <c r="K44" s="11" t="s">
        <v>8</v>
      </c>
      <c r="L44" s="11" t="s">
        <v>8</v>
      </c>
      <c r="M44" s="87" t="s">
        <v>200</v>
      </c>
      <c r="N44" s="15" t="s">
        <v>398</v>
      </c>
      <c r="O44" s="1"/>
      <c r="P44" s="11" t="str">
        <f>IF(INDEX(rngLoadCombinations,8,1)="","",INDEX(rngLoadCombinations,8,1))</f>
        <v/>
      </c>
      <c r="Q44" s="11">
        <v>0</v>
      </c>
      <c r="R44" s="87">
        <v>0</v>
      </c>
      <c r="S44" s="11">
        <v>0</v>
      </c>
      <c r="T44" s="1"/>
      <c r="U44" s="1"/>
      <c r="V44" s="1"/>
      <c r="W44" s="1"/>
      <c r="X44" s="1"/>
      <c r="Y44" s="1"/>
      <c r="Z44" s="1"/>
      <c r="AA44" s="1"/>
      <c r="AB44" s="1"/>
      <c r="AC44" s="1"/>
      <c r="AD44" s="1"/>
      <c r="AE44" s="1"/>
      <c r="AF44" s="1"/>
      <c r="AG44" s="1"/>
      <c r="AH44" s="1"/>
      <c r="AI44" s="6" t="s">
        <v>372</v>
      </c>
      <c r="AJ44" s="6" t="s">
        <v>371</v>
      </c>
      <c r="AK44" s="6" t="s">
        <v>368</v>
      </c>
      <c r="AL44" s="6" t="s">
        <v>328</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t="str">
        <f t="shared" si="0"/>
        <v/>
      </c>
      <c r="DU44" s="1"/>
      <c r="DV44" s="1"/>
      <c r="DW44" s="1"/>
      <c r="DX44" s="1"/>
      <c r="DY44" s="1"/>
      <c r="DZ44" s="1"/>
      <c r="EA44" s="1"/>
      <c r="EB44" s="1"/>
      <c r="EC44" s="1"/>
      <c r="ED44" s="1"/>
      <c r="EE44" s="1"/>
      <c r="EF44" s="1"/>
      <c r="IE44" s="93" t="str">
        <f t="shared" si="1"/>
        <v/>
      </c>
    </row>
    <row r="45" spans="1:239" x14ac:dyDescent="0.25">
      <c r="A45" s="10" t="s">
        <v>80</v>
      </c>
      <c r="B45" s="11">
        <v>1024</v>
      </c>
      <c r="C45" s="11" t="s">
        <v>9</v>
      </c>
      <c r="D45" s="82" t="s">
        <v>81</v>
      </c>
      <c r="E45" s="80" t="s">
        <v>2237</v>
      </c>
      <c r="F45" s="1"/>
      <c r="G45" s="1"/>
      <c r="H45" s="10" t="s">
        <v>399</v>
      </c>
      <c r="I45" s="10" t="s">
        <v>400</v>
      </c>
      <c r="J45" s="11" t="s">
        <v>8</v>
      </c>
      <c r="K45" s="11" t="s">
        <v>200</v>
      </c>
      <c r="L45" s="11" t="s">
        <v>200</v>
      </c>
      <c r="M45" s="87" t="s">
        <v>200</v>
      </c>
      <c r="N45" s="15" t="s">
        <v>401</v>
      </c>
      <c r="O45" s="1"/>
      <c r="P45" s="11" t="str">
        <f>IF(INDEX(rngLoadCombinations,9,1)="","",INDEX(rngLoadCombinations,9,1))</f>
        <v/>
      </c>
      <c r="Q45" s="11">
        <v>0</v>
      </c>
      <c r="R45" s="87">
        <v>0</v>
      </c>
      <c r="S45" s="11">
        <v>0</v>
      </c>
      <c r="T45" s="1"/>
      <c r="U45" s="1"/>
      <c r="V45" s="1"/>
      <c r="W45" s="1"/>
      <c r="X45" s="1"/>
      <c r="Y45" s="1"/>
      <c r="Z45" s="1"/>
      <c r="AA45" s="1"/>
      <c r="AB45" s="1"/>
      <c r="AC45" s="1"/>
      <c r="AD45" s="1"/>
      <c r="AE45" s="1"/>
      <c r="AF45" s="1"/>
      <c r="AG45" s="1"/>
      <c r="AH45" s="1"/>
      <c r="AI45" s="6" t="s">
        <v>372</v>
      </c>
      <c r="AJ45" s="6" t="s">
        <v>371</v>
      </c>
      <c r="AK45" s="6" t="s">
        <v>368</v>
      </c>
      <c r="AL45" s="6" t="s">
        <v>328</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t="str">
        <f t="shared" si="0"/>
        <v/>
      </c>
      <c r="DU45" s="1"/>
      <c r="DV45" s="1"/>
      <c r="DW45" s="1"/>
      <c r="DX45" s="1"/>
      <c r="DY45" s="1"/>
      <c r="DZ45" s="1"/>
      <c r="EA45" s="1"/>
      <c r="EB45" s="1"/>
      <c r="EC45" s="1"/>
      <c r="ED45" s="1"/>
      <c r="EE45" s="1"/>
      <c r="EF45" s="1"/>
      <c r="IE45" s="93" t="str">
        <f t="shared" si="1"/>
        <v/>
      </c>
    </row>
    <row r="46" spans="1:239" x14ac:dyDescent="0.25">
      <c r="A46" s="10" t="s">
        <v>82</v>
      </c>
      <c r="B46" s="11" t="s">
        <v>83</v>
      </c>
      <c r="C46" s="11" t="s">
        <v>9</v>
      </c>
      <c r="D46" s="82" t="s">
        <v>84</v>
      </c>
      <c r="E46" s="80" t="s">
        <v>2237</v>
      </c>
      <c r="F46" s="1"/>
      <c r="G46" s="1"/>
      <c r="H46" s="12" t="s">
        <v>402</v>
      </c>
      <c r="I46" s="12"/>
      <c r="J46" s="13"/>
      <c r="K46" s="13"/>
      <c r="L46" s="13"/>
      <c r="M46" s="92"/>
      <c r="N46" s="23"/>
      <c r="O46" s="1"/>
      <c r="P46" s="11" t="str">
        <f>IF(INDEX(rngLoadCombinations,10,1)="","",INDEX(rngLoadCombinations,10,1))</f>
        <v/>
      </c>
      <c r="Q46" s="11">
        <v>0</v>
      </c>
      <c r="R46" s="87">
        <v>0</v>
      </c>
      <c r="S46" s="11">
        <v>0</v>
      </c>
      <c r="T46" s="1"/>
      <c r="U46" s="1"/>
      <c r="V46" s="1"/>
      <c r="W46" s="1"/>
      <c r="X46" s="1"/>
      <c r="Y46" s="1"/>
      <c r="Z46" s="1"/>
      <c r="AA46" s="1"/>
      <c r="AB46" s="1"/>
      <c r="AC46" s="1"/>
      <c r="AD46" s="1"/>
      <c r="AE46" s="1"/>
      <c r="AF46" s="1"/>
      <c r="AG46" s="1"/>
      <c r="AH46" s="1"/>
      <c r="AI46" s="6" t="s">
        <v>372</v>
      </c>
      <c r="AJ46" s="6" t="s">
        <v>371</v>
      </c>
      <c r="AK46" s="6" t="s">
        <v>370</v>
      </c>
      <c r="AL46" s="6" t="s">
        <v>327</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t="str">
        <f t="shared" si="0"/>
        <v/>
      </c>
      <c r="DU46" s="1"/>
      <c r="DV46" s="1"/>
      <c r="DW46" s="1"/>
      <c r="DX46" s="1"/>
      <c r="DY46" s="1"/>
      <c r="DZ46" s="1"/>
      <c r="EA46" s="1"/>
      <c r="EB46" s="1"/>
      <c r="EC46" s="1"/>
      <c r="ED46" s="1"/>
      <c r="EE46" s="1"/>
      <c r="EF46" s="1"/>
      <c r="IE46" s="93" t="str">
        <f t="shared" si="1"/>
        <v/>
      </c>
    </row>
    <row r="47" spans="1:239" x14ac:dyDescent="0.25">
      <c r="A47" s="10" t="s">
        <v>85</v>
      </c>
      <c r="B47" s="11">
        <v>1</v>
      </c>
      <c r="C47" s="11" t="s">
        <v>9</v>
      </c>
      <c r="D47" s="82" t="s">
        <v>86</v>
      </c>
      <c r="E47" s="80" t="s">
        <v>2237</v>
      </c>
      <c r="F47" s="1"/>
      <c r="G47" s="1"/>
      <c r="H47" s="10" t="s">
        <v>403</v>
      </c>
      <c r="I47" s="10" t="s">
        <v>404</v>
      </c>
      <c r="J47" s="11" t="s">
        <v>405</v>
      </c>
      <c r="K47" s="11" t="s">
        <v>405</v>
      </c>
      <c r="L47" s="11" t="s">
        <v>405</v>
      </c>
      <c r="M47" s="87" t="s">
        <v>405</v>
      </c>
      <c r="N47" s="15" t="s">
        <v>406</v>
      </c>
      <c r="O47" s="1"/>
      <c r="P47" s="11" t="str">
        <f>IF(INDEX(rngLoadCombinations,11,1)="","",INDEX(rngLoadCombinations,11,1))</f>
        <v/>
      </c>
      <c r="Q47" s="11">
        <v>0</v>
      </c>
      <c r="R47" s="87">
        <v>0</v>
      </c>
      <c r="S47" s="11">
        <v>0</v>
      </c>
      <c r="T47" s="1"/>
      <c r="U47" s="1"/>
      <c r="V47" s="1"/>
      <c r="W47" s="1"/>
      <c r="X47" s="1"/>
      <c r="Y47" s="1"/>
      <c r="Z47" s="1"/>
      <c r="AA47" s="1"/>
      <c r="AB47" s="1"/>
      <c r="AC47" s="1"/>
      <c r="AD47" s="1"/>
      <c r="AE47" s="1"/>
      <c r="AF47" s="1"/>
      <c r="AG47" s="1"/>
      <c r="AH47" s="1"/>
      <c r="AI47" s="6" t="s">
        <v>372</v>
      </c>
      <c r="AJ47" s="6" t="s">
        <v>371</v>
      </c>
      <c r="AK47" s="6" t="s">
        <v>370</v>
      </c>
      <c r="AL47" s="6" t="s">
        <v>327</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t="str">
        <f t="shared" si="0"/>
        <v/>
      </c>
      <c r="DU47" s="1"/>
      <c r="DV47" s="1"/>
      <c r="DW47" s="1"/>
      <c r="DX47" s="1"/>
      <c r="DY47" s="1"/>
      <c r="DZ47" s="1"/>
      <c r="EA47" s="1"/>
      <c r="EB47" s="1"/>
      <c r="EC47" s="1"/>
      <c r="ED47" s="1"/>
      <c r="EE47" s="1"/>
      <c r="EF47" s="1"/>
      <c r="IE47" s="93" t="str">
        <f t="shared" si="1"/>
        <v/>
      </c>
    </row>
    <row r="48" spans="1:239" x14ac:dyDescent="0.25">
      <c r="A48" s="10" t="s">
        <v>87</v>
      </c>
      <c r="B48" s="11">
        <v>0.01</v>
      </c>
      <c r="C48" s="11" t="s">
        <v>9</v>
      </c>
      <c r="D48" s="82" t="s">
        <v>88</v>
      </c>
      <c r="E48" s="80" t="s">
        <v>2237</v>
      </c>
      <c r="F48" s="1"/>
      <c r="G48" s="1"/>
      <c r="H48" s="12" t="s">
        <v>407</v>
      </c>
      <c r="I48" s="12"/>
      <c r="J48" s="13"/>
      <c r="K48" s="13"/>
      <c r="L48" s="13"/>
      <c r="M48" s="92"/>
      <c r="N48" s="23"/>
      <c r="O48" s="1"/>
      <c r="P48" s="11" t="str">
        <f>IF(INDEX(rngLoadCombinations,12,1)="","",INDEX(rngLoadCombinations,12,1))</f>
        <v/>
      </c>
      <c r="Q48" s="11">
        <v>0</v>
      </c>
      <c r="R48" s="87">
        <v>0</v>
      </c>
      <c r="S48" s="11">
        <v>0</v>
      </c>
      <c r="T48" s="1"/>
      <c r="U48" s="1"/>
      <c r="V48" s="1"/>
      <c r="W48" s="1"/>
      <c r="X48" s="1"/>
      <c r="Y48" s="1"/>
      <c r="Z48" s="1"/>
      <c r="AA48" s="1"/>
      <c r="AB48" s="1"/>
      <c r="AC48" s="1"/>
      <c r="AD48" s="1"/>
      <c r="AE48" s="1"/>
      <c r="AF48" s="1"/>
      <c r="AG48" s="1"/>
      <c r="AH48" s="1"/>
      <c r="AI48" s="6" t="s">
        <v>372</v>
      </c>
      <c r="AJ48" s="6" t="s">
        <v>371</v>
      </c>
      <c r="AK48" s="6" t="s">
        <v>370</v>
      </c>
      <c r="AL48" s="6" t="s">
        <v>327</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t="str">
        <f t="shared" si="0"/>
        <v/>
      </c>
      <c r="DU48" s="1"/>
      <c r="DV48" s="1"/>
      <c r="DW48" s="1"/>
      <c r="DX48" s="1"/>
      <c r="DY48" s="1"/>
      <c r="DZ48" s="1"/>
      <c r="EA48" s="1"/>
      <c r="EB48" s="1"/>
      <c r="EC48" s="1"/>
      <c r="ED48" s="1"/>
      <c r="EE48" s="1"/>
      <c r="EF48" s="1"/>
      <c r="IE48" s="93" t="str">
        <f t="shared" si="1"/>
        <v/>
      </c>
    </row>
    <row r="49" spans="1:239" x14ac:dyDescent="0.25">
      <c r="A49" s="10" t="s">
        <v>89</v>
      </c>
      <c r="B49" s="11">
        <v>0</v>
      </c>
      <c r="C49" s="11" t="s">
        <v>33</v>
      </c>
      <c r="D49" s="82" t="s">
        <v>90</v>
      </c>
      <c r="E49" s="80" t="s">
        <v>2237</v>
      </c>
      <c r="F49" s="1"/>
      <c r="G49" s="1"/>
      <c r="H49" s="10" t="s">
        <v>403</v>
      </c>
      <c r="I49" s="10" t="s">
        <v>408</v>
      </c>
      <c r="J49" s="11" t="s">
        <v>405</v>
      </c>
      <c r="K49" s="11" t="s">
        <v>405</v>
      </c>
      <c r="L49" s="11" t="s">
        <v>405</v>
      </c>
      <c r="M49" s="87" t="s">
        <v>405</v>
      </c>
      <c r="N49" s="15" t="s">
        <v>409</v>
      </c>
      <c r="O49" s="1"/>
      <c r="P49" s="11" t="str">
        <f>IF(INDEX(rngLoadCombinations,13,1)="","",INDEX(rngLoadCombinations,13,1))</f>
        <v/>
      </c>
      <c r="Q49" s="11">
        <v>0</v>
      </c>
      <c r="R49" s="87">
        <v>0</v>
      </c>
      <c r="S49" s="11">
        <v>0</v>
      </c>
      <c r="T49" s="1"/>
      <c r="U49" s="1"/>
      <c r="V49" s="1"/>
      <c r="W49" s="1"/>
      <c r="X49" s="1"/>
      <c r="Y49" s="1"/>
      <c r="Z49" s="1"/>
      <c r="AA49" s="1"/>
      <c r="AB49" s="1"/>
      <c r="AC49" s="1"/>
      <c r="AD49" s="1"/>
      <c r="AE49" s="1"/>
      <c r="AF49" s="1"/>
      <c r="AG49" s="1"/>
      <c r="AH49" s="1"/>
      <c r="AI49" s="6" t="s">
        <v>372</v>
      </c>
      <c r="AJ49" s="6" t="s">
        <v>371</v>
      </c>
      <c r="AK49" s="6" t="s">
        <v>370</v>
      </c>
      <c r="AL49" s="6" t="s">
        <v>327</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t="str">
        <f t="shared" si="0"/>
        <v/>
      </c>
      <c r="DU49" s="1"/>
      <c r="DV49" s="1"/>
      <c r="DW49" s="1"/>
      <c r="DX49" s="1"/>
      <c r="DY49" s="1"/>
      <c r="DZ49" s="1"/>
      <c r="EA49" s="1"/>
      <c r="EB49" s="1"/>
      <c r="EC49" s="1"/>
      <c r="ED49" s="1"/>
      <c r="EE49" s="1"/>
      <c r="EF49" s="1"/>
      <c r="IE49" s="93" t="str">
        <f t="shared" si="1"/>
        <v/>
      </c>
    </row>
    <row r="50" spans="1:239" x14ac:dyDescent="0.25">
      <c r="A50" s="10" t="s">
        <v>91</v>
      </c>
      <c r="B50" s="11">
        <v>1</v>
      </c>
      <c r="C50" s="11" t="s">
        <v>33</v>
      </c>
      <c r="D50" s="82" t="s">
        <v>92</v>
      </c>
      <c r="E50" s="80" t="s">
        <v>2237</v>
      </c>
      <c r="F50" s="1"/>
      <c r="G50" s="1"/>
      <c r="H50" s="10" t="s">
        <v>410</v>
      </c>
      <c r="I50" s="10" t="s">
        <v>411</v>
      </c>
      <c r="J50" s="11" t="s">
        <v>370</v>
      </c>
      <c r="K50" s="11" t="s">
        <v>370</v>
      </c>
      <c r="L50" s="11" t="s">
        <v>370</v>
      </c>
      <c r="M50" s="87" t="s">
        <v>370</v>
      </c>
      <c r="N50" s="15" t="s">
        <v>412</v>
      </c>
      <c r="O50" s="1"/>
      <c r="P50" s="11" t="str">
        <f>IF(INDEX(rngLoadCombinations,14,1)="","",INDEX(rngLoadCombinations,14,1))</f>
        <v/>
      </c>
      <c r="Q50" s="11">
        <v>0</v>
      </c>
      <c r="R50" s="87">
        <v>0</v>
      </c>
      <c r="S50" s="11">
        <v>0</v>
      </c>
      <c r="T50" s="1"/>
      <c r="U50" s="1"/>
      <c r="V50" s="1"/>
      <c r="W50" s="1"/>
      <c r="X50" s="1"/>
      <c r="Y50" s="1"/>
      <c r="Z50" s="1"/>
      <c r="AA50" s="1"/>
      <c r="AB50" s="1"/>
      <c r="AC50" s="1"/>
      <c r="AD50" s="1"/>
      <c r="AE50" s="1"/>
      <c r="AF50" s="1"/>
      <c r="AG50" s="1"/>
      <c r="AH50" s="1"/>
      <c r="AI50" s="6" t="s">
        <v>372</v>
      </c>
      <c r="AJ50" s="6" t="s">
        <v>371</v>
      </c>
      <c r="AK50" s="6" t="s">
        <v>370</v>
      </c>
      <c r="AL50" s="6" t="s">
        <v>369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t="str">
        <f t="shared" si="0"/>
        <v/>
      </c>
      <c r="DU50" s="1"/>
      <c r="DV50" s="1"/>
      <c r="DW50" s="1"/>
      <c r="DX50" s="1"/>
      <c r="DY50" s="1"/>
      <c r="DZ50" s="1"/>
      <c r="EA50" s="1"/>
      <c r="EB50" s="1"/>
      <c r="EC50" s="1"/>
      <c r="ED50" s="1"/>
      <c r="EE50" s="1"/>
      <c r="EF50" s="1"/>
      <c r="IE50" s="93" t="str">
        <f t="shared" si="1"/>
        <v/>
      </c>
    </row>
    <row r="51" spans="1:239" x14ac:dyDescent="0.25">
      <c r="A51" s="10"/>
      <c r="B51" s="11"/>
      <c r="C51" s="11"/>
      <c r="D51" s="82"/>
      <c r="E51" s="11"/>
      <c r="F51" s="1"/>
      <c r="G51" s="1"/>
      <c r="H51" s="10" t="s">
        <v>413</v>
      </c>
      <c r="I51" s="10" t="s">
        <v>414</v>
      </c>
      <c r="J51" s="11" t="s">
        <v>415</v>
      </c>
      <c r="K51" s="11" t="s">
        <v>415</v>
      </c>
      <c r="L51" s="11" t="s">
        <v>415</v>
      </c>
      <c r="M51" s="87" t="s">
        <v>415</v>
      </c>
      <c r="N51" s="15" t="s">
        <v>416</v>
      </c>
      <c r="O51" s="1"/>
      <c r="P51" s="11" t="str">
        <f>IF(INDEX(rngLoadCombinations,15,1)="","",INDEX(rngLoadCombinations,15,1))</f>
        <v/>
      </c>
      <c r="Q51" s="11">
        <v>0</v>
      </c>
      <c r="R51" s="87">
        <v>0</v>
      </c>
      <c r="S51" s="11">
        <v>0</v>
      </c>
      <c r="T51" s="1"/>
      <c r="U51" s="1"/>
      <c r="V51" s="1"/>
      <c r="W51" s="1"/>
      <c r="X51" s="1"/>
      <c r="Y51" s="1"/>
      <c r="Z51" s="1"/>
      <c r="AA51" s="1"/>
      <c r="AB51" s="1"/>
      <c r="AC51" s="1"/>
      <c r="AD51" s="1"/>
      <c r="AE51" s="1"/>
      <c r="AF51" s="1"/>
      <c r="AG51" s="1"/>
      <c r="AH51" s="1"/>
      <c r="AI51" s="6" t="s">
        <v>372</v>
      </c>
      <c r="AJ51" s="6" t="s">
        <v>371</v>
      </c>
      <c r="AK51" s="6" t="s">
        <v>370</v>
      </c>
      <c r="AL51" s="6" t="s">
        <v>328</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t="str">
        <f t="shared" si="0"/>
        <v/>
      </c>
      <c r="DU51" s="1"/>
      <c r="DV51" s="1"/>
      <c r="DW51" s="1"/>
      <c r="DX51" s="1"/>
      <c r="DY51" s="1"/>
      <c r="DZ51" s="1"/>
      <c r="EA51" s="1"/>
      <c r="EB51" s="1"/>
      <c r="EC51" s="1"/>
      <c r="ED51" s="1"/>
      <c r="EE51" s="1"/>
      <c r="EF51" s="1"/>
      <c r="IE51" s="93" t="str">
        <f t="shared" si="1"/>
        <v/>
      </c>
    </row>
    <row r="52" spans="1:239" x14ac:dyDescent="0.25">
      <c r="A52" s="7" t="s">
        <v>93</v>
      </c>
      <c r="B52" s="8"/>
      <c r="C52" s="8"/>
      <c r="D52" s="81"/>
      <c r="E52" s="8"/>
      <c r="F52" s="1"/>
      <c r="G52" s="1"/>
      <c r="H52" s="10" t="s">
        <v>417</v>
      </c>
      <c r="I52" s="10" t="s">
        <v>418</v>
      </c>
      <c r="J52" s="11" t="s">
        <v>368</v>
      </c>
      <c r="K52" s="11" t="s">
        <v>368</v>
      </c>
      <c r="L52" s="11" t="s">
        <v>368</v>
      </c>
      <c r="M52" s="87" t="s">
        <v>368</v>
      </c>
      <c r="N52" s="15" t="s">
        <v>419</v>
      </c>
      <c r="O52" s="1"/>
      <c r="P52" s="11" t="str">
        <f>IF(INDEX(rngLoadCombinations,16,1)="","",INDEX(rngLoadCombinations,16,1))</f>
        <v/>
      </c>
      <c r="Q52" s="11">
        <v>0</v>
      </c>
      <c r="R52" s="87">
        <v>0</v>
      </c>
      <c r="S52" s="11">
        <v>0</v>
      </c>
      <c r="T52" s="1"/>
      <c r="U52" s="1"/>
      <c r="V52" s="1"/>
      <c r="W52" s="1"/>
      <c r="X52" s="1"/>
      <c r="Y52" s="1"/>
      <c r="Z52" s="1"/>
      <c r="AA52" s="1"/>
      <c r="AB52" s="1"/>
      <c r="AC52" s="1"/>
      <c r="AD52" s="1"/>
      <c r="AE52" s="1"/>
      <c r="AF52" s="1"/>
      <c r="AG52" s="1"/>
      <c r="AH52" s="1"/>
      <c r="AI52" s="6" t="s">
        <v>372</v>
      </c>
      <c r="AJ52" s="6" t="s">
        <v>371</v>
      </c>
      <c r="AK52" s="6" t="s">
        <v>370</v>
      </c>
      <c r="AL52" s="6" t="s">
        <v>328</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t="str">
        <f t="shared" si="0"/>
        <v/>
      </c>
      <c r="DU52" s="1"/>
      <c r="DV52" s="1"/>
      <c r="DW52" s="1"/>
      <c r="DX52" s="1"/>
      <c r="DY52" s="1"/>
      <c r="DZ52" s="1"/>
      <c r="EA52" s="1"/>
      <c r="EB52" s="1"/>
      <c r="EC52" s="1"/>
      <c r="ED52" s="1"/>
      <c r="EE52" s="1"/>
      <c r="EF52" s="1"/>
      <c r="IE52" s="93" t="str">
        <f t="shared" si="1"/>
        <v/>
      </c>
    </row>
    <row r="53" spans="1:239" x14ac:dyDescent="0.25">
      <c r="A53" s="12" t="s">
        <v>40</v>
      </c>
      <c r="B53" s="13"/>
      <c r="C53" s="13" t="s">
        <v>9</v>
      </c>
      <c r="D53" s="83"/>
      <c r="E53" s="13"/>
      <c r="F53" s="1"/>
      <c r="G53" s="1"/>
      <c r="H53" s="12" t="s">
        <v>420</v>
      </c>
      <c r="I53" s="12"/>
      <c r="J53" s="13"/>
      <c r="K53" s="13"/>
      <c r="L53" s="13"/>
      <c r="M53" s="92"/>
      <c r="N53" s="23"/>
      <c r="O53" s="1"/>
      <c r="P53" s="11" t="str">
        <f>IF(INDEX(rngLoadCombinations,17,1)="","",INDEX(rngLoadCombinations,17,1))</f>
        <v/>
      </c>
      <c r="Q53" s="11">
        <v>0</v>
      </c>
      <c r="R53" s="87">
        <v>0</v>
      </c>
      <c r="S53" s="11">
        <v>0</v>
      </c>
      <c r="T53" s="1"/>
      <c r="U53" s="1"/>
      <c r="V53" s="1"/>
      <c r="W53" s="1"/>
      <c r="X53" s="1"/>
      <c r="Y53" s="1"/>
      <c r="Z53" s="1"/>
      <c r="AA53" s="1"/>
      <c r="AB53" s="1"/>
      <c r="AC53" s="1"/>
      <c r="AD53" s="1"/>
      <c r="AE53" s="1"/>
      <c r="AF53" s="1"/>
      <c r="AG53" s="1"/>
      <c r="AH53" s="1"/>
      <c r="AI53" s="6" t="s">
        <v>372</v>
      </c>
      <c r="AJ53" s="6" t="s">
        <v>371</v>
      </c>
      <c r="AK53" s="6" t="s">
        <v>370</v>
      </c>
      <c r="AL53" s="6" t="s">
        <v>328</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t="str">
        <f t="shared" si="0"/>
        <v/>
      </c>
      <c r="DU53" s="1"/>
      <c r="DV53" s="1"/>
      <c r="DW53" s="1"/>
      <c r="DX53" s="1"/>
      <c r="DY53" s="1"/>
      <c r="DZ53" s="1"/>
      <c r="EA53" s="1"/>
      <c r="EB53" s="1"/>
      <c r="EC53" s="1"/>
      <c r="ED53" s="1"/>
      <c r="EE53" s="1"/>
      <c r="EF53" s="1"/>
      <c r="IE53" s="93" t="str">
        <f t="shared" si="1"/>
        <v/>
      </c>
    </row>
    <row r="54" spans="1:239" x14ac:dyDescent="0.25">
      <c r="A54" s="10" t="s">
        <v>94</v>
      </c>
      <c r="B54" s="11" t="s">
        <v>95</v>
      </c>
      <c r="C54" s="11" t="s">
        <v>9</v>
      </c>
      <c r="D54" s="82" t="s">
        <v>96</v>
      </c>
      <c r="E54" s="80" t="s">
        <v>2237</v>
      </c>
      <c r="F54" s="1"/>
      <c r="G54" s="1"/>
      <c r="H54" s="10" t="s">
        <v>403</v>
      </c>
      <c r="I54" s="10" t="s">
        <v>421</v>
      </c>
      <c r="J54" s="11" t="s">
        <v>422</v>
      </c>
      <c r="K54" s="11" t="s">
        <v>422</v>
      </c>
      <c r="L54" s="11" t="s">
        <v>422</v>
      </c>
      <c r="M54" s="87" t="s">
        <v>422</v>
      </c>
      <c r="N54" s="15" t="s">
        <v>423</v>
      </c>
      <c r="O54" s="1"/>
      <c r="P54" s="11" t="str">
        <f>IF(INDEX(rngLoadCombinations,18,1)="","",INDEX(rngLoadCombinations,18,1))</f>
        <v/>
      </c>
      <c r="Q54" s="11">
        <v>0</v>
      </c>
      <c r="R54" s="87">
        <v>0</v>
      </c>
      <c r="S54" s="11">
        <v>0</v>
      </c>
      <c r="T54" s="1"/>
      <c r="U54" s="1"/>
      <c r="V54" s="1"/>
      <c r="W54" s="1"/>
      <c r="X54" s="1"/>
      <c r="Y54" s="1"/>
      <c r="Z54" s="1"/>
      <c r="AA54" s="1"/>
      <c r="AB54" s="1"/>
      <c r="AC54" s="1"/>
      <c r="AD54" s="1"/>
      <c r="AE54" s="1"/>
      <c r="AF54" s="1"/>
      <c r="AG54" s="1"/>
      <c r="AH54" s="1"/>
      <c r="AI54" s="6" t="s">
        <v>372</v>
      </c>
      <c r="AJ54" s="6" t="s">
        <v>371</v>
      </c>
      <c r="AK54" s="6" t="s">
        <v>370</v>
      </c>
      <c r="AL54" s="6" t="s">
        <v>328</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t="str">
        <f t="shared" si="0"/>
        <v/>
      </c>
      <c r="DU54" s="1"/>
      <c r="DV54" s="1"/>
      <c r="DW54" s="1"/>
      <c r="DX54" s="1"/>
      <c r="DY54" s="1"/>
      <c r="DZ54" s="1"/>
      <c r="EA54" s="1"/>
      <c r="EB54" s="1"/>
      <c r="EC54" s="1"/>
      <c r="ED54" s="1"/>
      <c r="EE54" s="1"/>
      <c r="EF54" s="1"/>
      <c r="IE54" s="93" t="str">
        <f t="shared" si="1"/>
        <v/>
      </c>
    </row>
    <row r="55" spans="1:239" x14ac:dyDescent="0.25">
      <c r="A55" s="10" t="s">
        <v>97</v>
      </c>
      <c r="B55" s="11">
        <v>8000</v>
      </c>
      <c r="C55" s="11" t="str">
        <f>INDEX(rngUnitSettings,MATCH("Length",INDEX(rngUnitSettings,,1),0),2)</f>
        <v>mm</v>
      </c>
      <c r="D55" s="82" t="s">
        <v>98</v>
      </c>
      <c r="E55" s="80" t="s">
        <v>2237</v>
      </c>
      <c r="F55" s="1"/>
      <c r="G55" s="1"/>
      <c r="H55" s="10" t="s">
        <v>410</v>
      </c>
      <c r="I55" s="10" t="s">
        <v>424</v>
      </c>
      <c r="J55" s="11" t="s">
        <v>370</v>
      </c>
      <c r="K55" s="11" t="s">
        <v>370</v>
      </c>
      <c r="L55" s="11" t="s">
        <v>370</v>
      </c>
      <c r="M55" s="87" t="s">
        <v>370</v>
      </c>
      <c r="N55" s="15" t="s">
        <v>425</v>
      </c>
      <c r="O55" s="1"/>
      <c r="P55" s="11" t="str">
        <f>IF(INDEX(rngLoadCombinations,19,1)="","",INDEX(rngLoadCombinations,19,1))</f>
        <v/>
      </c>
      <c r="Q55" s="11">
        <v>0</v>
      </c>
      <c r="R55" s="87">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t="str">
        <f t="shared" si="0"/>
        <v/>
      </c>
      <c r="DU55" s="1"/>
      <c r="DV55" s="1"/>
      <c r="DW55" s="1"/>
      <c r="DX55" s="1"/>
      <c r="DY55" s="1"/>
      <c r="DZ55" s="1"/>
      <c r="EA55" s="1"/>
      <c r="EB55" s="1"/>
      <c r="EC55" s="1"/>
      <c r="ED55" s="1"/>
      <c r="EE55" s="1"/>
      <c r="EF55" s="1"/>
      <c r="IE55" s="93" t="str">
        <f t="shared" si="1"/>
        <v/>
      </c>
    </row>
    <row r="56" spans="1:239" x14ac:dyDescent="0.25">
      <c r="A56" s="10" t="s">
        <v>99</v>
      </c>
      <c r="B56" s="11">
        <v>2</v>
      </c>
      <c r="C56" s="11" t="s">
        <v>9</v>
      </c>
      <c r="D56" s="82" t="s">
        <v>100</v>
      </c>
      <c r="E56" s="80" t="s">
        <v>2237</v>
      </c>
      <c r="F56" s="1"/>
      <c r="G56" s="1"/>
      <c r="H56" s="10" t="s">
        <v>413</v>
      </c>
      <c r="I56" s="10" t="s">
        <v>426</v>
      </c>
      <c r="J56" s="11" t="s">
        <v>427</v>
      </c>
      <c r="K56" s="11" t="s">
        <v>427</v>
      </c>
      <c r="L56" s="11" t="s">
        <v>427</v>
      </c>
      <c r="M56" s="87" t="s">
        <v>427</v>
      </c>
      <c r="N56" s="15" t="s">
        <v>428</v>
      </c>
      <c r="O56" s="1"/>
      <c r="P56" s="11" t="str">
        <f>IF(INDEX(rngLoadCombinations,20,1)="","",INDEX(rngLoadCombinations,20,1))</f>
        <v/>
      </c>
      <c r="Q56" s="11">
        <v>0</v>
      </c>
      <c r="R56" s="87">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t="str">
        <f t="shared" si="0"/>
        <v/>
      </c>
      <c r="DU56" s="1"/>
      <c r="DV56" s="1"/>
      <c r="DW56" s="1"/>
      <c r="DX56" s="1"/>
      <c r="DY56" s="1"/>
      <c r="DZ56" s="1"/>
      <c r="EA56" s="1"/>
      <c r="EB56" s="1"/>
      <c r="EC56" s="1"/>
      <c r="ED56" s="1"/>
      <c r="EE56" s="1"/>
      <c r="EF56" s="1"/>
      <c r="IE56" s="93" t="str">
        <f t="shared" si="1"/>
        <v/>
      </c>
    </row>
    <row r="57" spans="1:239" x14ac:dyDescent="0.25">
      <c r="A57" s="10" t="s">
        <v>101</v>
      </c>
      <c r="B57" s="11">
        <v>2</v>
      </c>
      <c r="C57" s="11" t="s">
        <v>9</v>
      </c>
      <c r="D57" s="82" t="s">
        <v>102</v>
      </c>
      <c r="E57" s="80" t="s">
        <v>2237</v>
      </c>
      <c r="F57" s="1"/>
      <c r="G57" s="1"/>
      <c r="H57" s="10" t="s">
        <v>417</v>
      </c>
      <c r="I57" s="10" t="s">
        <v>429</v>
      </c>
      <c r="J57" s="11" t="s">
        <v>368</v>
      </c>
      <c r="K57" s="11" t="s">
        <v>368</v>
      </c>
      <c r="L57" s="11" t="s">
        <v>368</v>
      </c>
      <c r="M57" s="87" t="s">
        <v>368</v>
      </c>
      <c r="N57" s="15" t="s">
        <v>419</v>
      </c>
      <c r="O57" s="1"/>
      <c r="P57" s="11" t="str">
        <f>IF(INDEX(rngLoadCombinations,21,1)="","",INDEX(rngLoadCombinations,21,1))</f>
        <v/>
      </c>
      <c r="Q57" s="11">
        <v>0</v>
      </c>
      <c r="R57" s="87">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t="str">
        <f t="shared" si="0"/>
        <v/>
      </c>
      <c r="DU57" s="1"/>
      <c r="DV57" s="1"/>
      <c r="DW57" s="1"/>
      <c r="DX57" s="1"/>
      <c r="DY57" s="1"/>
      <c r="DZ57" s="1"/>
      <c r="EA57" s="1"/>
      <c r="EB57" s="1"/>
      <c r="EC57" s="1"/>
      <c r="ED57" s="1"/>
      <c r="EE57" s="1"/>
      <c r="EF57" s="1"/>
      <c r="IE57" s="93" t="str">
        <f t="shared" si="1"/>
        <v/>
      </c>
    </row>
    <row r="58" spans="1:239" x14ac:dyDescent="0.25">
      <c r="A58" s="10" t="s">
        <v>103</v>
      </c>
      <c r="B58" s="11" t="s">
        <v>104</v>
      </c>
      <c r="C58" s="11" t="s">
        <v>9</v>
      </c>
      <c r="D58" s="82" t="s">
        <v>105</v>
      </c>
      <c r="E58" s="80" t="s">
        <v>2237</v>
      </c>
      <c r="F58" s="1"/>
      <c r="G58" s="1"/>
      <c r="H58" s="12" t="s">
        <v>430</v>
      </c>
      <c r="I58" s="12"/>
      <c r="J58" s="13"/>
      <c r="K58" s="13"/>
      <c r="L58" s="13"/>
      <c r="M58" s="92"/>
      <c r="N58" s="23"/>
      <c r="O58" s="1"/>
      <c r="P58" s="11" t="str">
        <f>IF(INDEX(rngLoadCombinations,22,1)="","",INDEX(rngLoadCombinations,22,1))</f>
        <v/>
      </c>
      <c r="Q58" s="11">
        <v>0</v>
      </c>
      <c r="R58" s="87">
        <v>0</v>
      </c>
      <c r="S58" s="11">
        <v>0</v>
      </c>
      <c r="T58" s="1"/>
      <c r="U58" s="1"/>
      <c r="V58" s="1"/>
      <c r="W58" s="1"/>
      <c r="X58" s="1"/>
      <c r="Y58" s="1"/>
      <c r="Z58" s="1"/>
      <c r="AA58" s="1"/>
      <c r="AB58" s="1"/>
      <c r="AC58" s="1"/>
      <c r="AD58" s="1"/>
      <c r="AE58" s="1"/>
      <c r="AF58" s="1"/>
      <c r="AG58" s="1"/>
      <c r="AH58" s="1"/>
      <c r="AI58" s="109" t="s">
        <v>2239</v>
      </c>
      <c r="AJ58" s="110"/>
      <c r="AK58" s="110"/>
      <c r="AL58" s="110"/>
      <c r="AM58" s="110"/>
      <c r="AN58" s="110"/>
      <c r="AO58" s="110"/>
      <c r="AP58" s="110"/>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t="str">
        <f t="shared" si="0"/>
        <v/>
      </c>
      <c r="DU58" s="1"/>
      <c r="DV58" s="1"/>
      <c r="DW58" s="1"/>
      <c r="DX58" s="1"/>
      <c r="DY58" s="1"/>
      <c r="DZ58" s="1"/>
      <c r="EA58" s="1"/>
      <c r="EB58" s="1"/>
      <c r="EC58" s="1"/>
      <c r="ED58" s="1"/>
      <c r="EE58" s="1"/>
      <c r="EF58" s="1"/>
      <c r="IE58" s="93" t="str">
        <f t="shared" si="1"/>
        <v/>
      </c>
    </row>
    <row r="59" spans="1:239" x14ac:dyDescent="0.25">
      <c r="A59" s="10" t="s">
        <v>106</v>
      </c>
      <c r="B59" s="11">
        <v>1</v>
      </c>
      <c r="C59" s="11" t="s">
        <v>9</v>
      </c>
      <c r="D59" s="82" t="s">
        <v>107</v>
      </c>
      <c r="E59" s="80" t="s">
        <v>2237</v>
      </c>
      <c r="F59" s="1"/>
      <c r="G59" s="1"/>
      <c r="H59" s="10" t="s">
        <v>403</v>
      </c>
      <c r="I59" s="10" t="s">
        <v>431</v>
      </c>
      <c r="J59" s="11" t="s">
        <v>422</v>
      </c>
      <c r="K59" s="11" t="s">
        <v>422</v>
      </c>
      <c r="L59" s="11" t="s">
        <v>422</v>
      </c>
      <c r="M59" s="87" t="s">
        <v>422</v>
      </c>
      <c r="N59" s="15" t="s">
        <v>432</v>
      </c>
      <c r="O59" s="1"/>
      <c r="P59" s="11" t="str">
        <f>IF(INDEX(rngLoadCombinations,23,1)="","",INDEX(rngLoadCombinations,23,1))</f>
        <v/>
      </c>
      <c r="Q59" s="11">
        <v>0</v>
      </c>
      <c r="R59" s="87">
        <v>0</v>
      </c>
      <c r="S59" s="11">
        <v>0</v>
      </c>
      <c r="T59" s="1"/>
      <c r="U59" s="1"/>
      <c r="V59" s="1"/>
      <c r="W59" s="1"/>
      <c r="X59" s="1"/>
      <c r="Y59" s="1"/>
      <c r="Z59" s="1"/>
      <c r="AA59" s="1"/>
      <c r="AB59" s="1"/>
      <c r="AC59" s="1"/>
      <c r="AD59" s="1"/>
      <c r="AE59" s="1"/>
      <c r="AF59" s="1"/>
      <c r="AG59" s="1"/>
      <c r="AH59" s="1"/>
      <c r="AI59" s="111" t="s">
        <v>272</v>
      </c>
      <c r="AJ59" s="111"/>
      <c r="AK59" s="111"/>
      <c r="AL59" s="111"/>
      <c r="AM59" s="111"/>
      <c r="AN59" s="111"/>
      <c r="AO59" s="111"/>
      <c r="AP59" s="11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t="str">
        <f t="shared" si="0"/>
        <v/>
      </c>
      <c r="DU59" s="1"/>
      <c r="DV59" s="1"/>
      <c r="DW59" s="1"/>
      <c r="DX59" s="1"/>
      <c r="DY59" s="1"/>
      <c r="DZ59" s="1"/>
      <c r="EA59" s="1"/>
      <c r="EB59" s="1"/>
      <c r="EC59" s="1"/>
      <c r="ED59" s="1"/>
      <c r="EE59" s="1"/>
      <c r="EF59" s="1"/>
      <c r="IE59" s="93" t="str">
        <f t="shared" si="1"/>
        <v/>
      </c>
    </row>
    <row r="60" spans="1:239" x14ac:dyDescent="0.25">
      <c r="A60" s="10" t="s">
        <v>108</v>
      </c>
      <c r="B60" s="11">
        <v>1</v>
      </c>
      <c r="C60" s="11" t="s">
        <v>9</v>
      </c>
      <c r="D60" s="82" t="s">
        <v>109</v>
      </c>
      <c r="E60" s="80" t="s">
        <v>2237</v>
      </c>
      <c r="F60" s="1"/>
      <c r="G60" s="1"/>
      <c r="H60" s="10" t="s">
        <v>410</v>
      </c>
      <c r="I60" s="10" t="s">
        <v>433</v>
      </c>
      <c r="J60" s="11" t="s">
        <v>368</v>
      </c>
      <c r="K60" s="11" t="s">
        <v>368</v>
      </c>
      <c r="L60" s="11" t="s">
        <v>368</v>
      </c>
      <c r="M60" s="87" t="s">
        <v>368</v>
      </c>
      <c r="N60" s="15" t="s">
        <v>434</v>
      </c>
      <c r="O60" s="1"/>
      <c r="P60" s="11" t="str">
        <f>IF(INDEX(rngLoadCombinations,24,1)="","",INDEX(rngLoadCombinations,24,1))</f>
        <v/>
      </c>
      <c r="Q60" s="11">
        <v>0</v>
      </c>
      <c r="R60" s="87">
        <v>0</v>
      </c>
      <c r="S60" s="11">
        <v>0</v>
      </c>
      <c r="T60" s="1"/>
      <c r="U60" s="1"/>
      <c r="V60" s="1"/>
      <c r="W60" s="1"/>
      <c r="X60" s="1"/>
      <c r="Y60" s="1"/>
      <c r="Z60" s="1"/>
      <c r="AA60" s="1"/>
      <c r="AB60" s="1"/>
      <c r="AC60" s="1"/>
      <c r="AD60" s="1"/>
      <c r="AE60" s="1"/>
      <c r="AF60" s="1"/>
      <c r="AG60" s="1"/>
      <c r="AH60" s="1"/>
      <c r="AI60" s="7" t="s">
        <v>273</v>
      </c>
      <c r="AJ60" s="7" t="s">
        <v>274</v>
      </c>
      <c r="AK60" s="7" t="s">
        <v>275</v>
      </c>
      <c r="AL60" s="7" t="s">
        <v>276</v>
      </c>
      <c r="AM60" s="7" t="s">
        <v>277</v>
      </c>
      <c r="AN60" s="7" t="s">
        <v>278</v>
      </c>
      <c r="AO60" s="86" t="s">
        <v>279</v>
      </c>
      <c r="AP60" s="7" t="s">
        <v>280</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t="str">
        <f t="shared" si="0"/>
        <v/>
      </c>
      <c r="DU60" s="1"/>
      <c r="DV60" s="1"/>
      <c r="DW60" s="1"/>
      <c r="DX60" s="1"/>
      <c r="DY60" s="1"/>
      <c r="DZ60" s="1"/>
      <c r="EA60" s="1"/>
      <c r="EB60" s="1"/>
      <c r="EC60" s="1"/>
      <c r="ED60" s="1"/>
      <c r="EE60" s="1"/>
      <c r="EF60" s="1"/>
      <c r="IE60" s="93" t="str">
        <f t="shared" si="1"/>
        <v/>
      </c>
    </row>
    <row r="61" spans="1:239" x14ac:dyDescent="0.25">
      <c r="A61" s="10" t="s">
        <v>110</v>
      </c>
      <c r="B61" s="11" t="s">
        <v>111</v>
      </c>
      <c r="C61" s="11" t="s">
        <v>9</v>
      </c>
      <c r="D61" s="82" t="s">
        <v>112</v>
      </c>
      <c r="E61" s="80" t="s">
        <v>2237</v>
      </c>
      <c r="F61" s="1"/>
      <c r="G61" s="1"/>
      <c r="H61" s="10" t="s">
        <v>413</v>
      </c>
      <c r="I61" s="10" t="s">
        <v>435</v>
      </c>
      <c r="J61" s="11" t="s">
        <v>415</v>
      </c>
      <c r="K61" s="11" t="s">
        <v>415</v>
      </c>
      <c r="L61" s="11" t="s">
        <v>415</v>
      </c>
      <c r="M61" s="87" t="s">
        <v>415</v>
      </c>
      <c r="N61" s="15" t="s">
        <v>436</v>
      </c>
      <c r="O61" s="1"/>
      <c r="P61" s="11" t="str">
        <f>IF(INDEX(rngLoadCombinations,25,1)="","",INDEX(rngLoadCombinations,25,1))</f>
        <v/>
      </c>
      <c r="Q61" s="11">
        <v>0</v>
      </c>
      <c r="R61" s="87">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87">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t="str">
        <f t="shared" si="0"/>
        <v/>
      </c>
      <c r="DU61" s="1"/>
      <c r="DV61" s="1"/>
      <c r="DW61" s="1"/>
      <c r="DX61" s="1"/>
      <c r="DY61" s="1"/>
      <c r="DZ61" s="1"/>
      <c r="EA61" s="1"/>
      <c r="EB61" s="1"/>
      <c r="EC61" s="1"/>
      <c r="ED61" s="1"/>
      <c r="EE61" s="1"/>
      <c r="EF61" s="1"/>
      <c r="IE61" s="93" t="str">
        <f t="shared" si="1"/>
        <v/>
      </c>
    </row>
    <row r="62" spans="1:239" x14ac:dyDescent="0.25">
      <c r="A62" s="10" t="s">
        <v>113</v>
      </c>
      <c r="B62" s="11">
        <v>10</v>
      </c>
      <c r="C62" s="11" t="str">
        <f>INDEX(rngUnitSettings,MATCH("Length",INDEX(rngUnitSettings,,1),0),2)</f>
        <v>mm</v>
      </c>
      <c r="D62" s="82" t="s">
        <v>114</v>
      </c>
      <c r="E62" s="80" t="s">
        <v>2237</v>
      </c>
      <c r="F62" s="1"/>
      <c r="G62" s="1"/>
      <c r="H62" s="10" t="s">
        <v>417</v>
      </c>
      <c r="I62" s="10" t="s">
        <v>437</v>
      </c>
      <c r="J62" s="11" t="s">
        <v>368</v>
      </c>
      <c r="K62" s="11" t="s">
        <v>368</v>
      </c>
      <c r="L62" s="11" t="s">
        <v>368</v>
      </c>
      <c r="M62" s="87" t="s">
        <v>368</v>
      </c>
      <c r="N62" s="15" t="s">
        <v>419</v>
      </c>
      <c r="O62" s="1"/>
      <c r="P62" s="11" t="str">
        <f>IF(INDEX(rngLoadCombinations,26,1)="","",INDEX(rngLoadCombinations,26,1))</f>
        <v/>
      </c>
      <c r="Q62" s="11">
        <v>0</v>
      </c>
      <c r="R62" s="87">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87">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t="str">
        <f t="shared" si="0"/>
        <v/>
      </c>
      <c r="DU62" s="1"/>
      <c r="DV62" s="1"/>
      <c r="DW62" s="1"/>
      <c r="DX62" s="1"/>
      <c r="DY62" s="1"/>
      <c r="DZ62" s="1"/>
      <c r="EA62" s="1"/>
      <c r="EB62" s="1"/>
      <c r="EC62" s="1"/>
      <c r="ED62" s="1"/>
      <c r="EE62" s="1"/>
      <c r="EF62" s="1"/>
      <c r="IE62" s="93" t="str">
        <f t="shared" si="1"/>
        <v/>
      </c>
    </row>
    <row r="63" spans="1:239" x14ac:dyDescent="0.25">
      <c r="A63" s="10" t="s">
        <v>115</v>
      </c>
      <c r="B63" s="11">
        <v>10</v>
      </c>
      <c r="C63" s="11" t="str">
        <f>INDEX(rngUnitSettings,MATCH("Length",INDEX(rngUnitSettings,,1),0),2)</f>
        <v>mm</v>
      </c>
      <c r="D63" s="82" t="s">
        <v>116</v>
      </c>
      <c r="E63" s="80" t="s">
        <v>2237</v>
      </c>
      <c r="F63" s="1"/>
      <c r="G63" s="1"/>
      <c r="H63" s="12" t="s">
        <v>438</v>
      </c>
      <c r="I63" s="12"/>
      <c r="J63" s="13"/>
      <c r="K63" s="13"/>
      <c r="L63" s="13"/>
      <c r="M63" s="92"/>
      <c r="N63" s="23"/>
      <c r="O63" s="1"/>
      <c r="P63" s="11" t="str">
        <f>IF(INDEX(rngLoadCombinations,27,1)="","",INDEX(rngLoadCombinations,27,1))</f>
        <v/>
      </c>
      <c r="Q63" s="11">
        <v>0</v>
      </c>
      <c r="R63" s="87">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87">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t="str">
        <f t="shared" si="0"/>
        <v/>
      </c>
      <c r="DU63" s="1"/>
      <c r="DV63" s="1"/>
      <c r="DW63" s="1"/>
      <c r="DX63" s="1"/>
      <c r="DY63" s="1"/>
      <c r="DZ63" s="1"/>
      <c r="EA63" s="1"/>
      <c r="EB63" s="1"/>
      <c r="EC63" s="1"/>
      <c r="ED63" s="1"/>
      <c r="EE63" s="1"/>
      <c r="EF63" s="1"/>
      <c r="IE63" s="93" t="str">
        <f t="shared" si="1"/>
        <v/>
      </c>
    </row>
    <row r="64" spans="1:239" x14ac:dyDescent="0.25">
      <c r="A64" s="10" t="s">
        <v>117</v>
      </c>
      <c r="B64" s="11" t="s">
        <v>118</v>
      </c>
      <c r="C64" s="11" t="s">
        <v>9</v>
      </c>
      <c r="D64" s="82" t="s">
        <v>119</v>
      </c>
      <c r="E64" s="80" t="s">
        <v>2237</v>
      </c>
      <c r="F64" s="1"/>
      <c r="G64" s="1"/>
      <c r="H64" s="10" t="s">
        <v>439</v>
      </c>
      <c r="I64" s="10" t="s">
        <v>440</v>
      </c>
      <c r="J64" s="11" t="s">
        <v>441</v>
      </c>
      <c r="K64" s="11" t="s">
        <v>442</v>
      </c>
      <c r="L64" s="11" t="s">
        <v>441</v>
      </c>
      <c r="M64" s="87" t="s">
        <v>441</v>
      </c>
      <c r="N64" s="15" t="s">
        <v>443</v>
      </c>
      <c r="O64" s="1"/>
      <c r="P64" s="11" t="str">
        <f>IF(INDEX(rngLoadCombinations,28,1)="","",INDEX(rngLoadCombinations,28,1))</f>
        <v/>
      </c>
      <c r="Q64" s="11">
        <v>0</v>
      </c>
      <c r="R64" s="87">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87">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t="str">
        <f t="shared" si="0"/>
        <v/>
      </c>
      <c r="DU64" s="1"/>
      <c r="DV64" s="1"/>
      <c r="DW64" s="1"/>
      <c r="DX64" s="1"/>
      <c r="DY64" s="1"/>
      <c r="DZ64" s="1"/>
      <c r="EA64" s="1"/>
      <c r="EB64" s="1"/>
      <c r="EC64" s="1"/>
      <c r="ED64" s="1"/>
      <c r="EE64" s="1"/>
      <c r="EF64" s="1"/>
      <c r="IE64" s="93" t="str">
        <f t="shared" si="1"/>
        <v/>
      </c>
    </row>
    <row r="65" spans="1:239" x14ac:dyDescent="0.25">
      <c r="A65" s="10" t="s">
        <v>120</v>
      </c>
      <c r="B65" s="11" t="s">
        <v>72</v>
      </c>
      <c r="C65" s="11" t="s">
        <v>9</v>
      </c>
      <c r="D65" s="82" t="s">
        <v>121</v>
      </c>
      <c r="E65" s="80" t="s">
        <v>2237</v>
      </c>
      <c r="F65" s="1"/>
      <c r="G65" s="1"/>
      <c r="H65" s="10" t="s">
        <v>444</v>
      </c>
      <c r="I65" s="10" t="s">
        <v>445</v>
      </c>
      <c r="J65" s="11" t="s">
        <v>298</v>
      </c>
      <c r="K65" s="11" t="s">
        <v>298</v>
      </c>
      <c r="L65" s="11" t="s">
        <v>298</v>
      </c>
      <c r="M65" s="87" t="s">
        <v>446</v>
      </c>
      <c r="N65" s="15" t="s">
        <v>447</v>
      </c>
      <c r="O65" s="1"/>
      <c r="P65" s="11" t="str">
        <f>IF(INDEX(rngLoadCombinations,29,1)="","",INDEX(rngLoadCombinations,29,1))</f>
        <v/>
      </c>
      <c r="Q65" s="11">
        <v>0</v>
      </c>
      <c r="R65" s="87">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87">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t="str">
        <f t="shared" si="0"/>
        <v/>
      </c>
      <c r="DU65" s="1"/>
      <c r="DV65" s="1"/>
      <c r="DW65" s="1"/>
      <c r="DX65" s="1"/>
      <c r="DY65" s="1"/>
      <c r="DZ65" s="1"/>
      <c r="EA65" s="1"/>
      <c r="EB65" s="1"/>
      <c r="EC65" s="1"/>
      <c r="ED65" s="1"/>
      <c r="EE65" s="1"/>
      <c r="EF65" s="1"/>
      <c r="IE65" s="93" t="str">
        <f t="shared" si="1"/>
        <v/>
      </c>
    </row>
    <row r="66" spans="1:239" x14ac:dyDescent="0.25">
      <c r="A66" s="12" t="s">
        <v>122</v>
      </c>
      <c r="B66" s="13"/>
      <c r="C66" s="13" t="s">
        <v>9</v>
      </c>
      <c r="D66" s="83"/>
      <c r="E66" s="13"/>
      <c r="F66" s="1"/>
      <c r="G66" s="1"/>
      <c r="H66" s="10" t="s">
        <v>448</v>
      </c>
      <c r="I66" s="10" t="s">
        <v>449</v>
      </c>
      <c r="J66" s="11">
        <v>1</v>
      </c>
      <c r="K66" s="11">
        <v>1</v>
      </c>
      <c r="L66" s="11">
        <v>1</v>
      </c>
      <c r="M66" s="87">
        <v>1</v>
      </c>
      <c r="N66" s="15" t="s">
        <v>450</v>
      </c>
      <c r="O66" s="1"/>
      <c r="P66" s="11" t="str">
        <f>IF(INDEX(rngLoadCombinations,30,1)="","",INDEX(rngLoadCombinations,30,1))</f>
        <v/>
      </c>
      <c r="Q66" s="11">
        <v>0</v>
      </c>
      <c r="R66" s="87">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87">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t="str">
        <f t="shared" ref="DT66:DT92" si="2">IF(ROW(A65)&gt;ROWS(rngLoadCombinations)-1,"",INDEX(rngLoadCombinations,ROW(A65)+1,1))</f>
        <v/>
      </c>
      <c r="DU66" s="1"/>
      <c r="DV66" s="1"/>
      <c r="DW66" s="1"/>
      <c r="DX66" s="1"/>
      <c r="DY66" s="1"/>
      <c r="DZ66" s="1"/>
      <c r="EA66" s="1"/>
      <c r="EB66" s="1"/>
      <c r="EC66" s="1"/>
      <c r="ED66" s="1"/>
      <c r="EE66" s="1"/>
      <c r="EF66" s="1"/>
      <c r="IE66" s="93" t="str">
        <f t="shared" ref="IE66:IE92" si="3">IF(ROW(A65)&gt;ROWS(rngLoadCombinations)-1,"",INDEX(rngLoadCombinations,ROW(A65)+1,1))</f>
        <v/>
      </c>
    </row>
    <row r="67" spans="1:239" x14ac:dyDescent="0.25">
      <c r="A67" s="10" t="s">
        <v>123</v>
      </c>
      <c r="B67" s="11">
        <v>0.7</v>
      </c>
      <c r="C67" s="11" t="s">
        <v>9</v>
      </c>
      <c r="D67" s="82" t="s">
        <v>124</v>
      </c>
      <c r="E67" s="80" t="s">
        <v>2237</v>
      </c>
      <c r="F67" s="1"/>
      <c r="G67" s="1"/>
      <c r="H67" s="10" t="s">
        <v>451</v>
      </c>
      <c r="I67" s="10" t="s">
        <v>452</v>
      </c>
      <c r="J67" s="11">
        <v>6</v>
      </c>
      <c r="K67" s="11">
        <v>6</v>
      </c>
      <c r="L67" s="11">
        <v>6</v>
      </c>
      <c r="M67" s="87">
        <v>6</v>
      </c>
      <c r="N67" s="15" t="s">
        <v>453</v>
      </c>
      <c r="O67" s="1"/>
      <c r="P67" s="11" t="str">
        <f>IF(INDEX(rngLoadCombinations,31,1)="","",INDEX(rngLoadCombinations,31,1))</f>
        <v/>
      </c>
      <c r="Q67" s="11">
        <v>0</v>
      </c>
      <c r="R67" s="87">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87">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t="str">
        <f t="shared" si="2"/>
        <v/>
      </c>
      <c r="DU67" s="1"/>
      <c r="DV67" s="1"/>
      <c r="DW67" s="1"/>
      <c r="DX67" s="1"/>
      <c r="DY67" s="1"/>
      <c r="DZ67" s="1"/>
      <c r="EA67" s="1"/>
      <c r="EB67" s="1"/>
      <c r="EC67" s="1"/>
      <c r="ED67" s="1"/>
      <c r="EE67" s="1"/>
      <c r="EF67" s="1"/>
      <c r="IE67" s="93" t="str">
        <f t="shared" si="3"/>
        <v/>
      </c>
    </row>
    <row r="68" spans="1:239" x14ac:dyDescent="0.25">
      <c r="A68" s="10" t="s">
        <v>125</v>
      </c>
      <c r="B68" s="11">
        <v>0.15</v>
      </c>
      <c r="C68" s="11" t="s">
        <v>9</v>
      </c>
      <c r="D68" s="82" t="s">
        <v>126</v>
      </c>
      <c r="E68" s="80" t="s">
        <v>2237</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87">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t="str">
        <f t="shared" si="2"/>
        <v/>
      </c>
      <c r="DU68" s="1"/>
      <c r="DV68" s="1"/>
      <c r="DW68" s="1"/>
      <c r="DX68" s="1"/>
      <c r="DY68" s="1"/>
      <c r="DZ68" s="1"/>
      <c r="EA68" s="1"/>
      <c r="EB68" s="1"/>
      <c r="EC68" s="1"/>
      <c r="ED68" s="1"/>
      <c r="EE68" s="1"/>
      <c r="EF68" s="1"/>
      <c r="IE68" s="93" t="str">
        <f t="shared" si="3"/>
        <v/>
      </c>
    </row>
    <row r="69" spans="1:239" x14ac:dyDescent="0.25">
      <c r="A69" s="10" t="s">
        <v>127</v>
      </c>
      <c r="B69" s="11">
        <v>1.5</v>
      </c>
      <c r="C69" s="11" t="s">
        <v>9</v>
      </c>
      <c r="D69" s="82" t="s">
        <v>128</v>
      </c>
      <c r="E69" s="80" t="s">
        <v>2237</v>
      </c>
      <c r="F69" s="1"/>
      <c r="G69" s="1"/>
      <c r="H69" s="109" t="s">
        <v>2260</v>
      </c>
      <c r="I69" s="110"/>
      <c r="J69" s="110"/>
      <c r="K69" s="110"/>
      <c r="L69" s="110"/>
      <c r="M69" s="110"/>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87">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t="str">
        <f t="shared" si="2"/>
        <v/>
      </c>
      <c r="DU69" s="1"/>
      <c r="DV69" s="1"/>
      <c r="DW69" s="1"/>
      <c r="DX69" s="1"/>
      <c r="DY69" s="1"/>
      <c r="DZ69" s="1"/>
      <c r="EA69" s="1"/>
      <c r="EB69" s="1"/>
      <c r="EC69" s="1"/>
      <c r="ED69" s="1"/>
      <c r="EE69" s="1"/>
      <c r="EF69" s="1"/>
      <c r="IE69" s="93" t="str">
        <f t="shared" si="3"/>
        <v/>
      </c>
    </row>
    <row r="70" spans="1:239" x14ac:dyDescent="0.25">
      <c r="A70" s="12" t="s">
        <v>129</v>
      </c>
      <c r="B70" s="13"/>
      <c r="C70" s="13" t="s">
        <v>9</v>
      </c>
      <c r="D70" s="83"/>
      <c r="E70" s="13"/>
      <c r="F70" s="1"/>
      <c r="G70" s="1"/>
      <c r="H70" s="7" t="s">
        <v>1</v>
      </c>
      <c r="I70" s="7" t="s">
        <v>455</v>
      </c>
      <c r="J70" s="7" t="s">
        <v>456</v>
      </c>
      <c r="K70" s="8" t="s">
        <v>3</v>
      </c>
      <c r="L70" s="81"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87">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t="str">
        <f t="shared" si="2"/>
        <v/>
      </c>
      <c r="DU70" s="1"/>
      <c r="DV70" s="1"/>
      <c r="DW70" s="1"/>
      <c r="DX70" s="1"/>
      <c r="DY70" s="1"/>
      <c r="DZ70" s="1"/>
      <c r="EA70" s="1"/>
      <c r="EB70" s="1"/>
      <c r="EC70" s="1"/>
      <c r="ED70" s="1"/>
      <c r="EE70" s="1"/>
      <c r="EF70" s="1"/>
      <c r="IE70" s="93" t="str">
        <f t="shared" si="3"/>
        <v/>
      </c>
    </row>
    <row r="71" spans="1:239" x14ac:dyDescent="0.25">
      <c r="A71" s="10" t="s">
        <v>130</v>
      </c>
      <c r="B71" s="11">
        <v>1</v>
      </c>
      <c r="C71" s="11" t="s">
        <v>9</v>
      </c>
      <c r="D71" s="82" t="s">
        <v>131</v>
      </c>
      <c r="E71" s="80" t="s">
        <v>2237</v>
      </c>
      <c r="F71" s="1"/>
      <c r="G71" s="1"/>
      <c r="H71" s="10" t="s">
        <v>457</v>
      </c>
      <c r="I71" s="11" t="s">
        <v>8</v>
      </c>
      <c r="J71" s="11" t="s">
        <v>8</v>
      </c>
      <c r="K71" s="11" t="s">
        <v>458</v>
      </c>
      <c r="L71" s="82" t="s">
        <v>459</v>
      </c>
      <c r="M71" s="80" t="s">
        <v>2237</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87">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t="str">
        <f t="shared" si="2"/>
        <v/>
      </c>
      <c r="DU71" s="1"/>
      <c r="DV71" s="1"/>
      <c r="DW71" s="1"/>
      <c r="DX71" s="1"/>
      <c r="DY71" s="1"/>
      <c r="DZ71" s="1"/>
      <c r="EA71" s="1"/>
      <c r="EB71" s="1"/>
      <c r="EC71" s="1"/>
      <c r="ED71" s="1"/>
      <c r="EE71" s="1"/>
      <c r="EF71" s="1"/>
      <c r="IE71" s="93" t="str">
        <f t="shared" si="3"/>
        <v/>
      </c>
    </row>
    <row r="72" spans="1:239" x14ac:dyDescent="0.25">
      <c r="A72" s="10" t="s">
        <v>132</v>
      </c>
      <c r="B72" s="11">
        <v>0.7</v>
      </c>
      <c r="C72" s="11" t="s">
        <v>9</v>
      </c>
      <c r="D72" s="82" t="s">
        <v>133</v>
      </c>
      <c r="E72" s="80" t="s">
        <v>2237</v>
      </c>
      <c r="F72" s="1"/>
      <c r="G72" s="1"/>
      <c r="H72" s="10" t="s">
        <v>460</v>
      </c>
      <c r="I72" s="11" t="s">
        <v>461</v>
      </c>
      <c r="J72" s="11" t="s">
        <v>461</v>
      </c>
      <c r="K72" s="11" t="s">
        <v>9</v>
      </c>
      <c r="L72" s="82" t="s">
        <v>462</v>
      </c>
      <c r="M72" s="80" t="s">
        <v>2237</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87">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t="str">
        <f t="shared" si="2"/>
        <v/>
      </c>
      <c r="DU72" s="1"/>
      <c r="DV72" s="1"/>
      <c r="DW72" s="1"/>
      <c r="DX72" s="1"/>
      <c r="DY72" s="1"/>
      <c r="DZ72" s="1"/>
      <c r="EA72" s="1"/>
      <c r="EB72" s="1"/>
      <c r="EC72" s="1"/>
      <c r="ED72" s="1"/>
      <c r="EE72" s="1"/>
      <c r="EF72" s="1"/>
      <c r="IE72" s="93" t="str">
        <f t="shared" si="3"/>
        <v/>
      </c>
    </row>
    <row r="73" spans="1:239" x14ac:dyDescent="0.25">
      <c r="A73" s="10"/>
      <c r="B73" s="11"/>
      <c r="C73" s="11"/>
      <c r="D73" s="82"/>
      <c r="E73" s="11"/>
      <c r="F73" s="1"/>
      <c r="G73" s="1"/>
      <c r="H73" s="10" t="s">
        <v>463</v>
      </c>
      <c r="I73" s="11">
        <v>60</v>
      </c>
      <c r="J73" s="11">
        <v>100</v>
      </c>
      <c r="K73" s="11" t="s">
        <v>28</v>
      </c>
      <c r="L73" s="82" t="s">
        <v>464</v>
      </c>
      <c r="M73" s="80" t="s">
        <v>2237</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87">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t="str">
        <f t="shared" si="2"/>
        <v/>
      </c>
      <c r="DU73" s="1"/>
      <c r="DV73" s="1"/>
      <c r="DW73" s="1"/>
      <c r="DX73" s="1"/>
      <c r="DY73" s="1"/>
      <c r="DZ73" s="1"/>
      <c r="EA73" s="1"/>
      <c r="EB73" s="1"/>
      <c r="EC73" s="1"/>
      <c r="ED73" s="1"/>
      <c r="EE73" s="1"/>
      <c r="EF73" s="1"/>
      <c r="IE73" s="93" t="str">
        <f t="shared" si="3"/>
        <v/>
      </c>
    </row>
    <row r="74" spans="1:239" x14ac:dyDescent="0.25">
      <c r="A74" s="7" t="s">
        <v>134</v>
      </c>
      <c r="B74" s="8"/>
      <c r="C74" s="8"/>
      <c r="D74" s="81"/>
      <c r="E74" s="8"/>
      <c r="F74" s="1"/>
      <c r="G74" s="1"/>
      <c r="H74" s="10" t="s">
        <v>465</v>
      </c>
      <c r="I74" s="11" t="s">
        <v>8</v>
      </c>
      <c r="J74" s="11" t="s">
        <v>9</v>
      </c>
      <c r="K74" s="11" t="s">
        <v>458</v>
      </c>
      <c r="L74" s="82" t="s">
        <v>466</v>
      </c>
      <c r="M74" s="80" t="s">
        <v>2237</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87">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t="str">
        <f t="shared" si="2"/>
        <v/>
      </c>
      <c r="DU74" s="1"/>
      <c r="DV74" s="1"/>
      <c r="DW74" s="1"/>
      <c r="DX74" s="1"/>
      <c r="DY74" s="1"/>
      <c r="DZ74" s="1"/>
      <c r="EA74" s="1"/>
      <c r="EB74" s="1"/>
      <c r="EC74" s="1"/>
      <c r="ED74" s="1"/>
      <c r="EE74" s="1"/>
      <c r="EF74" s="1"/>
      <c r="IE74" s="93" t="str">
        <f t="shared" si="3"/>
        <v/>
      </c>
    </row>
    <row r="75" spans="1:239" x14ac:dyDescent="0.25">
      <c r="A75" s="12" t="s">
        <v>40</v>
      </c>
      <c r="B75" s="13"/>
      <c r="C75" s="13" t="s">
        <v>9</v>
      </c>
      <c r="D75" s="83"/>
      <c r="E75" s="13"/>
      <c r="F75" s="1"/>
      <c r="G75" s="1"/>
      <c r="H75" s="10" t="s">
        <v>467</v>
      </c>
      <c r="I75" s="11">
        <v>1.35</v>
      </c>
      <c r="J75" s="11">
        <v>1.75</v>
      </c>
      <c r="K75" s="11" t="s">
        <v>250</v>
      </c>
      <c r="L75" s="82" t="s">
        <v>468</v>
      </c>
      <c r="M75" s="80" t="s">
        <v>2237</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87">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t="str">
        <f t="shared" si="2"/>
        <v/>
      </c>
      <c r="DU75" s="1"/>
      <c r="DV75" s="1"/>
      <c r="DW75" s="1"/>
      <c r="DX75" s="1"/>
      <c r="DY75" s="1"/>
      <c r="DZ75" s="1"/>
      <c r="EA75" s="1"/>
      <c r="EB75" s="1"/>
      <c r="EC75" s="1"/>
      <c r="ED75" s="1"/>
      <c r="EE75" s="1"/>
      <c r="EF75" s="1"/>
      <c r="IE75" s="93" t="str">
        <f t="shared" si="3"/>
        <v/>
      </c>
    </row>
    <row r="76" spans="1:239" x14ac:dyDescent="0.25">
      <c r="A76" s="10" t="s">
        <v>135</v>
      </c>
      <c r="B76" s="11" t="s">
        <v>95</v>
      </c>
      <c r="C76" s="11" t="s">
        <v>9</v>
      </c>
      <c r="D76" s="82" t="s">
        <v>137</v>
      </c>
      <c r="E76" s="80" t="s">
        <v>2237</v>
      </c>
      <c r="F76" s="1"/>
      <c r="G76" s="1"/>
      <c r="H76" s="10" t="s">
        <v>469</v>
      </c>
      <c r="I76" s="11" t="s">
        <v>9</v>
      </c>
      <c r="J76" s="11">
        <v>0.85</v>
      </c>
      <c r="K76" s="11" t="s">
        <v>250</v>
      </c>
      <c r="L76" s="82" t="s">
        <v>470</v>
      </c>
      <c r="M76" s="80" t="s">
        <v>2237</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87">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t="str">
        <f t="shared" si="2"/>
        <v/>
      </c>
      <c r="DU76" s="1"/>
      <c r="DV76" s="1"/>
      <c r="DW76" s="1"/>
      <c r="DX76" s="1"/>
      <c r="DY76" s="1"/>
      <c r="DZ76" s="1"/>
      <c r="EA76" s="1"/>
      <c r="EB76" s="1"/>
      <c r="EC76" s="1"/>
      <c r="ED76" s="1"/>
      <c r="EE76" s="1"/>
      <c r="EF76" s="1"/>
      <c r="IE76" s="93" t="str">
        <f t="shared" si="3"/>
        <v/>
      </c>
    </row>
    <row r="77" spans="1:239" x14ac:dyDescent="0.25">
      <c r="A77" s="10" t="s">
        <v>138</v>
      </c>
      <c r="B77" s="11">
        <v>0.3</v>
      </c>
      <c r="C77" s="11" t="str">
        <f>INDEX(rngUnitSettings,MATCH("Length",INDEX(rngUnitSettings,,1),0),2)</f>
        <v>mm</v>
      </c>
      <c r="D77" s="82" t="s">
        <v>139</v>
      </c>
      <c r="E77" s="80" t="s">
        <v>2237</v>
      </c>
      <c r="F77" s="1"/>
      <c r="G77" s="1"/>
      <c r="H77" s="10" t="s">
        <v>471</v>
      </c>
      <c r="I77" s="11" t="s">
        <v>250</v>
      </c>
      <c r="J77" s="11" t="s">
        <v>250</v>
      </c>
      <c r="K77" s="11" t="s">
        <v>9</v>
      </c>
      <c r="L77" s="82" t="s">
        <v>472</v>
      </c>
      <c r="M77" s="80" t="s">
        <v>2237</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87">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t="str">
        <f t="shared" si="2"/>
        <v/>
      </c>
      <c r="DU77" s="1"/>
      <c r="DV77" s="1"/>
      <c r="DW77" s="1"/>
      <c r="DX77" s="1"/>
      <c r="DY77" s="1"/>
      <c r="DZ77" s="1"/>
      <c r="EA77" s="1"/>
      <c r="EB77" s="1"/>
      <c r="EC77" s="1"/>
      <c r="ED77" s="1"/>
      <c r="EE77" s="1"/>
      <c r="EF77" s="1"/>
      <c r="IE77" s="93" t="str">
        <f t="shared" si="3"/>
        <v/>
      </c>
    </row>
    <row r="78" spans="1:239" x14ac:dyDescent="0.25">
      <c r="A78" s="10" t="s">
        <v>140</v>
      </c>
      <c r="B78" s="11" t="s">
        <v>72</v>
      </c>
      <c r="C78" s="11" t="s">
        <v>9</v>
      </c>
      <c r="D78" s="82" t="s">
        <v>141</v>
      </c>
      <c r="E78" s="80" t="s">
        <v>2237</v>
      </c>
      <c r="F78" s="1"/>
      <c r="G78" s="1"/>
      <c r="H78" s="10" t="s">
        <v>473</v>
      </c>
      <c r="I78" s="11">
        <v>13</v>
      </c>
      <c r="J78" s="11">
        <v>13</v>
      </c>
      <c r="K78" s="11" t="str">
        <f>IF(I77=J77,IF(I77="pt","pt","мм"),"арм.="&amp;IF(I77="pt","pt","мм")&amp;"; разм.="&amp;IF(J77="pt","pt","мм"))</f>
        <v>pt</v>
      </c>
      <c r="L78" s="82" t="s">
        <v>474</v>
      </c>
      <c r="M78" s="80" t="s">
        <v>2237</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87">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t="str">
        <f t="shared" si="2"/>
        <v/>
      </c>
      <c r="DU78" s="1"/>
      <c r="DV78" s="1"/>
      <c r="DW78" s="1"/>
      <c r="DX78" s="1"/>
      <c r="DY78" s="1"/>
      <c r="DZ78" s="1"/>
      <c r="EA78" s="1"/>
      <c r="EB78" s="1"/>
      <c r="EC78" s="1"/>
      <c r="ED78" s="1"/>
      <c r="EE78" s="1"/>
      <c r="EF78" s="1"/>
      <c r="IE78" s="93" t="str">
        <f t="shared" si="3"/>
        <v/>
      </c>
    </row>
    <row r="79" spans="1:239" x14ac:dyDescent="0.25">
      <c r="A79" s="12" t="s">
        <v>142</v>
      </c>
      <c r="B79" s="13"/>
      <c r="C79" s="13" t="s">
        <v>9</v>
      </c>
      <c r="D79" s="83"/>
      <c r="E79" s="13"/>
      <c r="F79" s="1"/>
      <c r="G79" s="1"/>
      <c r="H79" s="10" t="s">
        <v>475</v>
      </c>
      <c r="I79" s="11">
        <v>9</v>
      </c>
      <c r="J79" s="11">
        <v>9</v>
      </c>
      <c r="K79" s="11" t="str">
        <f>IF(I77=J77,IF(I77="pt","pt","мм"),"арм.="&amp;IF(I77="pt","pt","мм")&amp;"; разм.="&amp;IF(J77="pt","pt","мм"))</f>
        <v>pt</v>
      </c>
      <c r="L79" s="82" t="s">
        <v>476</v>
      </c>
      <c r="M79" s="80" t="s">
        <v>2237</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t="str">
        <f t="shared" si="2"/>
        <v/>
      </c>
      <c r="DU79" s="1"/>
      <c r="DV79" s="1"/>
      <c r="DW79" s="1"/>
      <c r="DX79" s="1"/>
      <c r="DY79" s="1"/>
      <c r="DZ79" s="1"/>
      <c r="EA79" s="1"/>
      <c r="EB79" s="1"/>
      <c r="EC79" s="1"/>
      <c r="ED79" s="1"/>
      <c r="EE79" s="1"/>
      <c r="EF79" s="1"/>
      <c r="IE79" s="93" t="str">
        <f t="shared" si="3"/>
        <v/>
      </c>
    </row>
    <row r="80" spans="1:239" x14ac:dyDescent="0.25">
      <c r="A80" s="10" t="s">
        <v>143</v>
      </c>
      <c r="B80" s="11" t="s">
        <v>144</v>
      </c>
      <c r="C80" s="11" t="s">
        <v>9</v>
      </c>
      <c r="D80" s="82" t="s">
        <v>145</v>
      </c>
      <c r="E80" s="80" t="s">
        <v>2237</v>
      </c>
      <c r="F80" s="1"/>
      <c r="G80" s="1"/>
      <c r="H80" s="10" t="s">
        <v>477</v>
      </c>
      <c r="I80" s="11" t="s">
        <v>9</v>
      </c>
      <c r="J80" s="11" t="s">
        <v>478</v>
      </c>
      <c r="K80" s="11" t="s">
        <v>9</v>
      </c>
      <c r="L80" s="82" t="s">
        <v>479</v>
      </c>
      <c r="M80" s="80" t="s">
        <v>2237</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t="str">
        <f t="shared" si="2"/>
        <v/>
      </c>
      <c r="DU80" s="1"/>
      <c r="DV80" s="1"/>
      <c r="DW80" s="1"/>
      <c r="DX80" s="1"/>
      <c r="DY80" s="1"/>
      <c r="DZ80" s="1"/>
      <c r="EA80" s="1"/>
      <c r="EB80" s="1"/>
      <c r="EC80" s="1"/>
      <c r="ED80" s="1"/>
      <c r="EE80" s="1"/>
      <c r="EF80" s="1"/>
      <c r="IE80" s="93" t="str">
        <f t="shared" si="3"/>
        <v/>
      </c>
    </row>
    <row r="81" spans="1:239" x14ac:dyDescent="0.25">
      <c r="A81" s="10" t="s">
        <v>146</v>
      </c>
      <c r="B81" s="11" t="s">
        <v>147</v>
      </c>
      <c r="C81" s="11" t="s">
        <v>9</v>
      </c>
      <c r="D81" s="82" t="s">
        <v>148</v>
      </c>
      <c r="E81" s="80" t="s">
        <v>2237</v>
      </c>
      <c r="F81" s="1"/>
      <c r="G81" s="1"/>
      <c r="H81" s="10" t="s">
        <v>480</v>
      </c>
      <c r="I81" s="11" t="s">
        <v>9</v>
      </c>
      <c r="J81" s="11" t="s">
        <v>481</v>
      </c>
      <c r="K81" s="11" t="s">
        <v>9</v>
      </c>
      <c r="L81" s="82" t="s">
        <v>482</v>
      </c>
      <c r="M81" s="80" t="s">
        <v>2237</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t="str">
        <f t="shared" si="2"/>
        <v/>
      </c>
      <c r="DU81" s="1"/>
      <c r="DV81" s="1"/>
      <c r="DW81" s="1"/>
      <c r="DX81" s="1"/>
      <c r="DY81" s="1"/>
      <c r="DZ81" s="1"/>
      <c r="EA81" s="1"/>
      <c r="EB81" s="1"/>
      <c r="EC81" s="1"/>
      <c r="ED81" s="1"/>
      <c r="EE81" s="1"/>
      <c r="EF81" s="1"/>
      <c r="IE81" s="93" t="str">
        <f t="shared" si="3"/>
        <v/>
      </c>
    </row>
    <row r="82" spans="1:239" x14ac:dyDescent="0.25">
      <c r="A82" s="10" t="s">
        <v>149</v>
      </c>
      <c r="B82" s="11">
        <v>1.4</v>
      </c>
      <c r="C82" s="11" t="s">
        <v>9</v>
      </c>
      <c r="D82" s="82" t="s">
        <v>150</v>
      </c>
      <c r="E82" s="80" t="s">
        <v>2237</v>
      </c>
      <c r="F82" s="1"/>
      <c r="G82" s="1"/>
      <c r="H82" s="10" t="s">
        <v>483</v>
      </c>
      <c r="I82" s="24" t="s">
        <v>484</v>
      </c>
      <c r="J82" s="24" t="s">
        <v>484</v>
      </c>
      <c r="K82" s="11" t="s">
        <v>261</v>
      </c>
      <c r="L82" s="82" t="s">
        <v>485</v>
      </c>
      <c r="M82" s="80" t="s">
        <v>2237</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t="str">
        <f t="shared" si="2"/>
        <v/>
      </c>
      <c r="DU82" s="1"/>
      <c r="DV82" s="1"/>
      <c r="DW82" s="1"/>
      <c r="DX82" s="1"/>
      <c r="DY82" s="1"/>
      <c r="DZ82" s="1"/>
      <c r="EA82" s="1"/>
      <c r="EB82" s="1"/>
      <c r="EC82" s="1"/>
      <c r="ED82" s="1"/>
      <c r="EE82" s="1"/>
      <c r="EF82" s="1"/>
      <c r="IE82" s="93" t="str">
        <f t="shared" si="3"/>
        <v/>
      </c>
    </row>
    <row r="83" spans="1:239" x14ac:dyDescent="0.25">
      <c r="A83" s="10" t="s">
        <v>151</v>
      </c>
      <c r="B83" s="11">
        <v>0.5</v>
      </c>
      <c r="C83" s="11" t="s">
        <v>9</v>
      </c>
      <c r="D83" s="82" t="s">
        <v>152</v>
      </c>
      <c r="E83" s="80" t="s">
        <v>2237</v>
      </c>
      <c r="F83" s="1"/>
      <c r="G83" s="1"/>
      <c r="H83" s="10" t="s">
        <v>486</v>
      </c>
      <c r="I83" s="24" t="s">
        <v>9</v>
      </c>
      <c r="J83" s="24" t="s">
        <v>487</v>
      </c>
      <c r="K83" s="11" t="s">
        <v>261</v>
      </c>
      <c r="L83" s="82" t="s">
        <v>488</v>
      </c>
      <c r="M83" s="80" t="s">
        <v>2237</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t="str">
        <f t="shared" si="2"/>
        <v/>
      </c>
      <c r="DU83" s="1"/>
      <c r="DV83" s="1"/>
      <c r="DW83" s="1"/>
      <c r="DX83" s="1"/>
      <c r="DY83" s="1"/>
      <c r="DZ83" s="1"/>
      <c r="EA83" s="1"/>
      <c r="EB83" s="1"/>
      <c r="EC83" s="1"/>
      <c r="ED83" s="1"/>
      <c r="EE83" s="1"/>
      <c r="EF83" s="1"/>
      <c r="IE83" s="93" t="str">
        <f t="shared" si="3"/>
        <v/>
      </c>
    </row>
    <row r="84" spans="1:239" x14ac:dyDescent="0.25">
      <c r="A84" s="10" t="s">
        <v>153</v>
      </c>
      <c r="B84" s="11" t="s">
        <v>72</v>
      </c>
      <c r="C84" s="11" t="s">
        <v>9</v>
      </c>
      <c r="D84" s="82" t="s">
        <v>154</v>
      </c>
      <c r="E84" s="80" t="s">
        <v>2237</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t="str">
        <f t="shared" si="2"/>
        <v/>
      </c>
      <c r="DU84" s="1"/>
      <c r="DV84" s="1"/>
      <c r="DW84" s="1"/>
      <c r="DX84" s="1"/>
      <c r="DY84" s="1"/>
      <c r="DZ84" s="1"/>
      <c r="EA84" s="1"/>
      <c r="EB84" s="1"/>
      <c r="EC84" s="1"/>
      <c r="ED84" s="1"/>
      <c r="EE84" s="1"/>
      <c r="EF84" s="1"/>
      <c r="IE84" s="93" t="str">
        <f t="shared" si="3"/>
        <v/>
      </c>
    </row>
    <row r="85" spans="1:239" x14ac:dyDescent="0.25">
      <c r="A85" s="10" t="s">
        <v>155</v>
      </c>
      <c r="B85" s="11">
        <v>1</v>
      </c>
      <c r="C85" s="11" t="s">
        <v>9</v>
      </c>
      <c r="D85" s="82" t="s">
        <v>156</v>
      </c>
      <c r="E85" s="80" t="s">
        <v>2237</v>
      </c>
      <c r="F85" s="1"/>
      <c r="G85" s="1"/>
      <c r="H85" s="109" t="s">
        <v>2240</v>
      </c>
      <c r="I85" s="110"/>
      <c r="J85" s="110"/>
      <c r="K85" s="110"/>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t="str">
        <f t="shared" si="2"/>
        <v/>
      </c>
      <c r="DU85" s="1"/>
      <c r="DV85" s="1"/>
      <c r="DW85" s="1"/>
      <c r="DX85" s="1"/>
      <c r="DY85" s="1"/>
      <c r="DZ85" s="1"/>
      <c r="EA85" s="1"/>
      <c r="EB85" s="1"/>
      <c r="EC85" s="1"/>
      <c r="ED85" s="1"/>
      <c r="EE85" s="1"/>
      <c r="EF85" s="1"/>
      <c r="IE85" s="93" t="str">
        <f t="shared" si="3"/>
        <v/>
      </c>
    </row>
    <row r="86" spans="1:239" x14ac:dyDescent="0.25">
      <c r="A86" s="10" t="s">
        <v>157</v>
      </c>
      <c r="B86" s="11" t="s">
        <v>158</v>
      </c>
      <c r="C86" s="11" t="s">
        <v>9</v>
      </c>
      <c r="D86" s="82" t="s">
        <v>159</v>
      </c>
      <c r="E86" s="80" t="s">
        <v>2237</v>
      </c>
      <c r="F86" s="1"/>
      <c r="G86" s="1"/>
      <c r="H86" s="7" t="s">
        <v>1</v>
      </c>
      <c r="I86" s="8" t="s">
        <v>2</v>
      </c>
      <c r="J86" s="84"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t="str">
        <f t="shared" si="2"/>
        <v/>
      </c>
      <c r="DU86" s="1"/>
      <c r="DV86" s="1"/>
      <c r="DW86" s="1"/>
      <c r="DX86" s="1"/>
      <c r="DY86" s="1"/>
      <c r="DZ86" s="1"/>
      <c r="EA86" s="1"/>
      <c r="EB86" s="1"/>
      <c r="EC86" s="1"/>
      <c r="ED86" s="1"/>
      <c r="EE86" s="1"/>
      <c r="EF86" s="1"/>
      <c r="IE86" s="93" t="str">
        <f t="shared" si="3"/>
        <v/>
      </c>
    </row>
    <row r="87" spans="1:239" x14ac:dyDescent="0.25">
      <c r="A87" s="10" t="s">
        <v>160</v>
      </c>
      <c r="B87" s="11" t="s">
        <v>161</v>
      </c>
      <c r="C87" s="11" t="s">
        <v>9</v>
      </c>
      <c r="D87" s="82" t="s">
        <v>162</v>
      </c>
      <c r="E87" s="80" t="s">
        <v>2237</v>
      </c>
      <c r="F87" s="1"/>
      <c r="G87" s="1"/>
      <c r="H87" s="10" t="s">
        <v>490</v>
      </c>
      <c r="I87" s="11">
        <v>300</v>
      </c>
      <c r="J87" s="87" t="str">
        <f>INDEX(rngUnitSettings,MATCH("Length",INDEX(rngUnitSettings,,1),0),2)</f>
        <v>mm</v>
      </c>
      <c r="K87" s="15" t="s">
        <v>491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t="str">
        <f t="shared" si="2"/>
        <v/>
      </c>
      <c r="DU87" s="1"/>
      <c r="DV87" s="1"/>
      <c r="DW87" s="1"/>
      <c r="DX87" s="1"/>
      <c r="DY87" s="1"/>
      <c r="DZ87" s="1"/>
      <c r="EA87" s="1"/>
      <c r="EB87" s="1"/>
      <c r="EC87" s="1"/>
      <c r="ED87" s="1"/>
      <c r="EE87" s="1"/>
      <c r="EF87" s="1"/>
      <c r="IE87" s="93" t="str">
        <f t="shared" si="3"/>
        <v/>
      </c>
    </row>
    <row r="88" spans="1:239" x14ac:dyDescent="0.25">
      <c r="A88" s="10" t="s">
        <v>163</v>
      </c>
      <c r="B88" s="11">
        <v>1</v>
      </c>
      <c r="C88" s="11" t="s">
        <v>9</v>
      </c>
      <c r="D88" s="82" t="s">
        <v>164</v>
      </c>
      <c r="E88" s="80" t="s">
        <v>2237</v>
      </c>
      <c r="F88" s="1"/>
      <c r="G88" s="1"/>
      <c r="H88" s="10" t="s">
        <v>492</v>
      </c>
      <c r="I88" s="11">
        <v>40</v>
      </c>
      <c r="J88" s="87" t="str">
        <f>INDEX(rngUnitSettings,MATCH("Length",INDEX(rngUnitSettings,,1),0),2)</f>
        <v>mm</v>
      </c>
      <c r="K88" s="15" t="s">
        <v>493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t="str">
        <f t="shared" si="2"/>
        <v/>
      </c>
      <c r="DU88" s="1"/>
      <c r="DV88" s="1"/>
      <c r="DW88" s="1"/>
      <c r="DX88" s="1"/>
      <c r="DY88" s="1"/>
      <c r="DZ88" s="1"/>
      <c r="EA88" s="1"/>
      <c r="EB88" s="1"/>
      <c r="EC88" s="1"/>
      <c r="ED88" s="1"/>
      <c r="EE88" s="1"/>
      <c r="EF88" s="1"/>
      <c r="IE88" s="93" t="str">
        <f t="shared" si="3"/>
        <v/>
      </c>
    </row>
    <row r="89" spans="1:239" x14ac:dyDescent="0.25">
      <c r="A89" s="12" t="s">
        <v>165</v>
      </c>
      <c r="B89" s="13"/>
      <c r="C89" s="13" t="s">
        <v>9</v>
      </c>
      <c r="D89" s="83"/>
      <c r="E89" s="13"/>
      <c r="F89" s="1"/>
      <c r="G89" s="1"/>
      <c r="H89" s="10" t="s">
        <v>494</v>
      </c>
      <c r="I89" s="11">
        <v>8</v>
      </c>
      <c r="J89" s="87" t="s">
        <v>33</v>
      </c>
      <c r="K89" s="15" t="s">
        <v>495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t="str">
        <f t="shared" si="2"/>
        <v/>
      </c>
      <c r="DU89" s="1"/>
      <c r="DV89" s="1"/>
      <c r="DW89" s="1"/>
      <c r="DX89" s="1"/>
      <c r="DY89" s="1"/>
      <c r="DZ89" s="1"/>
      <c r="EA89" s="1"/>
      <c r="EB89" s="1"/>
      <c r="EC89" s="1"/>
      <c r="ED89" s="1"/>
      <c r="EE89" s="1"/>
      <c r="EF89" s="1"/>
      <c r="IE89" s="93" t="str">
        <f t="shared" si="3"/>
        <v/>
      </c>
    </row>
    <row r="90" spans="1:239" x14ac:dyDescent="0.25">
      <c r="A90" s="10" t="s">
        <v>166</v>
      </c>
      <c r="B90" s="11">
        <v>10</v>
      </c>
      <c r="C90" s="11" t="str">
        <f>INDEX(rngUnitSettings,MATCH("Length",INDEX(rngUnitSettings,,1),0),2)</f>
        <v>mm</v>
      </c>
      <c r="D90" s="82" t="s">
        <v>167</v>
      </c>
      <c r="E90" s="80" t="s">
        <v>2237</v>
      </c>
      <c r="F90" s="1"/>
      <c r="G90" s="1"/>
      <c r="H90" s="10" t="s">
        <v>496</v>
      </c>
      <c r="I90" s="11">
        <v>20</v>
      </c>
      <c r="J90" s="87" t="str">
        <f>INDEX(rngUnitSettings,MATCH("Length",INDEX(rngUnitSettings,,1),0),2)</f>
        <v>mm</v>
      </c>
      <c r="K90" s="15" t="s">
        <v>497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t="str">
        <f t="shared" si="2"/>
        <v/>
      </c>
      <c r="DU90" s="1"/>
      <c r="DV90" s="1"/>
      <c r="DW90" s="1"/>
      <c r="DX90" s="1"/>
      <c r="DY90" s="1"/>
      <c r="DZ90" s="1"/>
      <c r="EA90" s="1"/>
      <c r="EB90" s="1"/>
      <c r="EC90" s="1"/>
      <c r="ED90" s="1"/>
      <c r="EE90" s="1"/>
      <c r="EF90" s="1"/>
      <c r="IE90" s="93" t="str">
        <f t="shared" si="3"/>
        <v/>
      </c>
    </row>
    <row r="91" spans="1:239" x14ac:dyDescent="0.25">
      <c r="A91" s="10" t="s">
        <v>168</v>
      </c>
      <c r="B91" s="11">
        <v>50</v>
      </c>
      <c r="C91" s="11" t="str">
        <f>INDEX(rngUnitSettings,MATCH("Length",INDEX(rngUnitSettings,,1),0),2)</f>
        <v>mm</v>
      </c>
      <c r="D91" s="82" t="s">
        <v>3098</v>
      </c>
      <c r="E91" s="80" t="s">
        <v>2237</v>
      </c>
      <c r="F91" s="1"/>
      <c r="G91" s="1"/>
      <c r="H91" s="105" t="s">
        <v>498</v>
      </c>
      <c r="I91" s="103"/>
      <c r="J91" s="88"/>
      <c r="K91" s="16"/>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t="str">
        <f t="shared" si="2"/>
        <v/>
      </c>
      <c r="DU91" s="1"/>
      <c r="DV91" s="1"/>
      <c r="DW91" s="1"/>
      <c r="DX91" s="1"/>
      <c r="DY91" s="1"/>
      <c r="DZ91" s="1"/>
      <c r="EA91" s="1"/>
      <c r="EB91" s="1"/>
      <c r="EC91" s="1"/>
      <c r="ED91" s="1"/>
      <c r="EE91" s="1"/>
      <c r="EF91" s="1"/>
      <c r="IE91" s="93" t="str">
        <f t="shared" si="3"/>
        <v/>
      </c>
    </row>
    <row r="92" spans="1:239" x14ac:dyDescent="0.25">
      <c r="A92" s="10" t="s">
        <v>3099</v>
      </c>
      <c r="B92" s="101">
        <v>0.2</v>
      </c>
      <c r="C92" s="11" t="s">
        <v>9</v>
      </c>
      <c r="D92" s="82" t="s">
        <v>3195</v>
      </c>
      <c r="E92" s="80" t="s">
        <v>2237</v>
      </c>
      <c r="F92" s="1"/>
      <c r="G92" s="1"/>
      <c r="H92" s="10" t="s">
        <v>499</v>
      </c>
      <c r="I92" s="11"/>
      <c r="J92" s="87" t="str">
        <f>INDEX(rngUnitSettings,MATCH("Length",INDEX(rngUnitSettings,,1),0),2)</f>
        <v>mm</v>
      </c>
      <c r="K92" s="15" t="s">
        <v>500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t="str">
        <f t="shared" si="2"/>
        <v/>
      </c>
      <c r="DU92" s="1"/>
      <c r="DV92" s="1"/>
      <c r="DW92" s="1"/>
      <c r="DX92" s="1"/>
      <c r="DY92" s="1"/>
      <c r="DZ92" s="1"/>
      <c r="EA92" s="1"/>
      <c r="EB92" s="1"/>
      <c r="EC92" s="1"/>
      <c r="ED92" s="1"/>
      <c r="EE92" s="1"/>
      <c r="EF92" s="1"/>
      <c r="IE92" s="93" t="str">
        <f t="shared" si="3"/>
        <v/>
      </c>
    </row>
    <row r="93" spans="1:239" x14ac:dyDescent="0.25">
      <c r="A93" s="10" t="s">
        <v>169</v>
      </c>
      <c r="B93" s="11" t="s">
        <v>170</v>
      </c>
      <c r="C93" s="11" t="s">
        <v>9</v>
      </c>
      <c r="D93" s="82" t="s">
        <v>171</v>
      </c>
      <c r="E93" s="80" t="s">
        <v>2237</v>
      </c>
      <c r="F93" s="1"/>
      <c r="G93" s="1"/>
      <c r="H93" s="10" t="s">
        <v>501</v>
      </c>
      <c r="I93" s="11"/>
      <c r="J93" s="87" t="str">
        <f>INDEX(rngUnitSettings,MATCH("Length",INDEX(rngUnitSettings,,1),0),2)</f>
        <v>mm</v>
      </c>
      <c r="K93" s="15" t="s">
        <v>502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t="str">
        <f t="shared" ref="DT93:DT129" si="4">IF(ROW(A93)&gt;ROWS(rngLoadCombinations)-1,"",INDEX(rngLoadCombinations,ROW(A93)+1,1))</f>
        <v/>
      </c>
      <c r="DU93" s="1"/>
      <c r="DV93" s="1"/>
      <c r="DW93" s="1"/>
      <c r="DX93" s="1"/>
      <c r="DY93" s="1"/>
      <c r="DZ93" s="1"/>
      <c r="EA93" s="1"/>
      <c r="EB93" s="1"/>
      <c r="EC93" s="1"/>
      <c r="ED93" s="1"/>
      <c r="EE93" s="1"/>
      <c r="EF93" s="1"/>
      <c r="IE93" s="93" t="str">
        <f t="shared" ref="IE93:IE129" si="5">IF(ROW(A93)&gt;ROWS(rngLoadCombinations)-1,"",INDEX(rngLoadCombinations,ROW(A93)+1,1))</f>
        <v/>
      </c>
    </row>
    <row r="94" spans="1:239" x14ac:dyDescent="0.25">
      <c r="A94" s="10" t="s">
        <v>172</v>
      </c>
      <c r="B94" s="11" t="s">
        <v>3063</v>
      </c>
      <c r="C94" s="11" t="s">
        <v>9</v>
      </c>
      <c r="D94" s="82" t="s">
        <v>3064</v>
      </c>
      <c r="E94" s="80" t="s">
        <v>2237</v>
      </c>
      <c r="F94" s="1"/>
      <c r="G94" s="1"/>
      <c r="H94" s="10" t="s">
        <v>503</v>
      </c>
      <c r="I94" s="11" t="s">
        <v>504</v>
      </c>
      <c r="J94" s="87" t="s">
        <v>9</v>
      </c>
      <c r="K94" s="15" t="s">
        <v>505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t="str">
        <f t="shared" si="4"/>
        <v/>
      </c>
      <c r="DU94" s="1"/>
      <c r="DV94" s="1"/>
      <c r="DW94" s="1"/>
      <c r="DX94" s="1"/>
      <c r="DY94" s="1"/>
      <c r="DZ94" s="1"/>
      <c r="EA94" s="1"/>
      <c r="EB94" s="1"/>
      <c r="EC94" s="1"/>
      <c r="ED94" s="1"/>
      <c r="EE94" s="1"/>
      <c r="EF94" s="1"/>
      <c r="IE94" s="93" t="str">
        <f t="shared" si="5"/>
        <v/>
      </c>
    </row>
    <row r="95" spans="1:239" x14ac:dyDescent="0.25">
      <c r="A95" s="10" t="s">
        <v>174</v>
      </c>
      <c r="B95" s="11" t="s">
        <v>175</v>
      </c>
      <c r="C95" s="11" t="s">
        <v>9</v>
      </c>
      <c r="D95" s="82" t="s">
        <v>176</v>
      </c>
      <c r="E95" s="80" t="s">
        <v>2237</v>
      </c>
      <c r="F95" s="1"/>
      <c r="G95" s="1"/>
      <c r="H95" s="10" t="s">
        <v>506</v>
      </c>
      <c r="I95" s="11" t="s">
        <v>504</v>
      </c>
      <c r="J95" s="87" t="s">
        <v>9</v>
      </c>
      <c r="K95" s="15" t="s">
        <v>507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t="str">
        <f t="shared" si="4"/>
        <v/>
      </c>
      <c r="DU95" s="1"/>
      <c r="DV95" s="1"/>
      <c r="DW95" s="1"/>
      <c r="DX95" s="1"/>
      <c r="DY95" s="1"/>
      <c r="DZ95" s="1"/>
      <c r="EA95" s="1"/>
      <c r="EB95" s="1"/>
      <c r="EC95" s="1"/>
      <c r="ED95" s="1"/>
      <c r="EE95" s="1"/>
      <c r="EF95" s="1"/>
      <c r="IE95" s="93" t="str">
        <f t="shared" si="5"/>
        <v/>
      </c>
    </row>
    <row r="96" spans="1:239" x14ac:dyDescent="0.25">
      <c r="A96" s="10"/>
      <c r="B96" s="11"/>
      <c r="C96" s="11"/>
      <c r="D96" s="82"/>
      <c r="E96" s="1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t="str">
        <f t="shared" si="4"/>
        <v/>
      </c>
      <c r="DU96" s="1"/>
      <c r="DV96" s="1"/>
      <c r="DW96" s="1"/>
      <c r="DX96" s="1"/>
      <c r="DY96" s="1"/>
      <c r="DZ96" s="1"/>
      <c r="EA96" s="1"/>
      <c r="EB96" s="1"/>
      <c r="EC96" s="1"/>
      <c r="ED96" s="1"/>
      <c r="EE96" s="1"/>
      <c r="EF96" s="1"/>
      <c r="IE96" s="93" t="str">
        <f t="shared" si="5"/>
        <v/>
      </c>
    </row>
    <row r="97" spans="1:239" x14ac:dyDescent="0.25">
      <c r="A97" s="7" t="s">
        <v>177</v>
      </c>
      <c r="B97" s="8"/>
      <c r="C97" s="8"/>
      <c r="D97" s="81"/>
      <c r="E97" s="8"/>
      <c r="F97" s="1"/>
      <c r="G97" s="1"/>
      <c r="H97" s="109" t="s">
        <v>2241</v>
      </c>
      <c r="I97" s="110"/>
      <c r="J97" s="110"/>
      <c r="K97" s="110"/>
      <c r="L97" s="110"/>
      <c r="M97" s="110"/>
      <c r="N97" s="110"/>
      <c r="O97" s="110"/>
      <c r="P97" s="110"/>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t="str">
        <f t="shared" si="4"/>
        <v/>
      </c>
      <c r="DU97" s="1"/>
      <c r="DV97" s="1"/>
      <c r="DW97" s="1"/>
      <c r="DX97" s="1"/>
      <c r="DY97" s="1"/>
      <c r="DZ97" s="1"/>
      <c r="EA97" s="1"/>
      <c r="EB97" s="1"/>
      <c r="EC97" s="1"/>
      <c r="ED97" s="1"/>
      <c r="EE97" s="1"/>
      <c r="EF97" s="1"/>
      <c r="IE97" s="93" t="str">
        <f t="shared" si="5"/>
        <v/>
      </c>
    </row>
    <row r="98" spans="1:239" x14ac:dyDescent="0.25">
      <c r="A98" s="12" t="s">
        <v>40</v>
      </c>
      <c r="B98" s="13"/>
      <c r="C98" s="13"/>
      <c r="D98" s="83"/>
      <c r="E98" s="13"/>
      <c r="F98" s="1"/>
      <c r="G98" s="1"/>
      <c r="H98" s="116" t="s">
        <v>510</v>
      </c>
      <c r="I98" s="116"/>
      <c r="J98" s="116"/>
      <c r="K98" s="116"/>
      <c r="L98" s="10"/>
      <c r="M98" s="10"/>
      <c r="N98" s="10"/>
      <c r="O98" s="89"/>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t="str">
        <f t="shared" si="4"/>
        <v/>
      </c>
      <c r="DU98" s="1"/>
      <c r="DV98" s="1"/>
      <c r="DW98" s="1"/>
      <c r="DX98" s="1"/>
      <c r="DY98" s="1"/>
      <c r="DZ98" s="1"/>
      <c r="EA98" s="1"/>
      <c r="EB98" s="1"/>
      <c r="EC98" s="1"/>
      <c r="ED98" s="1"/>
      <c r="EE98" s="1"/>
      <c r="EF98" s="1"/>
      <c r="IE98" s="93" t="str">
        <f t="shared" si="5"/>
        <v/>
      </c>
    </row>
    <row r="99" spans="1:239" x14ac:dyDescent="0.25">
      <c r="A99" s="10" t="s">
        <v>3065</v>
      </c>
      <c r="B99" s="11" t="s">
        <v>183</v>
      </c>
      <c r="C99" s="11" t="s">
        <v>9</v>
      </c>
      <c r="D99" s="82" t="s">
        <v>3066</v>
      </c>
      <c r="E99" s="80" t="s">
        <v>2237</v>
      </c>
      <c r="F99" s="1"/>
      <c r="G99" s="1"/>
      <c r="H99" s="7" t="s">
        <v>1</v>
      </c>
      <c r="I99" s="8" t="s">
        <v>2</v>
      </c>
      <c r="J99" s="8" t="s">
        <v>3</v>
      </c>
      <c r="K99" s="9" t="s">
        <v>4</v>
      </c>
      <c r="L99" s="10"/>
      <c r="M99" s="10"/>
      <c r="N99" s="10"/>
      <c r="O99" s="89"/>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t="str">
        <f t="shared" si="4"/>
        <v/>
      </c>
      <c r="DU99" s="1"/>
      <c r="DV99" s="1"/>
      <c r="DW99" s="1"/>
      <c r="DX99" s="1"/>
      <c r="DY99" s="1"/>
      <c r="DZ99" s="1"/>
      <c r="EA99" s="1"/>
      <c r="EB99" s="1"/>
      <c r="EC99" s="1"/>
      <c r="ED99" s="1"/>
      <c r="EE99" s="1"/>
      <c r="EF99" s="1"/>
      <c r="IE99" s="93" t="str">
        <f t="shared" si="5"/>
        <v/>
      </c>
    </row>
    <row r="100" spans="1:239" x14ac:dyDescent="0.25">
      <c r="A100" s="10" t="s">
        <v>3067</v>
      </c>
      <c r="B100" s="11" t="s">
        <v>184</v>
      </c>
      <c r="C100" s="11" t="s">
        <v>9</v>
      </c>
      <c r="D100" s="82" t="s">
        <v>3068</v>
      </c>
      <c r="E100" s="80" t="s">
        <v>2237</v>
      </c>
      <c r="F100" s="1"/>
      <c r="G100" s="1"/>
      <c r="H100" s="10" t="s">
        <v>511</v>
      </c>
      <c r="I100" s="11" t="s">
        <v>512</v>
      </c>
      <c r="J100" s="11" t="s">
        <v>9</v>
      </c>
      <c r="K100" s="15" t="s">
        <v>513</v>
      </c>
      <c r="L100" s="10"/>
      <c r="M100" s="10"/>
      <c r="N100" s="10"/>
      <c r="O100" s="89"/>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t="str">
        <f t="shared" si="4"/>
        <v/>
      </c>
      <c r="DU100" s="1"/>
      <c r="DV100" s="1"/>
      <c r="DW100" s="1"/>
      <c r="DX100" s="1"/>
      <c r="DY100" s="1"/>
      <c r="DZ100" s="1"/>
      <c r="EA100" s="1"/>
      <c r="EB100" s="1"/>
      <c r="EC100" s="1"/>
      <c r="ED100" s="1"/>
      <c r="EE100" s="1"/>
      <c r="EF100" s="1"/>
      <c r="IE100" s="93" t="str">
        <f t="shared" si="5"/>
        <v/>
      </c>
    </row>
    <row r="101" spans="1:239" x14ac:dyDescent="0.25">
      <c r="A101" s="10" t="s">
        <v>178</v>
      </c>
      <c r="B101" s="11" t="s">
        <v>179</v>
      </c>
      <c r="C101" s="11" t="s">
        <v>9</v>
      </c>
      <c r="D101" s="82" t="s">
        <v>3089</v>
      </c>
      <c r="E101" s="80" t="s">
        <v>2237</v>
      </c>
      <c r="F101" s="1"/>
      <c r="G101" s="1"/>
      <c r="H101" s="10" t="s">
        <v>514</v>
      </c>
      <c r="I101" s="11">
        <v>0</v>
      </c>
      <c r="J101" s="11" t="str">
        <f>INDEX(rngUnitSettings,MATCH("Length",INDEX(rngUnitSettings,,1),0),2)</f>
        <v>mm</v>
      </c>
      <c r="K101" s="15" t="s">
        <v>515</v>
      </c>
      <c r="L101" s="10"/>
      <c r="M101" s="10"/>
      <c r="N101" s="10"/>
      <c r="O101" s="89"/>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t="str">
        <f t="shared" si="4"/>
        <v/>
      </c>
      <c r="DU101" s="1"/>
      <c r="DV101" s="1"/>
      <c r="DW101" s="1"/>
      <c r="DX101" s="1"/>
      <c r="DY101" s="1"/>
      <c r="DZ101" s="1"/>
      <c r="EA101" s="1"/>
      <c r="EB101" s="1"/>
      <c r="EC101" s="1"/>
      <c r="ED101" s="1"/>
      <c r="EE101" s="1"/>
      <c r="EF101" s="1"/>
      <c r="IE101" s="93" t="str">
        <f t="shared" si="5"/>
        <v/>
      </c>
    </row>
    <row r="102" spans="1:239" x14ac:dyDescent="0.25">
      <c r="A102" s="10" t="s">
        <v>180</v>
      </c>
      <c r="B102" s="11" t="s">
        <v>181</v>
      </c>
      <c r="C102" s="11" t="s">
        <v>9</v>
      </c>
      <c r="D102" s="82" t="s">
        <v>3090</v>
      </c>
      <c r="E102" s="80" t="s">
        <v>2237</v>
      </c>
      <c r="F102" s="1"/>
      <c r="G102" s="1"/>
      <c r="H102" s="10"/>
      <c r="I102" s="10"/>
      <c r="J102" s="10"/>
      <c r="K102" s="10"/>
      <c r="L102" s="10"/>
      <c r="M102" s="10"/>
      <c r="N102" s="10"/>
      <c r="O102" s="89"/>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t="str">
        <f t="shared" si="4"/>
        <v/>
      </c>
      <c r="DU102" s="1"/>
      <c r="DV102" s="1"/>
      <c r="DW102" s="1"/>
      <c r="DX102" s="1"/>
      <c r="DY102" s="1"/>
      <c r="DZ102" s="1"/>
      <c r="EA102" s="1"/>
      <c r="EB102" s="1"/>
      <c r="EC102" s="1"/>
      <c r="ED102" s="1"/>
      <c r="EE102" s="1"/>
      <c r="EF102" s="1"/>
      <c r="IE102" s="93" t="str">
        <f t="shared" si="5"/>
        <v/>
      </c>
    </row>
    <row r="103" spans="1:239" x14ac:dyDescent="0.25">
      <c r="A103" s="12" t="s">
        <v>3069</v>
      </c>
      <c r="B103" s="13"/>
      <c r="C103" s="13"/>
      <c r="D103" s="83"/>
      <c r="E103" s="13"/>
      <c r="F103" s="1"/>
      <c r="G103" s="1"/>
      <c r="H103" s="17" t="s">
        <v>516</v>
      </c>
      <c r="I103" s="10"/>
      <c r="J103" s="10"/>
      <c r="K103" s="10"/>
      <c r="L103" s="10"/>
      <c r="M103" s="10"/>
      <c r="N103" s="10"/>
      <c r="O103" s="89"/>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t="str">
        <f t="shared" si="4"/>
        <v/>
      </c>
      <c r="DU103" s="1"/>
      <c r="DV103" s="1"/>
      <c r="DW103" s="1"/>
      <c r="DX103" s="1"/>
      <c r="DY103" s="1"/>
      <c r="DZ103" s="1"/>
      <c r="EA103" s="1"/>
      <c r="EB103" s="1"/>
      <c r="EC103" s="1"/>
      <c r="ED103" s="1"/>
      <c r="EE103" s="1"/>
      <c r="EF103" s="1"/>
      <c r="IE103" s="93" t="str">
        <f t="shared" si="5"/>
        <v/>
      </c>
    </row>
    <row r="104" spans="1:239" x14ac:dyDescent="0.25">
      <c r="A104" s="10" t="s">
        <v>185</v>
      </c>
      <c r="B104" s="11">
        <v>9.9999999999999995E-7</v>
      </c>
      <c r="C104" s="11" t="str">
        <f>INDEX(rngUnitSettings,MATCH("Area",INDEX(rngUnitSettings,,1),0),2)</f>
        <v>mm2</v>
      </c>
      <c r="D104" s="82" t="s">
        <v>186</v>
      </c>
      <c r="E104" s="80" t="s">
        <v>2237</v>
      </c>
      <c r="F104" s="1"/>
      <c r="G104" s="1"/>
      <c r="H104" s="8" t="s">
        <v>517</v>
      </c>
      <c r="I104" s="8" t="s">
        <v>518</v>
      </c>
      <c r="J104" s="8" t="s">
        <v>519</v>
      </c>
      <c r="K104" s="8" t="s">
        <v>520</v>
      </c>
      <c r="L104" s="8" t="s">
        <v>3</v>
      </c>
      <c r="M104" s="10"/>
      <c r="N104" s="10"/>
      <c r="O104" s="89"/>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t="str">
        <f t="shared" si="4"/>
        <v/>
      </c>
      <c r="DU104" s="1"/>
      <c r="DV104" s="1"/>
      <c r="DW104" s="1"/>
      <c r="DX104" s="1"/>
      <c r="DY104" s="1"/>
      <c r="DZ104" s="1"/>
      <c r="EA104" s="1"/>
      <c r="EB104" s="1"/>
      <c r="EC104" s="1"/>
      <c r="ED104" s="1"/>
      <c r="EE104" s="1"/>
      <c r="EF104" s="1"/>
      <c r="IE104" s="93" t="str">
        <f t="shared" si="5"/>
        <v/>
      </c>
    </row>
    <row r="105" spans="1:239" x14ac:dyDescent="0.25">
      <c r="A105" s="12" t="s">
        <v>3070</v>
      </c>
      <c r="B105" s="13"/>
      <c r="C105" s="13"/>
      <c r="D105" s="83"/>
      <c r="E105" s="13"/>
      <c r="F105" s="1"/>
      <c r="G105" s="1"/>
      <c r="H105" s="11">
        <v>550</v>
      </c>
      <c r="I105" s="11">
        <v>250</v>
      </c>
      <c r="J105" s="11">
        <v>250</v>
      </c>
      <c r="K105" s="11">
        <v>600</v>
      </c>
      <c r="L105" s="11" t="str">
        <f>INDEX(rngUnitSettings,MATCH("Length",INDEX(rngUnitSettings,,1),0),2)</f>
        <v>mm</v>
      </c>
      <c r="M105" s="10"/>
      <c r="N105" s="10"/>
      <c r="O105" s="89"/>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t="str">
        <f t="shared" si="4"/>
        <v/>
      </c>
      <c r="DU105" s="1"/>
      <c r="DV105" s="1"/>
      <c r="DW105" s="1"/>
      <c r="DX105" s="1"/>
      <c r="DY105" s="1"/>
      <c r="DZ105" s="1"/>
      <c r="EA105" s="1"/>
      <c r="EB105" s="1"/>
      <c r="EC105" s="1"/>
      <c r="ED105" s="1"/>
      <c r="EE105" s="1"/>
      <c r="EF105" s="1"/>
      <c r="IE105" s="93" t="str">
        <f t="shared" si="5"/>
        <v/>
      </c>
    </row>
    <row r="106" spans="1:239" x14ac:dyDescent="0.25">
      <c r="A106" s="10" t="s">
        <v>187</v>
      </c>
      <c r="B106" s="11" t="s">
        <v>188</v>
      </c>
      <c r="C106" s="11" t="s">
        <v>9</v>
      </c>
      <c r="D106" s="82" t="s">
        <v>189</v>
      </c>
      <c r="E106" s="80" t="s">
        <v>2237</v>
      </c>
      <c r="F106" s="1"/>
      <c r="G106" s="1"/>
      <c r="H106" s="18" t="s">
        <v>521</v>
      </c>
      <c r="I106" s="18"/>
      <c r="J106" s="18"/>
      <c r="K106" s="18"/>
      <c r="L106" s="18"/>
      <c r="M106" s="18"/>
      <c r="N106" s="18"/>
      <c r="O106" s="90"/>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t="str">
        <f t="shared" si="4"/>
        <v/>
      </c>
      <c r="DU106" s="1"/>
      <c r="DV106" s="1"/>
      <c r="DW106" s="1"/>
      <c r="DX106" s="1"/>
      <c r="DY106" s="1"/>
      <c r="DZ106" s="1"/>
      <c r="EA106" s="1"/>
      <c r="EB106" s="1"/>
      <c r="EC106" s="1"/>
      <c r="ED106" s="1"/>
      <c r="EE106" s="1"/>
      <c r="EF106" s="1"/>
      <c r="IE106" s="93" t="str">
        <f t="shared" si="5"/>
        <v/>
      </c>
    </row>
    <row r="107" spans="1:239" x14ac:dyDescent="0.25">
      <c r="A107" s="10" t="s">
        <v>190</v>
      </c>
      <c r="B107" s="11" t="s">
        <v>8</v>
      </c>
      <c r="C107" s="11" t="s">
        <v>9</v>
      </c>
      <c r="D107" s="82" t="s">
        <v>191</v>
      </c>
      <c r="E107" s="80" t="s">
        <v>2237</v>
      </c>
      <c r="F107" s="1"/>
      <c r="G107" s="1"/>
      <c r="H107" s="7" t="s">
        <v>522</v>
      </c>
      <c r="I107" s="7" t="s">
        <v>523</v>
      </c>
      <c r="J107" s="7" t="s">
        <v>524</v>
      </c>
      <c r="K107" s="7" t="s">
        <v>525</v>
      </c>
      <c r="L107" s="7" t="s">
        <v>526</v>
      </c>
      <c r="M107" s="7" t="s">
        <v>527</v>
      </c>
      <c r="N107" s="8" t="s">
        <v>3</v>
      </c>
      <c r="O107" s="81"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t="str">
        <f t="shared" si="4"/>
        <v/>
      </c>
      <c r="DU107" s="1"/>
      <c r="DV107" s="1"/>
      <c r="DW107" s="1"/>
      <c r="DX107" s="1"/>
      <c r="DY107" s="1"/>
      <c r="DZ107" s="1"/>
      <c r="EA107" s="1"/>
      <c r="EB107" s="1"/>
      <c r="EC107" s="1"/>
      <c r="ED107" s="1"/>
      <c r="EE107" s="1"/>
      <c r="EF107" s="1"/>
      <c r="IE107" s="93" t="str">
        <f t="shared" si="5"/>
        <v/>
      </c>
    </row>
    <row r="108" spans="1:239" x14ac:dyDescent="0.25">
      <c r="A108" s="10" t="s">
        <v>192</v>
      </c>
      <c r="B108" s="11" t="s">
        <v>193</v>
      </c>
      <c r="C108" s="11" t="s">
        <v>9</v>
      </c>
      <c r="D108" s="82" t="s">
        <v>194</v>
      </c>
      <c r="E108" s="80" t="s">
        <v>2237</v>
      </c>
      <c r="F108" s="1"/>
      <c r="G108" s="1"/>
      <c r="H108" s="10" t="s">
        <v>528</v>
      </c>
      <c r="I108" s="11">
        <v>40</v>
      </c>
      <c r="J108" s="11">
        <v>32</v>
      </c>
      <c r="K108" s="11">
        <v>5</v>
      </c>
      <c r="L108" s="11">
        <v>80</v>
      </c>
      <c r="M108" s="11">
        <v>80</v>
      </c>
      <c r="N108" s="11" t="str">
        <f t="shared" ref="N108:N115" si="6">INDEX(rngUnitSettings,MATCH("Length",INDEX(rngUnitSettings,,1),0),2)</f>
        <v>mm</v>
      </c>
      <c r="O108" s="91" t="s">
        <v>529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t="str">
        <f t="shared" si="4"/>
        <v/>
      </c>
      <c r="DU108" s="1"/>
      <c r="DV108" s="1"/>
      <c r="DW108" s="1"/>
      <c r="DX108" s="1"/>
      <c r="DY108" s="1"/>
      <c r="DZ108" s="1"/>
      <c r="EA108" s="1"/>
      <c r="EB108" s="1"/>
      <c r="EC108" s="1"/>
      <c r="ED108" s="1"/>
      <c r="EE108" s="1"/>
      <c r="EF108" s="1"/>
      <c r="IE108" s="93" t="str">
        <f t="shared" si="5"/>
        <v/>
      </c>
    </row>
    <row r="109" spans="1:239" x14ac:dyDescent="0.25">
      <c r="A109" s="10" t="s">
        <v>195</v>
      </c>
      <c r="B109" s="11" t="s">
        <v>8</v>
      </c>
      <c r="C109" s="11" t="s">
        <v>9</v>
      </c>
      <c r="D109" s="82" t="s">
        <v>196</v>
      </c>
      <c r="E109" s="80" t="s">
        <v>2237</v>
      </c>
      <c r="F109" s="1"/>
      <c r="G109" s="1"/>
      <c r="H109" s="10" t="s">
        <v>530</v>
      </c>
      <c r="I109" s="11">
        <v>40</v>
      </c>
      <c r="J109" s="11">
        <v>32</v>
      </c>
      <c r="K109" s="11">
        <v>5</v>
      </c>
      <c r="L109" s="11">
        <v>80</v>
      </c>
      <c r="M109" s="11">
        <v>80</v>
      </c>
      <c r="N109" s="11" t="str">
        <f t="shared" si="6"/>
        <v>mm</v>
      </c>
      <c r="O109" s="91" t="s">
        <v>531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t="str">
        <f t="shared" si="4"/>
        <v/>
      </c>
      <c r="DU109" s="1"/>
      <c r="DV109" s="1"/>
      <c r="DW109" s="1"/>
      <c r="DX109" s="1"/>
      <c r="DY109" s="1"/>
      <c r="DZ109" s="1"/>
      <c r="EA109" s="1"/>
      <c r="EB109" s="1"/>
      <c r="EC109" s="1"/>
      <c r="ED109" s="1"/>
      <c r="EE109" s="1"/>
      <c r="EF109" s="1"/>
      <c r="IE109" s="93" t="str">
        <f t="shared" si="5"/>
        <v/>
      </c>
    </row>
    <row r="110" spans="1:239" x14ac:dyDescent="0.25">
      <c r="A110" s="10" t="s">
        <v>197</v>
      </c>
      <c r="B110" s="11" t="s">
        <v>8</v>
      </c>
      <c r="C110" s="11" t="s">
        <v>9</v>
      </c>
      <c r="D110" s="82" t="s">
        <v>198</v>
      </c>
      <c r="E110" s="80" t="s">
        <v>2237</v>
      </c>
      <c r="F110" s="1"/>
      <c r="G110" s="1"/>
      <c r="H110" s="10" t="s">
        <v>532</v>
      </c>
      <c r="I110" s="11">
        <v>40</v>
      </c>
      <c r="J110" s="11">
        <v>32</v>
      </c>
      <c r="K110" s="11">
        <v>2</v>
      </c>
      <c r="L110" s="11">
        <v>80</v>
      </c>
      <c r="M110" s="11">
        <v>80</v>
      </c>
      <c r="N110" s="11" t="str">
        <f t="shared" si="6"/>
        <v>mm</v>
      </c>
      <c r="O110" s="91" t="s">
        <v>533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t="str">
        <f t="shared" si="4"/>
        <v/>
      </c>
      <c r="DU110" s="1"/>
      <c r="DV110" s="1"/>
      <c r="DW110" s="1"/>
      <c r="DX110" s="1"/>
      <c r="DY110" s="1"/>
      <c r="DZ110" s="1"/>
      <c r="EA110" s="1"/>
      <c r="EB110" s="1"/>
      <c r="EC110" s="1"/>
      <c r="ED110" s="1"/>
      <c r="EE110" s="1"/>
      <c r="EF110" s="1"/>
      <c r="IE110" s="93" t="str">
        <f t="shared" si="5"/>
        <v/>
      </c>
    </row>
    <row r="111" spans="1:239" x14ac:dyDescent="0.25">
      <c r="A111" s="10" t="s">
        <v>199</v>
      </c>
      <c r="B111" s="11" t="s">
        <v>8</v>
      </c>
      <c r="C111" s="11" t="s">
        <v>9</v>
      </c>
      <c r="D111" s="82" t="s">
        <v>201</v>
      </c>
      <c r="E111" s="80" t="s">
        <v>2237</v>
      </c>
      <c r="F111" s="1"/>
      <c r="G111" s="1"/>
      <c r="H111" s="10" t="s">
        <v>534</v>
      </c>
      <c r="I111" s="11">
        <v>40</v>
      </c>
      <c r="J111" s="11">
        <v>32</v>
      </c>
      <c r="K111" s="11">
        <v>2</v>
      </c>
      <c r="L111" s="11">
        <v>80</v>
      </c>
      <c r="M111" s="11">
        <v>80</v>
      </c>
      <c r="N111" s="11" t="str">
        <f t="shared" si="6"/>
        <v>mm</v>
      </c>
      <c r="O111" s="91" t="s">
        <v>535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t="str">
        <f t="shared" si="4"/>
        <v/>
      </c>
      <c r="DU111" s="1"/>
      <c r="DV111" s="1"/>
      <c r="DW111" s="1"/>
      <c r="DX111" s="1"/>
      <c r="DY111" s="1"/>
      <c r="DZ111" s="1"/>
      <c r="EA111" s="1"/>
      <c r="EB111" s="1"/>
      <c r="EC111" s="1"/>
      <c r="ED111" s="1"/>
      <c r="EE111" s="1"/>
      <c r="EF111" s="1"/>
      <c r="IE111" s="93" t="str">
        <f t="shared" si="5"/>
        <v/>
      </c>
    </row>
    <row r="112" spans="1:239" x14ac:dyDescent="0.25">
      <c r="A112" s="10" t="s">
        <v>202</v>
      </c>
      <c r="B112" s="11" t="s">
        <v>203</v>
      </c>
      <c r="C112" s="11" t="s">
        <v>9</v>
      </c>
      <c r="D112" s="82" t="s">
        <v>204</v>
      </c>
      <c r="E112" s="80" t="s">
        <v>2237</v>
      </c>
      <c r="F112" s="1"/>
      <c r="G112" s="1"/>
      <c r="H112" s="10" t="s">
        <v>536</v>
      </c>
      <c r="I112" s="11">
        <v>40</v>
      </c>
      <c r="J112" s="11">
        <v>32</v>
      </c>
      <c r="K112" s="11">
        <v>2</v>
      </c>
      <c r="L112" s="11">
        <v>80</v>
      </c>
      <c r="M112" s="11">
        <v>80</v>
      </c>
      <c r="N112" s="11" t="str">
        <f t="shared" si="6"/>
        <v>mm</v>
      </c>
      <c r="O112" s="91" t="s">
        <v>537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t="str">
        <f t="shared" si="4"/>
        <v/>
      </c>
      <c r="DU112" s="1"/>
      <c r="DV112" s="1"/>
      <c r="DW112" s="1"/>
      <c r="DX112" s="1"/>
      <c r="DY112" s="1"/>
      <c r="DZ112" s="1"/>
      <c r="EA112" s="1"/>
      <c r="EB112" s="1"/>
      <c r="EC112" s="1"/>
      <c r="ED112" s="1"/>
      <c r="EE112" s="1"/>
      <c r="EF112" s="1"/>
      <c r="IE112" s="93" t="str">
        <f t="shared" si="5"/>
        <v/>
      </c>
    </row>
    <row r="113" spans="1:239" x14ac:dyDescent="0.25">
      <c r="A113" s="10" t="s">
        <v>3071</v>
      </c>
      <c r="B113" s="11" t="s">
        <v>182</v>
      </c>
      <c r="C113" s="11" t="s">
        <v>9</v>
      </c>
      <c r="D113" s="82" t="s">
        <v>3072</v>
      </c>
      <c r="E113" s="80" t="s">
        <v>2237</v>
      </c>
      <c r="F113" s="1"/>
      <c r="G113" s="1"/>
      <c r="H113" s="10" t="s">
        <v>538</v>
      </c>
      <c r="I113" s="11">
        <v>40</v>
      </c>
      <c r="J113" s="11">
        <v>32</v>
      </c>
      <c r="K113" s="11">
        <v>2</v>
      </c>
      <c r="L113" s="11">
        <v>80</v>
      </c>
      <c r="M113" s="11">
        <v>80</v>
      </c>
      <c r="N113" s="11" t="str">
        <f t="shared" si="6"/>
        <v>mm</v>
      </c>
      <c r="O113" s="91" t="s">
        <v>539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t="str">
        <f t="shared" si="4"/>
        <v/>
      </c>
      <c r="DU113" s="1"/>
      <c r="DV113" s="1"/>
      <c r="DW113" s="1"/>
      <c r="DX113" s="1"/>
      <c r="DY113" s="1"/>
      <c r="DZ113" s="1"/>
      <c r="EA113" s="1"/>
      <c r="EB113" s="1"/>
      <c r="EC113" s="1"/>
      <c r="ED113" s="1"/>
      <c r="EE113" s="1"/>
      <c r="EF113" s="1"/>
      <c r="IE113" s="93" t="str">
        <f t="shared" si="5"/>
        <v/>
      </c>
    </row>
    <row r="114" spans="1:239" x14ac:dyDescent="0.25">
      <c r="A114" s="10" t="s">
        <v>205</v>
      </c>
      <c r="B114" s="11" t="s">
        <v>206</v>
      </c>
      <c r="C114" s="11" t="s">
        <v>9</v>
      </c>
      <c r="D114" s="82" t="s">
        <v>207</v>
      </c>
      <c r="E114" s="80" t="s">
        <v>2237</v>
      </c>
      <c r="F114" s="1"/>
      <c r="G114" s="1"/>
      <c r="H114" s="10" t="s">
        <v>540</v>
      </c>
      <c r="I114" s="11">
        <v>40</v>
      </c>
      <c r="J114" s="11">
        <v>32</v>
      </c>
      <c r="K114" s="11">
        <v>5</v>
      </c>
      <c r="L114" s="11">
        <v>80</v>
      </c>
      <c r="M114" s="11">
        <v>80</v>
      </c>
      <c r="N114" s="11" t="str">
        <f t="shared" si="6"/>
        <v>mm</v>
      </c>
      <c r="O114" s="91" t="s">
        <v>541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t="str">
        <f t="shared" si="4"/>
        <v/>
      </c>
      <c r="DU114" s="1"/>
      <c r="DV114" s="1"/>
      <c r="DW114" s="1"/>
      <c r="DX114" s="1"/>
      <c r="DY114" s="1"/>
      <c r="DZ114" s="1"/>
      <c r="EA114" s="1"/>
      <c r="EB114" s="1"/>
      <c r="EC114" s="1"/>
      <c r="ED114" s="1"/>
      <c r="EE114" s="1"/>
      <c r="EF114" s="1"/>
      <c r="IE114" s="93" t="str">
        <f t="shared" si="5"/>
        <v/>
      </c>
    </row>
    <row r="115" spans="1:239" x14ac:dyDescent="0.25">
      <c r="A115" s="10" t="s">
        <v>208</v>
      </c>
      <c r="B115" s="11" t="s">
        <v>209</v>
      </c>
      <c r="C115" s="11" t="s">
        <v>9</v>
      </c>
      <c r="D115" s="82" t="s">
        <v>210</v>
      </c>
      <c r="E115" s="80" t="s">
        <v>2237</v>
      </c>
      <c r="F115" s="1"/>
      <c r="G115" s="1"/>
      <c r="H115" s="10" t="s">
        <v>542</v>
      </c>
      <c r="I115" s="11">
        <v>40</v>
      </c>
      <c r="J115" s="11">
        <v>32</v>
      </c>
      <c r="K115" s="11">
        <v>5</v>
      </c>
      <c r="L115" s="11">
        <v>80</v>
      </c>
      <c r="M115" s="11">
        <v>80</v>
      </c>
      <c r="N115" s="11" t="str">
        <f t="shared" si="6"/>
        <v>mm</v>
      </c>
      <c r="O115" s="91" t="s">
        <v>543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t="str">
        <f t="shared" si="4"/>
        <v/>
      </c>
      <c r="DU115" s="1"/>
      <c r="DV115" s="1"/>
      <c r="DW115" s="1"/>
      <c r="DX115" s="1"/>
      <c r="DY115" s="1"/>
      <c r="DZ115" s="1"/>
      <c r="EA115" s="1"/>
      <c r="EB115" s="1"/>
      <c r="EC115" s="1"/>
      <c r="ED115" s="1"/>
      <c r="EE115" s="1"/>
      <c r="EF115" s="1"/>
      <c r="IE115" s="93" t="str">
        <f t="shared" si="5"/>
        <v/>
      </c>
    </row>
    <row r="116" spans="1:239" x14ac:dyDescent="0.25">
      <c r="A116" s="10" t="s">
        <v>211</v>
      </c>
      <c r="B116" s="11" t="s">
        <v>212</v>
      </c>
      <c r="C116" s="11" t="s">
        <v>9</v>
      </c>
      <c r="D116" s="82" t="s">
        <v>213</v>
      </c>
      <c r="E116" s="80" t="s">
        <v>2237</v>
      </c>
      <c r="F116" s="1"/>
      <c r="G116" s="1"/>
      <c r="H116" s="18" t="s">
        <v>544</v>
      </c>
      <c r="I116" s="18"/>
      <c r="J116" s="18"/>
      <c r="K116" s="18"/>
      <c r="L116" s="18"/>
      <c r="M116" s="18"/>
      <c r="N116" s="18"/>
      <c r="O116" s="90"/>
      <c r="P116" s="18"/>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t="str">
        <f t="shared" si="4"/>
        <v/>
      </c>
      <c r="DU116" s="1"/>
      <c r="DV116" s="1"/>
      <c r="DW116" s="1"/>
      <c r="DX116" s="1"/>
      <c r="DY116" s="1"/>
      <c r="DZ116" s="1"/>
      <c r="EA116" s="1"/>
      <c r="EB116" s="1"/>
      <c r="EC116" s="1"/>
      <c r="ED116" s="1"/>
      <c r="EE116" s="1"/>
      <c r="EF116" s="1"/>
      <c r="IE116" s="93" t="str">
        <f t="shared" si="5"/>
        <v/>
      </c>
    </row>
    <row r="117" spans="1:239" x14ac:dyDescent="0.25">
      <c r="A117" s="10" t="s">
        <v>214</v>
      </c>
      <c r="B117" s="11" t="s">
        <v>215</v>
      </c>
      <c r="C117" s="11" t="s">
        <v>9</v>
      </c>
      <c r="D117" s="82" t="s">
        <v>216</v>
      </c>
      <c r="E117" s="80" t="s">
        <v>2237</v>
      </c>
      <c r="F117" s="1"/>
      <c r="G117" s="1"/>
      <c r="H117" s="7" t="s">
        <v>522</v>
      </c>
      <c r="I117" s="7" t="s">
        <v>545</v>
      </c>
      <c r="J117" s="7" t="s">
        <v>546</v>
      </c>
      <c r="K117" s="7" t="s">
        <v>547</v>
      </c>
      <c r="L117" s="7" t="s">
        <v>548</v>
      </c>
      <c r="M117" s="7" t="s">
        <v>546</v>
      </c>
      <c r="N117" s="7" t="s">
        <v>547</v>
      </c>
      <c r="O117" s="84"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t="str">
        <f t="shared" si="4"/>
        <v/>
      </c>
      <c r="DU117" s="1"/>
      <c r="DV117" s="1"/>
      <c r="DW117" s="1"/>
      <c r="DX117" s="1"/>
      <c r="DY117" s="1"/>
      <c r="DZ117" s="1"/>
      <c r="EA117" s="1"/>
      <c r="EB117" s="1"/>
      <c r="EC117" s="1"/>
      <c r="ED117" s="1"/>
      <c r="EE117" s="1"/>
      <c r="EF117" s="1"/>
      <c r="IE117" s="93" t="str">
        <f t="shared" si="5"/>
        <v/>
      </c>
    </row>
    <row r="118" spans="1:239" x14ac:dyDescent="0.25">
      <c r="A118" s="10" t="s">
        <v>217</v>
      </c>
      <c r="B118" s="11">
        <v>9</v>
      </c>
      <c r="C118" s="11" t="s">
        <v>218</v>
      </c>
      <c r="D118" s="82" t="s">
        <v>219</v>
      </c>
      <c r="E118" s="80" t="s">
        <v>2237</v>
      </c>
      <c r="F118" s="1"/>
      <c r="G118" s="1"/>
      <c r="H118" s="10" t="s">
        <v>528</v>
      </c>
      <c r="I118" s="11"/>
      <c r="J118" s="11" t="s">
        <v>504</v>
      </c>
      <c r="K118" s="11" t="s">
        <v>549</v>
      </c>
      <c r="L118" s="11"/>
      <c r="M118" s="11" t="s">
        <v>504</v>
      </c>
      <c r="N118" s="11" t="s">
        <v>549</v>
      </c>
      <c r="O118" s="87" t="str">
        <f t="shared" ref="O118:O125" si="7">INDEX(rngUnitSettings,MATCH("Length",INDEX(rngUnitSettings,,1),0),2)</f>
        <v>mm</v>
      </c>
      <c r="P118" s="15" t="s">
        <v>550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t="str">
        <f t="shared" si="4"/>
        <v/>
      </c>
      <c r="DU118" s="1"/>
      <c r="DV118" s="1"/>
      <c r="DW118" s="1"/>
      <c r="DX118" s="1"/>
      <c r="DY118" s="1"/>
      <c r="DZ118" s="1"/>
      <c r="EA118" s="1"/>
      <c r="EB118" s="1"/>
      <c r="EC118" s="1"/>
      <c r="ED118" s="1"/>
      <c r="EE118" s="1"/>
      <c r="EF118" s="1"/>
      <c r="IE118" s="93" t="str">
        <f t="shared" si="5"/>
        <v/>
      </c>
    </row>
    <row r="119" spans="1:239" x14ac:dyDescent="0.25">
      <c r="A119" s="10" t="s">
        <v>220</v>
      </c>
      <c r="B119" s="11">
        <v>5</v>
      </c>
      <c r="C119" s="11" t="s">
        <v>218</v>
      </c>
      <c r="D119" s="82" t="s">
        <v>221</v>
      </c>
      <c r="E119" s="80" t="s">
        <v>2237</v>
      </c>
      <c r="F119" s="1"/>
      <c r="G119" s="1"/>
      <c r="H119" s="10" t="s">
        <v>530</v>
      </c>
      <c r="I119" s="11"/>
      <c r="J119" s="11" t="s">
        <v>504</v>
      </c>
      <c r="K119" s="11" t="s">
        <v>549</v>
      </c>
      <c r="L119" s="11"/>
      <c r="M119" s="11" t="s">
        <v>504</v>
      </c>
      <c r="N119" s="11" t="s">
        <v>549</v>
      </c>
      <c r="O119" s="87" t="str">
        <f t="shared" si="7"/>
        <v>mm</v>
      </c>
      <c r="P119" s="15" t="s">
        <v>551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t="str">
        <f t="shared" si="4"/>
        <v/>
      </c>
      <c r="DU119" s="1"/>
      <c r="DV119" s="1"/>
      <c r="DW119" s="1"/>
      <c r="DX119" s="1"/>
      <c r="DY119" s="1"/>
      <c r="DZ119" s="1"/>
      <c r="EA119" s="1"/>
      <c r="EB119" s="1"/>
      <c r="EC119" s="1"/>
      <c r="ED119" s="1"/>
      <c r="EE119" s="1"/>
      <c r="EF119" s="1"/>
      <c r="IE119" s="93" t="str">
        <f t="shared" si="5"/>
        <v/>
      </c>
    </row>
    <row r="120" spans="1:239" x14ac:dyDescent="0.25">
      <c r="A120" s="10" t="s">
        <v>222</v>
      </c>
      <c r="B120" s="11">
        <v>1</v>
      </c>
      <c r="C120" s="11" t="s">
        <v>218</v>
      </c>
      <c r="D120" s="82" t="s">
        <v>223</v>
      </c>
      <c r="E120" s="80" t="s">
        <v>2237</v>
      </c>
      <c r="F120" s="1"/>
      <c r="G120" s="1"/>
      <c r="H120" s="10" t="s">
        <v>532</v>
      </c>
      <c r="I120" s="11"/>
      <c r="J120" s="11" t="s">
        <v>504</v>
      </c>
      <c r="K120" s="11" t="s">
        <v>549</v>
      </c>
      <c r="L120" s="11"/>
      <c r="M120" s="11" t="s">
        <v>504</v>
      </c>
      <c r="N120" s="11" t="s">
        <v>549</v>
      </c>
      <c r="O120" s="87" t="str">
        <f t="shared" si="7"/>
        <v>mm</v>
      </c>
      <c r="P120" s="15" t="s">
        <v>552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t="str">
        <f t="shared" si="4"/>
        <v/>
      </c>
      <c r="DU120" s="1"/>
      <c r="DV120" s="1"/>
      <c r="DW120" s="1"/>
      <c r="DX120" s="1"/>
      <c r="DY120" s="1"/>
      <c r="DZ120" s="1"/>
      <c r="EA120" s="1"/>
      <c r="EB120" s="1"/>
      <c r="EC120" s="1"/>
      <c r="ED120" s="1"/>
      <c r="EE120" s="1"/>
      <c r="EF120" s="1"/>
      <c r="IE120" s="93" t="str">
        <f t="shared" si="5"/>
        <v/>
      </c>
    </row>
    <row r="121" spans="1:239" x14ac:dyDescent="0.25">
      <c r="A121" s="10" t="s">
        <v>224</v>
      </c>
      <c r="B121" s="11">
        <v>6</v>
      </c>
      <c r="C121" s="11" t="s">
        <v>218</v>
      </c>
      <c r="D121" s="82" t="s">
        <v>225</v>
      </c>
      <c r="E121" s="80" t="s">
        <v>2237</v>
      </c>
      <c r="F121" s="1"/>
      <c r="G121" s="1"/>
      <c r="H121" s="10" t="s">
        <v>534</v>
      </c>
      <c r="I121" s="11"/>
      <c r="J121" s="11" t="s">
        <v>504</v>
      </c>
      <c r="K121" s="11" t="s">
        <v>549</v>
      </c>
      <c r="L121" s="11"/>
      <c r="M121" s="11" t="s">
        <v>504</v>
      </c>
      <c r="N121" s="11" t="s">
        <v>549</v>
      </c>
      <c r="O121" s="87" t="str">
        <f t="shared" si="7"/>
        <v>mm</v>
      </c>
      <c r="P121" s="15" t="s">
        <v>553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t="str">
        <f t="shared" si="4"/>
        <v/>
      </c>
      <c r="DU121" s="1"/>
      <c r="DV121" s="1"/>
      <c r="DW121" s="1"/>
      <c r="DX121" s="1"/>
      <c r="DY121" s="1"/>
      <c r="DZ121" s="1"/>
      <c r="EA121" s="1"/>
      <c r="EB121" s="1"/>
      <c r="EC121" s="1"/>
      <c r="ED121" s="1"/>
      <c r="EE121" s="1"/>
      <c r="EF121" s="1"/>
      <c r="IE121" s="93" t="str">
        <f t="shared" si="5"/>
        <v/>
      </c>
    </row>
    <row r="122" spans="1:239" x14ac:dyDescent="0.25">
      <c r="A122" s="10" t="s">
        <v>226</v>
      </c>
      <c r="B122" s="11">
        <v>8</v>
      </c>
      <c r="C122" s="11" t="s">
        <v>218</v>
      </c>
      <c r="D122" s="82" t="s">
        <v>227</v>
      </c>
      <c r="E122" s="80" t="s">
        <v>2237</v>
      </c>
      <c r="F122" s="1"/>
      <c r="G122" s="1"/>
      <c r="H122" s="10" t="s">
        <v>536</v>
      </c>
      <c r="I122" s="11"/>
      <c r="J122" s="11" t="s">
        <v>504</v>
      </c>
      <c r="K122" s="11" t="s">
        <v>549</v>
      </c>
      <c r="L122" s="11"/>
      <c r="M122" s="11" t="s">
        <v>504</v>
      </c>
      <c r="N122" s="11" t="s">
        <v>549</v>
      </c>
      <c r="O122" s="87" t="str">
        <f t="shared" si="7"/>
        <v>mm</v>
      </c>
      <c r="P122" s="15" t="s">
        <v>554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t="str">
        <f t="shared" si="4"/>
        <v/>
      </c>
      <c r="DU122" s="1"/>
      <c r="DV122" s="1"/>
      <c r="DW122" s="1"/>
      <c r="DX122" s="1"/>
      <c r="DY122" s="1"/>
      <c r="DZ122" s="1"/>
      <c r="EA122" s="1"/>
      <c r="EB122" s="1"/>
      <c r="EC122" s="1"/>
      <c r="ED122" s="1"/>
      <c r="EE122" s="1"/>
      <c r="EF122" s="1"/>
      <c r="IE122" s="93" t="str">
        <f t="shared" si="5"/>
        <v/>
      </c>
    </row>
    <row r="123" spans="1:239" x14ac:dyDescent="0.25">
      <c r="A123" s="10"/>
      <c r="B123" s="11"/>
      <c r="C123" s="11"/>
      <c r="D123" s="82"/>
      <c r="E123" s="11"/>
      <c r="F123" s="1"/>
      <c r="G123" s="1"/>
      <c r="H123" s="10" t="s">
        <v>538</v>
      </c>
      <c r="I123" s="11"/>
      <c r="J123" s="11" t="s">
        <v>504</v>
      </c>
      <c r="K123" s="11" t="s">
        <v>549</v>
      </c>
      <c r="L123" s="11"/>
      <c r="M123" s="11" t="s">
        <v>504</v>
      </c>
      <c r="N123" s="11" t="s">
        <v>549</v>
      </c>
      <c r="O123" s="87" t="str">
        <f t="shared" si="7"/>
        <v>mm</v>
      </c>
      <c r="P123" s="15" t="s">
        <v>555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t="str">
        <f t="shared" si="4"/>
        <v/>
      </c>
      <c r="DU123" s="1"/>
      <c r="DV123" s="1"/>
      <c r="DW123" s="1"/>
      <c r="DX123" s="1"/>
      <c r="DY123" s="1"/>
      <c r="DZ123" s="1"/>
      <c r="EA123" s="1"/>
      <c r="EB123" s="1"/>
      <c r="EC123" s="1"/>
      <c r="ED123" s="1"/>
      <c r="EE123" s="1"/>
      <c r="EF123" s="1"/>
      <c r="IE123" s="93" t="str">
        <f t="shared" si="5"/>
        <v/>
      </c>
    </row>
    <row r="124" spans="1:239" x14ac:dyDescent="0.25">
      <c r="A124" s="7" t="s">
        <v>228</v>
      </c>
      <c r="B124" s="8"/>
      <c r="C124" s="8"/>
      <c r="D124" s="81"/>
      <c r="E124" s="8"/>
      <c r="F124" s="1"/>
      <c r="G124" s="1"/>
      <c r="H124" s="10" t="s">
        <v>540</v>
      </c>
      <c r="I124" s="11"/>
      <c r="J124" s="11" t="s">
        <v>504</v>
      </c>
      <c r="K124" s="11" t="s">
        <v>549</v>
      </c>
      <c r="L124" s="11"/>
      <c r="M124" s="11" t="s">
        <v>504</v>
      </c>
      <c r="N124" s="11" t="s">
        <v>549</v>
      </c>
      <c r="O124" s="87" t="str">
        <f t="shared" si="7"/>
        <v>mm</v>
      </c>
      <c r="P124" s="15" t="s">
        <v>556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t="str">
        <f t="shared" si="4"/>
        <v/>
      </c>
      <c r="DU124" s="1"/>
      <c r="DV124" s="1"/>
      <c r="DW124" s="1"/>
      <c r="DX124" s="1"/>
      <c r="DY124" s="1"/>
      <c r="DZ124" s="1"/>
      <c r="EA124" s="1"/>
      <c r="EB124" s="1"/>
      <c r="EC124" s="1"/>
      <c r="ED124" s="1"/>
      <c r="EE124" s="1"/>
      <c r="EF124" s="1"/>
      <c r="IE124" s="93" t="str">
        <f t="shared" si="5"/>
        <v/>
      </c>
    </row>
    <row r="125" spans="1:239" x14ac:dyDescent="0.25">
      <c r="A125" s="10" t="s">
        <v>229</v>
      </c>
      <c r="B125" s="11" t="s">
        <v>8</v>
      </c>
      <c r="C125" s="11" t="s">
        <v>9</v>
      </c>
      <c r="D125" s="82" t="s">
        <v>230</v>
      </c>
      <c r="E125" s="80" t="s">
        <v>2237</v>
      </c>
      <c r="F125" s="1"/>
      <c r="G125" s="1"/>
      <c r="H125" s="10" t="s">
        <v>542</v>
      </c>
      <c r="I125" s="11"/>
      <c r="J125" s="11" t="s">
        <v>504</v>
      </c>
      <c r="K125" s="11" t="s">
        <v>549</v>
      </c>
      <c r="L125" s="11"/>
      <c r="M125" s="11" t="s">
        <v>504</v>
      </c>
      <c r="N125" s="11" t="s">
        <v>549</v>
      </c>
      <c r="O125" s="87" t="str">
        <f t="shared" si="7"/>
        <v>mm</v>
      </c>
      <c r="P125" s="15" t="s">
        <v>557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t="str">
        <f t="shared" si="4"/>
        <v/>
      </c>
      <c r="DU125" s="1"/>
      <c r="DV125" s="1"/>
      <c r="DW125" s="1"/>
      <c r="DX125" s="1"/>
      <c r="DY125" s="1"/>
      <c r="DZ125" s="1"/>
      <c r="EA125" s="1"/>
      <c r="EB125" s="1"/>
      <c r="EC125" s="1"/>
      <c r="ED125" s="1"/>
      <c r="EE125" s="1"/>
      <c r="EF125" s="1"/>
      <c r="IE125" s="93" t="str">
        <f t="shared" si="5"/>
        <v/>
      </c>
    </row>
    <row r="126" spans="1:239" x14ac:dyDescent="0.25">
      <c r="A126" s="10" t="s">
        <v>231</v>
      </c>
      <c r="B126" s="11" t="s">
        <v>8</v>
      </c>
      <c r="C126" s="11" t="s">
        <v>9</v>
      </c>
      <c r="D126" s="82" t="s">
        <v>232</v>
      </c>
      <c r="E126" s="80" t="s">
        <v>2237</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t="str">
        <f t="shared" si="4"/>
        <v/>
      </c>
      <c r="DU126" s="1"/>
      <c r="DV126" s="1"/>
      <c r="DW126" s="1"/>
      <c r="DX126" s="1"/>
      <c r="DY126" s="1"/>
      <c r="DZ126" s="1"/>
      <c r="EA126" s="1"/>
      <c r="EB126" s="1"/>
      <c r="EC126" s="1"/>
      <c r="ED126" s="1"/>
      <c r="EE126" s="1"/>
      <c r="EF126" s="1"/>
      <c r="IE126" s="93" t="str">
        <f t="shared" si="5"/>
        <v/>
      </c>
    </row>
    <row r="127" spans="1:239" x14ac:dyDescent="0.25">
      <c r="A127" s="10" t="s">
        <v>233</v>
      </c>
      <c r="B127" s="11" t="s">
        <v>188</v>
      </c>
      <c r="C127" s="11" t="s">
        <v>9</v>
      </c>
      <c r="D127" s="82" t="s">
        <v>234</v>
      </c>
      <c r="E127" s="80" t="s">
        <v>2237</v>
      </c>
      <c r="F127" s="1"/>
      <c r="G127" s="1"/>
      <c r="H127" s="109" t="s">
        <v>2242</v>
      </c>
      <c r="I127" s="110"/>
      <c r="J127" s="110"/>
      <c r="K127" s="110"/>
      <c r="L127" s="110"/>
      <c r="M127" s="110"/>
      <c r="N127" s="110"/>
      <c r="O127" s="110"/>
      <c r="P127" s="110"/>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t="str">
        <f t="shared" si="4"/>
        <v/>
      </c>
      <c r="DU127" s="1"/>
      <c r="DV127" s="1"/>
      <c r="DW127" s="1"/>
      <c r="DX127" s="1"/>
      <c r="DY127" s="1"/>
      <c r="DZ127" s="1"/>
      <c r="EA127" s="1"/>
      <c r="EB127" s="1"/>
      <c r="EC127" s="1"/>
      <c r="ED127" s="1"/>
      <c r="EE127" s="1"/>
      <c r="EF127" s="1"/>
      <c r="IE127" s="93" t="str">
        <f t="shared" si="5"/>
        <v/>
      </c>
    </row>
    <row r="128" spans="1:239" x14ac:dyDescent="0.25">
      <c r="A128" s="10" t="s">
        <v>235</v>
      </c>
      <c r="B128" s="11" t="s">
        <v>8</v>
      </c>
      <c r="C128" s="11" t="s">
        <v>9</v>
      </c>
      <c r="D128" s="82" t="s">
        <v>236</v>
      </c>
      <c r="E128" s="80" t="s">
        <v>2237</v>
      </c>
      <c r="F128" s="1"/>
      <c r="G128" s="1"/>
      <c r="H128" s="116" t="s">
        <v>510</v>
      </c>
      <c r="I128" s="116"/>
      <c r="J128" s="116"/>
      <c r="K128" s="116"/>
      <c r="L128" s="116"/>
      <c r="M128" s="10"/>
      <c r="N128" s="10"/>
      <c r="O128" s="89"/>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t="str">
        <f t="shared" si="4"/>
        <v/>
      </c>
      <c r="DU128" s="1"/>
      <c r="DV128" s="1"/>
      <c r="DW128" s="1"/>
      <c r="DX128" s="1"/>
      <c r="DY128" s="1"/>
      <c r="DZ128" s="1"/>
      <c r="EA128" s="1"/>
      <c r="EB128" s="1"/>
      <c r="EC128" s="1"/>
      <c r="ED128" s="1"/>
      <c r="EE128" s="1"/>
      <c r="EF128" s="1"/>
      <c r="IE128" s="93" t="str">
        <f t="shared" si="5"/>
        <v/>
      </c>
    </row>
    <row r="129" spans="1:239" x14ac:dyDescent="0.25">
      <c r="A129" s="10" t="s">
        <v>237</v>
      </c>
      <c r="B129" s="11" t="s">
        <v>200</v>
      </c>
      <c r="C129" s="11" t="s">
        <v>9</v>
      </c>
      <c r="D129" s="82" t="s">
        <v>238</v>
      </c>
      <c r="E129" s="80" t="s">
        <v>2237</v>
      </c>
      <c r="F129" s="1"/>
      <c r="G129" s="1"/>
      <c r="H129" s="19" t="s">
        <v>1</v>
      </c>
      <c r="I129" s="8" t="s">
        <v>560</v>
      </c>
      <c r="J129" s="8" t="s">
        <v>561</v>
      </c>
      <c r="K129" s="8" t="s">
        <v>3</v>
      </c>
      <c r="L129" s="20" t="s">
        <v>4</v>
      </c>
      <c r="M129" s="11"/>
      <c r="N129" s="11"/>
      <c r="O129" s="87"/>
      <c r="P129" s="2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t="str">
        <f t="shared" si="4"/>
        <v/>
      </c>
      <c r="DU129" s="1"/>
      <c r="DV129" s="1"/>
      <c r="DW129" s="1"/>
      <c r="DX129" s="1"/>
      <c r="DY129" s="1"/>
      <c r="DZ129" s="1"/>
      <c r="EA129" s="1"/>
      <c r="EB129" s="1"/>
      <c r="EC129" s="1"/>
      <c r="ED129" s="1"/>
      <c r="EE129" s="1"/>
      <c r="EF129" s="1"/>
      <c r="IE129" s="93" t="str">
        <f t="shared" si="5"/>
        <v/>
      </c>
    </row>
    <row r="130" spans="1:239" x14ac:dyDescent="0.25">
      <c r="A130" s="10" t="s">
        <v>239</v>
      </c>
      <c r="B130" s="11">
        <v>100</v>
      </c>
      <c r="C130" s="11" t="str">
        <f>INDEX(rngUnitSettings,MATCH("Length",INDEX(rngUnitSettings,,1),0),2)</f>
        <v>mm</v>
      </c>
      <c r="D130" s="82" t="s">
        <v>240</v>
      </c>
      <c r="E130" s="80" t="s">
        <v>2237</v>
      </c>
      <c r="F130" s="1"/>
      <c r="G130" s="1"/>
      <c r="H130" s="21" t="s">
        <v>562</v>
      </c>
      <c r="I130" s="11">
        <v>800</v>
      </c>
      <c r="J130" s="11">
        <v>250</v>
      </c>
      <c r="K130" s="11" t="str">
        <f>INDEX(rngUnitSettings,MATCH("Length",INDEX(rngUnitSettings,,1),0),2)</f>
        <v>mm</v>
      </c>
      <c r="L130" s="22" t="s">
        <v>563</v>
      </c>
      <c r="M130" s="11"/>
      <c r="N130" s="11"/>
      <c r="O130" s="87"/>
      <c r="P130" s="2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t="str">
        <f t="shared" ref="DT130:DT193" si="8">IF(ROW(A130)&gt;ROWS(rngLoadCombinations)-1,"",INDEX(rngLoadCombinations,ROW(A130)+1,1))</f>
        <v/>
      </c>
      <c r="DU130" s="1"/>
      <c r="DV130" s="1"/>
      <c r="DW130" s="1"/>
      <c r="DX130" s="1"/>
      <c r="DY130" s="1"/>
      <c r="DZ130" s="1"/>
      <c r="EA130" s="1"/>
      <c r="EB130" s="1"/>
      <c r="EC130" s="1"/>
      <c r="ED130" s="1"/>
      <c r="EE130" s="1"/>
      <c r="EF130" s="1"/>
      <c r="IE130" s="93" t="str">
        <f t="shared" ref="IE130:IE193" si="9">IF(ROW(A130)&gt;ROWS(rngLoadCombinations)-1,"",INDEX(rngLoadCombinations,ROW(A130)+1,1))</f>
        <v/>
      </c>
    </row>
    <row r="131" spans="1:239" x14ac:dyDescent="0.25">
      <c r="A131" s="10" t="s">
        <v>241</v>
      </c>
      <c r="B131" s="11" t="s">
        <v>8</v>
      </c>
      <c r="C131" s="11" t="s">
        <v>9</v>
      </c>
      <c r="D131" s="82" t="s">
        <v>242</v>
      </c>
      <c r="E131" s="80" t="s">
        <v>2237</v>
      </c>
      <c r="F131" s="1"/>
      <c r="G131" s="1"/>
      <c r="H131" s="21"/>
      <c r="I131" s="11"/>
      <c r="J131" s="11"/>
      <c r="K131" s="11"/>
      <c r="L131" s="11"/>
      <c r="M131" s="11"/>
      <c r="N131" s="11"/>
      <c r="O131" s="87"/>
      <c r="P131" s="2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t="str">
        <f t="shared" si="8"/>
        <v/>
      </c>
      <c r="DU131" s="1"/>
      <c r="DV131" s="1"/>
      <c r="DW131" s="1"/>
      <c r="DX131" s="1"/>
      <c r="DY131" s="1"/>
      <c r="DZ131" s="1"/>
      <c r="EA131" s="1"/>
      <c r="EB131" s="1"/>
      <c r="EC131" s="1"/>
      <c r="ED131" s="1"/>
      <c r="EE131" s="1"/>
      <c r="EF131" s="1"/>
      <c r="IE131" s="93" t="str">
        <f t="shared" si="9"/>
        <v/>
      </c>
    </row>
    <row r="132" spans="1:239" x14ac:dyDescent="0.25">
      <c r="A132" s="10" t="s">
        <v>243</v>
      </c>
      <c r="B132" s="11" t="s">
        <v>193</v>
      </c>
      <c r="C132" s="11" t="s">
        <v>9</v>
      </c>
      <c r="D132" s="82" t="s">
        <v>244</v>
      </c>
      <c r="E132" s="80" t="s">
        <v>2237</v>
      </c>
      <c r="F132" s="1"/>
      <c r="G132" s="1"/>
      <c r="H132" s="114" t="s">
        <v>564</v>
      </c>
      <c r="I132" s="115"/>
      <c r="J132" s="115"/>
      <c r="K132" s="115"/>
      <c r="L132" s="115"/>
      <c r="M132" s="11"/>
      <c r="N132" s="11"/>
      <c r="O132" s="87"/>
      <c r="P132" s="2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t="str">
        <f t="shared" si="8"/>
        <v/>
      </c>
      <c r="DU132" s="1"/>
      <c r="DV132" s="1"/>
      <c r="DW132" s="1"/>
      <c r="DX132" s="1"/>
      <c r="DY132" s="1"/>
      <c r="DZ132" s="1"/>
      <c r="EA132" s="1"/>
      <c r="EB132" s="1"/>
      <c r="EC132" s="1"/>
      <c r="ED132" s="1"/>
      <c r="EE132" s="1"/>
      <c r="EF132" s="1"/>
      <c r="IE132" s="93" t="str">
        <f t="shared" si="9"/>
        <v/>
      </c>
    </row>
    <row r="133" spans="1:239" x14ac:dyDescent="0.25">
      <c r="A133" s="10" t="s">
        <v>245</v>
      </c>
      <c r="B133" s="11" t="s">
        <v>8</v>
      </c>
      <c r="C133" s="11" t="s">
        <v>9</v>
      </c>
      <c r="D133" s="82" t="s">
        <v>246</v>
      </c>
      <c r="E133" s="80" t="s">
        <v>2237</v>
      </c>
      <c r="F133" s="1"/>
      <c r="G133" s="1"/>
      <c r="H133" s="19" t="s">
        <v>1</v>
      </c>
      <c r="I133" s="8" t="s">
        <v>565</v>
      </c>
      <c r="J133" s="8" t="s">
        <v>566</v>
      </c>
      <c r="K133" s="8" t="s">
        <v>3</v>
      </c>
      <c r="L133" s="20" t="s">
        <v>4</v>
      </c>
      <c r="M133" s="11"/>
      <c r="N133" s="11"/>
      <c r="O133" s="87"/>
      <c r="P133" s="2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t="str">
        <f t="shared" si="8"/>
        <v/>
      </c>
      <c r="DU133" s="1"/>
      <c r="DV133" s="1"/>
      <c r="DW133" s="1"/>
      <c r="DX133" s="1"/>
      <c r="DY133" s="1"/>
      <c r="DZ133" s="1"/>
      <c r="EA133" s="1"/>
      <c r="EB133" s="1"/>
      <c r="EC133" s="1"/>
      <c r="ED133" s="1"/>
      <c r="EE133" s="1"/>
      <c r="EF133" s="1"/>
      <c r="IE133" s="93" t="str">
        <f t="shared" si="9"/>
        <v/>
      </c>
    </row>
    <row r="134" spans="1:239" x14ac:dyDescent="0.25">
      <c r="A134" s="10" t="s">
        <v>247</v>
      </c>
      <c r="B134" s="11" t="s">
        <v>8</v>
      </c>
      <c r="C134" s="11" t="s">
        <v>9</v>
      </c>
      <c r="D134" s="82" t="s">
        <v>248</v>
      </c>
      <c r="E134" s="80" t="s">
        <v>2237</v>
      </c>
      <c r="F134" s="1"/>
      <c r="G134" s="1"/>
      <c r="H134" s="21" t="s">
        <v>567</v>
      </c>
      <c r="I134" s="11" t="s">
        <v>568</v>
      </c>
      <c r="J134" s="11" t="s">
        <v>569</v>
      </c>
      <c r="K134" s="11" t="s">
        <v>9</v>
      </c>
      <c r="L134" s="22" t="s">
        <v>570</v>
      </c>
      <c r="M134" s="11"/>
      <c r="N134" s="11"/>
      <c r="O134" s="87"/>
      <c r="P134" s="2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t="str">
        <f t="shared" si="8"/>
        <v/>
      </c>
      <c r="DU134" s="1"/>
      <c r="DV134" s="1"/>
      <c r="DW134" s="1"/>
      <c r="DX134" s="1"/>
      <c r="DY134" s="1"/>
      <c r="DZ134" s="1"/>
      <c r="EA134" s="1"/>
      <c r="EB134" s="1"/>
      <c r="EC134" s="1"/>
      <c r="ED134" s="1"/>
      <c r="EE134" s="1"/>
      <c r="EF134" s="1"/>
      <c r="IE134" s="93" t="str">
        <f t="shared" si="9"/>
        <v/>
      </c>
    </row>
    <row r="135" spans="1:239" x14ac:dyDescent="0.25">
      <c r="A135" s="10" t="s">
        <v>249</v>
      </c>
      <c r="B135" s="11">
        <v>7.5</v>
      </c>
      <c r="C135" s="11" t="s">
        <v>250</v>
      </c>
      <c r="D135" s="82" t="s">
        <v>251</v>
      </c>
      <c r="E135" s="80" t="s">
        <v>2237</v>
      </c>
      <c r="F135" s="1"/>
      <c r="G135" s="1"/>
      <c r="H135" s="21" t="s">
        <v>571</v>
      </c>
      <c r="I135" s="11">
        <v>0</v>
      </c>
      <c r="J135" s="11">
        <v>150</v>
      </c>
      <c r="K135" s="11" t="str">
        <f>INDEX(rngUnitSettings,MATCH("Length",INDEX(rngUnitSettings,,1),0),2)</f>
        <v>mm</v>
      </c>
      <c r="L135" s="22" t="s">
        <v>572</v>
      </c>
      <c r="M135" s="11"/>
      <c r="N135" s="11"/>
      <c r="O135" s="87"/>
      <c r="P135" s="2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t="str">
        <f t="shared" si="8"/>
        <v/>
      </c>
      <c r="DU135" s="1"/>
      <c r="DV135" s="1"/>
      <c r="DW135" s="1"/>
      <c r="DX135" s="1"/>
      <c r="DY135" s="1"/>
      <c r="DZ135" s="1"/>
      <c r="EA135" s="1"/>
      <c r="EB135" s="1"/>
      <c r="EC135" s="1"/>
      <c r="ED135" s="1"/>
      <c r="EE135" s="1"/>
      <c r="EF135" s="1"/>
      <c r="IE135" s="93" t="str">
        <f t="shared" si="9"/>
        <v/>
      </c>
    </row>
    <row r="136" spans="1:239" x14ac:dyDescent="0.25">
      <c r="A136" s="10" t="s">
        <v>252</v>
      </c>
      <c r="B136" s="11" t="s">
        <v>8</v>
      </c>
      <c r="C136" s="11" t="s">
        <v>9</v>
      </c>
      <c r="D136" s="82" t="s">
        <v>253</v>
      </c>
      <c r="E136" s="80" t="s">
        <v>2237</v>
      </c>
      <c r="F136" s="1"/>
      <c r="G136" s="1"/>
      <c r="H136" s="21" t="s">
        <v>573</v>
      </c>
      <c r="I136" s="11">
        <v>40</v>
      </c>
      <c r="J136" s="11">
        <v>40</v>
      </c>
      <c r="K136" s="11" t="str">
        <f>INDEX(rngUnitSettings,MATCH("Length",INDEX(rngUnitSettings,,1),0),2)</f>
        <v>mm</v>
      </c>
      <c r="L136" s="22" t="s">
        <v>574</v>
      </c>
      <c r="M136" s="11"/>
      <c r="N136" s="11"/>
      <c r="O136" s="87"/>
      <c r="P136" s="2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t="str">
        <f t="shared" si="8"/>
        <v/>
      </c>
      <c r="DU136" s="1"/>
      <c r="DV136" s="1"/>
      <c r="DW136" s="1"/>
      <c r="DX136" s="1"/>
      <c r="DY136" s="1"/>
      <c r="DZ136" s="1"/>
      <c r="EA136" s="1"/>
      <c r="EB136" s="1"/>
      <c r="EC136" s="1"/>
      <c r="ED136" s="1"/>
      <c r="EE136" s="1"/>
      <c r="EF136" s="1"/>
      <c r="IE136" s="93" t="str">
        <f t="shared" si="9"/>
        <v/>
      </c>
    </row>
    <row r="137" spans="1:239" x14ac:dyDescent="0.25">
      <c r="A137" s="10" t="s">
        <v>254</v>
      </c>
      <c r="B137" s="11" t="s">
        <v>8</v>
      </c>
      <c r="C137" s="11" t="s">
        <v>9</v>
      </c>
      <c r="D137" s="82" t="s">
        <v>255</v>
      </c>
      <c r="E137" s="80" t="s">
        <v>2237</v>
      </c>
      <c r="F137" s="1"/>
      <c r="G137" s="1"/>
      <c r="H137" s="21" t="s">
        <v>575</v>
      </c>
      <c r="I137" s="11">
        <v>0</v>
      </c>
      <c r="J137" s="11">
        <v>80</v>
      </c>
      <c r="K137" s="11" t="str">
        <f>INDEX(rngUnitSettings,MATCH("Length",INDEX(rngUnitSettings,,1),0),2)</f>
        <v>mm</v>
      </c>
      <c r="L137" s="22" t="s">
        <v>576</v>
      </c>
      <c r="M137" s="11"/>
      <c r="N137" s="11"/>
      <c r="O137" s="87"/>
      <c r="P137" s="2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t="str">
        <f t="shared" si="8"/>
        <v/>
      </c>
      <c r="DU137" s="1"/>
      <c r="DV137" s="1"/>
      <c r="DW137" s="1"/>
      <c r="DX137" s="1"/>
      <c r="DY137" s="1"/>
      <c r="DZ137" s="1"/>
      <c r="EA137" s="1"/>
      <c r="EB137" s="1"/>
      <c r="EC137" s="1"/>
      <c r="ED137" s="1"/>
      <c r="EE137" s="1"/>
      <c r="EF137" s="1"/>
      <c r="IE137" s="93" t="str">
        <f t="shared" si="9"/>
        <v/>
      </c>
    </row>
    <row r="138" spans="1:239" x14ac:dyDescent="0.25">
      <c r="A138" s="10" t="s">
        <v>256</v>
      </c>
      <c r="B138" s="11" t="s">
        <v>257</v>
      </c>
      <c r="C138" s="11" t="s">
        <v>9</v>
      </c>
      <c r="D138" s="82" t="s">
        <v>258</v>
      </c>
      <c r="E138" s="80" t="s">
        <v>2237</v>
      </c>
      <c r="F138" s="1"/>
      <c r="G138" s="1"/>
      <c r="H138" s="18" t="s">
        <v>521</v>
      </c>
      <c r="I138" s="103"/>
      <c r="J138" s="103"/>
      <c r="K138" s="103"/>
      <c r="L138" s="103"/>
      <c r="M138" s="103"/>
      <c r="N138" s="11"/>
      <c r="O138" s="87"/>
      <c r="P138" s="2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t="str">
        <f t="shared" si="8"/>
        <v/>
      </c>
      <c r="DU138" s="1"/>
      <c r="DV138" s="1"/>
      <c r="DW138" s="1"/>
      <c r="DX138" s="1"/>
      <c r="DY138" s="1"/>
      <c r="DZ138" s="1"/>
      <c r="EA138" s="1"/>
      <c r="EB138" s="1"/>
      <c r="EC138" s="1"/>
      <c r="ED138" s="1"/>
      <c r="EE138" s="1"/>
      <c r="EF138" s="1"/>
      <c r="IE138" s="93" t="str">
        <f t="shared" si="9"/>
        <v/>
      </c>
    </row>
    <row r="139" spans="1:239" x14ac:dyDescent="0.25">
      <c r="A139" s="10" t="s">
        <v>259</v>
      </c>
      <c r="B139" s="11" t="s">
        <v>260</v>
      </c>
      <c r="C139" s="11" t="s">
        <v>261</v>
      </c>
      <c r="D139" s="82" t="s">
        <v>262</v>
      </c>
      <c r="E139" s="80" t="s">
        <v>2237</v>
      </c>
      <c r="F139" s="1"/>
      <c r="G139" s="1"/>
      <c r="H139" s="19" t="s">
        <v>522</v>
      </c>
      <c r="I139" s="8" t="s">
        <v>523</v>
      </c>
      <c r="J139" s="8" t="s">
        <v>524</v>
      </c>
      <c r="K139" s="8" t="s">
        <v>525</v>
      </c>
      <c r="L139" s="8" t="s">
        <v>3</v>
      </c>
      <c r="M139" s="20" t="s">
        <v>4</v>
      </c>
      <c r="N139" s="11"/>
      <c r="O139" s="87"/>
      <c r="P139" s="2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t="str">
        <f t="shared" si="8"/>
        <v/>
      </c>
      <c r="DU139" s="1"/>
      <c r="DV139" s="1"/>
      <c r="DW139" s="1"/>
      <c r="DX139" s="1"/>
      <c r="DY139" s="1"/>
      <c r="DZ139" s="1"/>
      <c r="EA139" s="1"/>
      <c r="EB139" s="1"/>
      <c r="EC139" s="1"/>
      <c r="ED139" s="1"/>
      <c r="EE139" s="1"/>
      <c r="EF139" s="1"/>
      <c r="IE139" s="93" t="str">
        <f t="shared" si="9"/>
        <v/>
      </c>
    </row>
    <row r="140" spans="1:239" x14ac:dyDescent="0.25">
      <c r="A140" s="10" t="s">
        <v>263</v>
      </c>
      <c r="B140" s="11" t="s">
        <v>264</v>
      </c>
      <c r="C140" s="11" t="s">
        <v>261</v>
      </c>
      <c r="D140" s="82" t="s">
        <v>265</v>
      </c>
      <c r="E140" s="80" t="s">
        <v>2237</v>
      </c>
      <c r="F140" s="1"/>
      <c r="G140" s="1"/>
      <c r="H140" s="21" t="s">
        <v>577</v>
      </c>
      <c r="I140" s="11">
        <v>40</v>
      </c>
      <c r="J140" s="11">
        <v>32</v>
      </c>
      <c r="K140" s="11">
        <v>5</v>
      </c>
      <c r="L140" s="11" t="str">
        <f>INDEX(rngUnitSettings,MATCH("Length",INDEX(rngUnitSettings,,1),0),2)</f>
        <v>mm</v>
      </c>
      <c r="M140" s="22" t="s">
        <v>578</v>
      </c>
      <c r="N140" s="11"/>
      <c r="O140" s="87"/>
      <c r="P140" s="2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t="str">
        <f t="shared" si="8"/>
        <v/>
      </c>
      <c r="DU140" s="1"/>
      <c r="DV140" s="1"/>
      <c r="DW140" s="1"/>
      <c r="DX140" s="1"/>
      <c r="DY140" s="1"/>
      <c r="DZ140" s="1"/>
      <c r="EA140" s="1"/>
      <c r="EB140" s="1"/>
      <c r="EC140" s="1"/>
      <c r="ED140" s="1"/>
      <c r="EE140" s="1"/>
      <c r="EF140" s="1"/>
      <c r="IE140" s="93" t="str">
        <f t="shared" si="9"/>
        <v/>
      </c>
    </row>
    <row r="141" spans="1:239" x14ac:dyDescent="0.25">
      <c r="A141" s="10" t="s">
        <v>266</v>
      </c>
      <c r="B141" s="11" t="s">
        <v>267</v>
      </c>
      <c r="C141" s="11" t="s">
        <v>261</v>
      </c>
      <c r="D141" s="82" t="s">
        <v>268</v>
      </c>
      <c r="E141" s="80" t="s">
        <v>2237</v>
      </c>
      <c r="F141" s="1"/>
      <c r="G141" s="1"/>
      <c r="H141" s="21" t="s">
        <v>579</v>
      </c>
      <c r="I141" s="11">
        <v>40</v>
      </c>
      <c r="J141" s="11">
        <v>32</v>
      </c>
      <c r="K141" s="11">
        <v>5</v>
      </c>
      <c r="L141" s="11" t="str">
        <f>INDEX(rngUnitSettings,MATCH("Length",INDEX(rngUnitSettings,,1),0),2)</f>
        <v>mm</v>
      </c>
      <c r="M141" s="22" t="s">
        <v>580</v>
      </c>
      <c r="N141" s="11"/>
      <c r="O141" s="87"/>
      <c r="P141" s="2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t="str">
        <f t="shared" si="8"/>
        <v/>
      </c>
      <c r="DU141" s="1"/>
      <c r="DV141" s="1"/>
      <c r="DW141" s="1"/>
      <c r="DX141" s="1"/>
      <c r="DY141" s="1"/>
      <c r="DZ141" s="1"/>
      <c r="EA141" s="1"/>
      <c r="EB141" s="1"/>
      <c r="EC141" s="1"/>
      <c r="ED141" s="1"/>
      <c r="EE141" s="1"/>
      <c r="EF141" s="1"/>
      <c r="IE141" s="93" t="str">
        <f t="shared" si="9"/>
        <v/>
      </c>
    </row>
    <row r="142" spans="1:239" x14ac:dyDescent="0.25">
      <c r="A142" s="10" t="s">
        <v>269</v>
      </c>
      <c r="B142" s="11" t="s">
        <v>270</v>
      </c>
      <c r="C142" s="11" t="s">
        <v>261</v>
      </c>
      <c r="D142" s="82" t="s">
        <v>271</v>
      </c>
      <c r="E142" s="80" t="s">
        <v>2237</v>
      </c>
      <c r="F142" s="1"/>
      <c r="G142" s="1"/>
      <c r="H142" s="21" t="s">
        <v>581</v>
      </c>
      <c r="I142" s="11">
        <v>40</v>
      </c>
      <c r="J142" s="11">
        <v>32</v>
      </c>
      <c r="K142" s="11">
        <v>8</v>
      </c>
      <c r="L142" s="11" t="str">
        <f>INDEX(rngUnitSettings,MATCH("Length",INDEX(rngUnitSettings,,1),0),2)</f>
        <v>mm</v>
      </c>
      <c r="M142" s="22" t="s">
        <v>582</v>
      </c>
      <c r="N142" s="11"/>
      <c r="O142" s="87"/>
      <c r="P142" s="2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t="str">
        <f t="shared" si="8"/>
        <v/>
      </c>
      <c r="DU142" s="1"/>
      <c r="DV142" s="1"/>
      <c r="DW142" s="1"/>
      <c r="DX142" s="1"/>
      <c r="DY142" s="1"/>
      <c r="DZ142" s="1"/>
      <c r="EA142" s="1"/>
      <c r="EB142" s="1"/>
      <c r="EC142" s="1"/>
      <c r="ED142" s="1"/>
      <c r="EE142" s="1"/>
      <c r="EF142" s="1"/>
      <c r="IE142" s="93" t="str">
        <f t="shared" si="9"/>
        <v/>
      </c>
    </row>
    <row r="143" spans="1:239" x14ac:dyDescent="0.25">
      <c r="F143" s="1"/>
      <c r="G143" s="1"/>
      <c r="H143" s="21" t="s">
        <v>583</v>
      </c>
      <c r="I143" s="11">
        <v>40</v>
      </c>
      <c r="J143" s="11">
        <v>32</v>
      </c>
      <c r="K143" s="11">
        <v>8</v>
      </c>
      <c r="L143" s="11" t="str">
        <f>INDEX(rngUnitSettings,MATCH("Length",INDEX(rngUnitSettings,,1),0),2)</f>
        <v>mm</v>
      </c>
      <c r="M143" s="22" t="s">
        <v>584</v>
      </c>
      <c r="N143" s="11"/>
      <c r="O143" s="87"/>
      <c r="P143" s="2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t="str">
        <f t="shared" si="8"/>
        <v/>
      </c>
      <c r="DU143" s="1"/>
      <c r="DV143" s="1"/>
      <c r="DW143" s="1"/>
      <c r="DX143" s="1"/>
      <c r="DY143" s="1"/>
      <c r="DZ143" s="1"/>
      <c r="EA143" s="1"/>
      <c r="EB143" s="1"/>
      <c r="EC143" s="1"/>
      <c r="ED143" s="1"/>
      <c r="EE143" s="1"/>
      <c r="EF143" s="1"/>
      <c r="IE143" s="93" t="str">
        <f t="shared" si="9"/>
        <v/>
      </c>
    </row>
    <row r="144" spans="1:239" x14ac:dyDescent="0.25">
      <c r="F144" s="1"/>
      <c r="G144" s="1"/>
      <c r="H144" s="18" t="s">
        <v>498</v>
      </c>
      <c r="I144" s="103"/>
      <c r="J144" s="103"/>
      <c r="K144" s="103"/>
      <c r="L144" s="103"/>
      <c r="M144" s="103"/>
      <c r="N144" s="103"/>
      <c r="O144" s="88"/>
      <c r="P144" s="18"/>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t="str">
        <f t="shared" si="8"/>
        <v/>
      </c>
      <c r="DU144" s="1"/>
      <c r="DV144" s="1"/>
      <c r="DW144" s="1"/>
      <c r="DX144" s="1"/>
      <c r="DY144" s="1"/>
      <c r="DZ144" s="1"/>
      <c r="EA144" s="1"/>
      <c r="EB144" s="1"/>
      <c r="EC144" s="1"/>
      <c r="ED144" s="1"/>
      <c r="EE144" s="1"/>
      <c r="EF144" s="1"/>
      <c r="IE144" s="93" t="str">
        <f t="shared" si="9"/>
        <v/>
      </c>
    </row>
    <row r="145" spans="1:239" x14ac:dyDescent="0.25">
      <c r="A145" s="1"/>
      <c r="B145" s="1"/>
      <c r="C145" s="1"/>
      <c r="D145" s="1"/>
      <c r="E145" s="1"/>
      <c r="F145" s="1"/>
      <c r="G145" s="1"/>
      <c r="H145" s="19" t="s">
        <v>522</v>
      </c>
      <c r="I145" s="8" t="s">
        <v>545</v>
      </c>
      <c r="J145" s="8" t="s">
        <v>546</v>
      </c>
      <c r="K145" s="8" t="s">
        <v>547</v>
      </c>
      <c r="L145" s="8" t="s">
        <v>548</v>
      </c>
      <c r="M145" s="8" t="s">
        <v>546</v>
      </c>
      <c r="N145" s="8" t="s">
        <v>547</v>
      </c>
      <c r="O145" s="84" t="s">
        <v>3</v>
      </c>
      <c r="P145" s="20"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t="str">
        <f t="shared" si="8"/>
        <v/>
      </c>
      <c r="DU145" s="1"/>
      <c r="DV145" s="1"/>
      <c r="DW145" s="1"/>
      <c r="DX145" s="1"/>
      <c r="DY145" s="1"/>
      <c r="DZ145" s="1"/>
      <c r="EA145" s="1"/>
      <c r="EB145" s="1"/>
      <c r="EC145" s="1"/>
      <c r="ED145" s="1"/>
      <c r="EE145" s="1"/>
      <c r="EF145" s="1"/>
      <c r="IE145" s="93" t="str">
        <f t="shared" si="9"/>
        <v/>
      </c>
    </row>
    <row r="146" spans="1:239" x14ac:dyDescent="0.25">
      <c r="A146" s="1"/>
      <c r="B146" s="1"/>
      <c r="C146" s="1"/>
      <c r="D146" s="1"/>
      <c r="E146" s="1"/>
      <c r="F146" s="1"/>
      <c r="G146" s="1"/>
      <c r="H146" s="21" t="s">
        <v>577</v>
      </c>
      <c r="I146" s="11"/>
      <c r="J146" s="11" t="s">
        <v>504</v>
      </c>
      <c r="K146" s="11" t="s">
        <v>549</v>
      </c>
      <c r="L146" s="11"/>
      <c r="M146" s="11" t="s">
        <v>504</v>
      </c>
      <c r="N146" s="11" t="s">
        <v>549</v>
      </c>
      <c r="O146" s="87" t="str">
        <f>INDEX(rngUnitSettings,MATCH("Length",INDEX(rngUnitSettings,,1),0),2)</f>
        <v>mm</v>
      </c>
      <c r="P146" s="22" t="s">
        <v>585</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t="str">
        <f t="shared" si="8"/>
        <v/>
      </c>
      <c r="DU146" s="1"/>
      <c r="DV146" s="1"/>
      <c r="DW146" s="1"/>
      <c r="DX146" s="1"/>
      <c r="DY146" s="1"/>
      <c r="DZ146" s="1"/>
      <c r="EA146" s="1"/>
      <c r="EB146" s="1"/>
      <c r="EC146" s="1"/>
      <c r="ED146" s="1"/>
      <c r="EE146" s="1"/>
      <c r="EF146" s="1"/>
      <c r="IE146" s="93" t="str">
        <f t="shared" si="9"/>
        <v/>
      </c>
    </row>
    <row r="147" spans="1:239" x14ac:dyDescent="0.25">
      <c r="A147" s="1"/>
      <c r="B147" s="1"/>
      <c r="C147" s="1"/>
      <c r="D147" s="1"/>
      <c r="E147" s="1"/>
      <c r="F147" s="1"/>
      <c r="G147" s="1"/>
      <c r="H147" s="21" t="s">
        <v>579</v>
      </c>
      <c r="I147" s="11"/>
      <c r="J147" s="11" t="s">
        <v>504</v>
      </c>
      <c r="K147" s="11" t="s">
        <v>549</v>
      </c>
      <c r="L147" s="11"/>
      <c r="M147" s="11" t="s">
        <v>504</v>
      </c>
      <c r="N147" s="11" t="s">
        <v>549</v>
      </c>
      <c r="O147" s="87" t="str">
        <f>INDEX(rngUnitSettings,MATCH("Length",INDEX(rngUnitSettings,,1),0),2)</f>
        <v>mm</v>
      </c>
      <c r="P147" s="22" t="s">
        <v>586</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t="str">
        <f t="shared" si="8"/>
        <v/>
      </c>
      <c r="DU147" s="1"/>
      <c r="DV147" s="1"/>
      <c r="DW147" s="1"/>
      <c r="DX147" s="1"/>
      <c r="DY147" s="1"/>
      <c r="DZ147" s="1"/>
      <c r="EA147" s="1"/>
      <c r="EB147" s="1"/>
      <c r="EC147" s="1"/>
      <c r="ED147" s="1"/>
      <c r="EE147" s="1"/>
      <c r="EF147" s="1"/>
      <c r="IE147" s="93" t="str">
        <f t="shared" si="9"/>
        <v/>
      </c>
    </row>
    <row r="148" spans="1:239" x14ac:dyDescent="0.25">
      <c r="A148" s="1"/>
      <c r="B148" s="1"/>
      <c r="C148" s="1"/>
      <c r="D148" s="1"/>
      <c r="E148" s="1"/>
      <c r="F148" s="1"/>
      <c r="G148" s="1"/>
      <c r="H148" s="21" t="s">
        <v>581</v>
      </c>
      <c r="I148" s="11"/>
      <c r="J148" s="11" t="s">
        <v>504</v>
      </c>
      <c r="K148" s="11" t="s">
        <v>549</v>
      </c>
      <c r="L148" s="11"/>
      <c r="M148" s="11" t="s">
        <v>504</v>
      </c>
      <c r="N148" s="11" t="s">
        <v>549</v>
      </c>
      <c r="O148" s="87" t="str">
        <f>INDEX(rngUnitSettings,MATCH("Length",INDEX(rngUnitSettings,,1),0),2)</f>
        <v>mm</v>
      </c>
      <c r="P148" s="22" t="s">
        <v>587</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t="str">
        <f t="shared" si="8"/>
        <v/>
      </c>
      <c r="DU148" s="1"/>
      <c r="DV148" s="1"/>
      <c r="DW148" s="1"/>
      <c r="DX148" s="1"/>
      <c r="DY148" s="1"/>
      <c r="DZ148" s="1"/>
      <c r="EA148" s="1"/>
      <c r="EB148" s="1"/>
      <c r="EC148" s="1"/>
      <c r="ED148" s="1"/>
      <c r="EE148" s="1"/>
      <c r="EF148" s="1"/>
      <c r="IE148" s="93" t="str">
        <f t="shared" si="9"/>
        <v/>
      </c>
    </row>
    <row r="149" spans="1:239" x14ac:dyDescent="0.25">
      <c r="A149" s="1"/>
      <c r="B149" s="1"/>
      <c r="C149" s="1"/>
      <c r="D149" s="1"/>
      <c r="E149" s="1"/>
      <c r="F149" s="1"/>
      <c r="G149" s="1"/>
      <c r="H149" s="21" t="s">
        <v>583</v>
      </c>
      <c r="I149" s="11"/>
      <c r="J149" s="11" t="s">
        <v>504</v>
      </c>
      <c r="K149" s="11" t="s">
        <v>549</v>
      </c>
      <c r="L149" s="11"/>
      <c r="M149" s="11" t="s">
        <v>504</v>
      </c>
      <c r="N149" s="11" t="s">
        <v>549</v>
      </c>
      <c r="O149" s="87" t="str">
        <f>INDEX(rngUnitSettings,MATCH("Length",INDEX(rngUnitSettings,,1),0),2)</f>
        <v>mm</v>
      </c>
      <c r="P149" s="22" t="s">
        <v>588</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t="str">
        <f t="shared" si="8"/>
        <v/>
      </c>
      <c r="DU149" s="1"/>
      <c r="DV149" s="1"/>
      <c r="DW149" s="1"/>
      <c r="DX149" s="1"/>
      <c r="DY149" s="1"/>
      <c r="DZ149" s="1"/>
      <c r="EA149" s="1"/>
      <c r="EB149" s="1"/>
      <c r="EC149" s="1"/>
      <c r="ED149" s="1"/>
      <c r="EE149" s="1"/>
      <c r="EF149" s="1"/>
      <c r="IE149" s="93" t="str">
        <f t="shared" si="9"/>
        <v/>
      </c>
    </row>
    <row r="150" spans="1:239"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t="str">
        <f t="shared" si="8"/>
        <v/>
      </c>
      <c r="DU150" s="1"/>
      <c r="DV150" s="1"/>
      <c r="DW150" s="1"/>
      <c r="DX150" s="1"/>
      <c r="DY150" s="1"/>
      <c r="DZ150" s="1"/>
      <c r="EA150" s="1"/>
      <c r="EB150" s="1"/>
      <c r="EC150" s="1"/>
      <c r="ED150" s="1"/>
      <c r="EE150" s="1"/>
      <c r="EF150" s="1"/>
      <c r="IE150" s="93" t="str">
        <f t="shared" si="9"/>
        <v/>
      </c>
    </row>
    <row r="151" spans="1:239"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t="str">
        <f t="shared" si="8"/>
        <v/>
      </c>
      <c r="DU151" s="1"/>
      <c r="DV151" s="1"/>
      <c r="DW151" s="1"/>
      <c r="DX151" s="1"/>
      <c r="DY151" s="1"/>
      <c r="DZ151" s="1"/>
      <c r="EA151" s="1"/>
      <c r="EB151" s="1"/>
      <c r="EC151" s="1"/>
      <c r="ED151" s="1"/>
      <c r="EE151" s="1"/>
      <c r="EF151" s="1"/>
      <c r="IE151" s="93" t="str">
        <f t="shared" si="9"/>
        <v/>
      </c>
    </row>
    <row r="152" spans="1:239" x14ac:dyDescent="0.25">
      <c r="A152" s="1"/>
      <c r="B152" s="1"/>
      <c r="C152" s="1"/>
      <c r="D152" s="1"/>
      <c r="E152" s="1"/>
      <c r="F152" s="1"/>
      <c r="G152" s="1"/>
      <c r="H152" s="109" t="s">
        <v>2243</v>
      </c>
      <c r="I152" s="110"/>
      <c r="J152" s="110"/>
      <c r="K152" s="110"/>
      <c r="L152" s="110"/>
      <c r="M152" s="110"/>
      <c r="N152" s="110"/>
      <c r="O152" s="110"/>
      <c r="P152" s="110"/>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t="str">
        <f t="shared" si="8"/>
        <v/>
      </c>
      <c r="DU152" s="1"/>
      <c r="DV152" s="1"/>
      <c r="DW152" s="1"/>
      <c r="DX152" s="1"/>
      <c r="DY152" s="1"/>
      <c r="DZ152" s="1"/>
      <c r="EA152" s="1"/>
      <c r="EB152" s="1"/>
      <c r="EC152" s="1"/>
      <c r="ED152" s="1"/>
      <c r="EE152" s="1"/>
      <c r="EF152" s="1"/>
      <c r="IE152" s="93" t="str">
        <f t="shared" si="9"/>
        <v/>
      </c>
    </row>
    <row r="153" spans="1:239" x14ac:dyDescent="0.25">
      <c r="A153" s="1"/>
      <c r="B153" s="1"/>
      <c r="C153" s="1"/>
      <c r="D153" s="1"/>
      <c r="E153" s="1"/>
      <c r="F153" s="1"/>
      <c r="G153" s="1"/>
      <c r="H153" s="116" t="s">
        <v>510</v>
      </c>
      <c r="I153" s="116"/>
      <c r="J153" s="116"/>
      <c r="K153" s="116"/>
      <c r="L153" s="116"/>
      <c r="M153" s="10"/>
      <c r="N153" s="10"/>
      <c r="O153" s="89"/>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t="str">
        <f t="shared" si="8"/>
        <v/>
      </c>
      <c r="DU153" s="1"/>
      <c r="DV153" s="1"/>
      <c r="DW153" s="1"/>
      <c r="DX153" s="1"/>
      <c r="DY153" s="1"/>
      <c r="DZ153" s="1"/>
      <c r="EA153" s="1"/>
      <c r="EB153" s="1"/>
      <c r="EC153" s="1"/>
      <c r="ED153" s="1"/>
      <c r="EE153" s="1"/>
      <c r="EF153" s="1"/>
      <c r="IE153" s="93" t="str">
        <f t="shared" si="9"/>
        <v/>
      </c>
    </row>
    <row r="154" spans="1:239" x14ac:dyDescent="0.25">
      <c r="A154" s="1"/>
      <c r="B154" s="1"/>
      <c r="C154" s="1"/>
      <c r="D154" s="1"/>
      <c r="E154" s="1"/>
      <c r="F154" s="1"/>
      <c r="G154" s="1"/>
      <c r="H154" s="19" t="s">
        <v>1</v>
      </c>
      <c r="I154" s="8" t="s">
        <v>2</v>
      </c>
      <c r="J154" s="8" t="s">
        <v>3</v>
      </c>
      <c r="K154" s="20" t="s">
        <v>4</v>
      </c>
      <c r="L154" s="11"/>
      <c r="M154" s="11"/>
      <c r="N154" s="11"/>
      <c r="O154" s="87"/>
      <c r="P154" s="2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t="str">
        <f t="shared" si="8"/>
        <v/>
      </c>
      <c r="DU154" s="1"/>
      <c r="DV154" s="1"/>
      <c r="DW154" s="1"/>
      <c r="DX154" s="1"/>
      <c r="DY154" s="1"/>
      <c r="DZ154" s="1"/>
      <c r="EA154" s="1"/>
      <c r="EB154" s="1"/>
      <c r="EC154" s="1"/>
      <c r="ED154" s="1"/>
      <c r="EE154" s="1"/>
      <c r="EF154" s="1"/>
      <c r="IE154" s="93" t="str">
        <f t="shared" si="9"/>
        <v/>
      </c>
    </row>
    <row r="155" spans="1:239" x14ac:dyDescent="0.25">
      <c r="A155" s="1"/>
      <c r="B155" s="1"/>
      <c r="C155" s="1"/>
      <c r="D155" s="1"/>
      <c r="E155" s="1"/>
      <c r="F155" s="1"/>
      <c r="G155" s="1"/>
      <c r="H155" s="21" t="s">
        <v>590</v>
      </c>
      <c r="I155" s="11">
        <v>0</v>
      </c>
      <c r="J155" s="11" t="str">
        <f>INDEX(rngUnitSettings,MATCH("Length",INDEX(rngUnitSettings,,1),0),2)</f>
        <v>mm</v>
      </c>
      <c r="K155" s="22" t="s">
        <v>591</v>
      </c>
      <c r="L155" s="11"/>
      <c r="M155" s="11"/>
      <c r="N155" s="11"/>
      <c r="O155" s="87"/>
      <c r="P155" s="2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t="str">
        <f t="shared" si="8"/>
        <v/>
      </c>
      <c r="DU155" s="1"/>
      <c r="DV155" s="1"/>
      <c r="DW155" s="1"/>
      <c r="DX155" s="1"/>
      <c r="DY155" s="1"/>
      <c r="DZ155" s="1"/>
      <c r="EA155" s="1"/>
      <c r="EB155" s="1"/>
      <c r="EC155" s="1"/>
      <c r="ED155" s="1"/>
      <c r="EE155" s="1"/>
      <c r="EF155" s="1"/>
      <c r="IE155" s="93" t="str">
        <f t="shared" si="9"/>
        <v/>
      </c>
    </row>
    <row r="156" spans="1:239" x14ac:dyDescent="0.25">
      <c r="A156" s="1"/>
      <c r="B156" s="1"/>
      <c r="C156" s="1"/>
      <c r="D156" s="1"/>
      <c r="E156" s="1"/>
      <c r="F156" s="1"/>
      <c r="G156" s="1"/>
      <c r="H156" s="21" t="s">
        <v>592</v>
      </c>
      <c r="I156" s="11">
        <v>0</v>
      </c>
      <c r="J156" s="11" t="str">
        <f>INDEX(rngUnitSettings,MATCH("Length",INDEX(rngUnitSettings,,1),0),2)</f>
        <v>mm</v>
      </c>
      <c r="K156" s="22" t="s">
        <v>593</v>
      </c>
      <c r="L156" s="11"/>
      <c r="M156" s="11"/>
      <c r="N156" s="11"/>
      <c r="O156" s="87"/>
      <c r="P156" s="2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t="str">
        <f t="shared" si="8"/>
        <v/>
      </c>
      <c r="DU156" s="1"/>
      <c r="DV156" s="1"/>
      <c r="DW156" s="1"/>
      <c r="DX156" s="1"/>
      <c r="DY156" s="1"/>
      <c r="DZ156" s="1"/>
      <c r="EA156" s="1"/>
      <c r="EB156" s="1"/>
      <c r="EC156" s="1"/>
      <c r="ED156" s="1"/>
      <c r="EE156" s="1"/>
      <c r="EF156" s="1"/>
      <c r="IE156" s="93" t="str">
        <f t="shared" si="9"/>
        <v/>
      </c>
    </row>
    <row r="157" spans="1:239" x14ac:dyDescent="0.25">
      <c r="A157" s="1"/>
      <c r="B157" s="1"/>
      <c r="C157" s="1"/>
      <c r="D157" s="1"/>
      <c r="E157" s="1"/>
      <c r="F157" s="1"/>
      <c r="G157" s="1"/>
      <c r="H157" s="102" t="s">
        <v>594</v>
      </c>
      <c r="I157" s="103"/>
      <c r="J157" s="103"/>
      <c r="K157" s="103"/>
      <c r="L157" s="103"/>
      <c r="M157" s="103"/>
      <c r="N157" s="103"/>
      <c r="O157" s="87"/>
      <c r="P157" s="2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t="str">
        <f t="shared" si="8"/>
        <v/>
      </c>
      <c r="DU157" s="1"/>
      <c r="DV157" s="1"/>
      <c r="DW157" s="1"/>
      <c r="DX157" s="1"/>
      <c r="DY157" s="1"/>
      <c r="DZ157" s="1"/>
      <c r="EA157" s="1"/>
      <c r="EB157" s="1"/>
      <c r="EC157" s="1"/>
      <c r="ED157" s="1"/>
      <c r="EE157" s="1"/>
      <c r="EF157" s="1"/>
      <c r="IE157" s="93" t="str">
        <f t="shared" si="9"/>
        <v/>
      </c>
    </row>
    <row r="158" spans="1:239" x14ac:dyDescent="0.25">
      <c r="A158" s="1"/>
      <c r="B158" s="1"/>
      <c r="C158" s="1"/>
      <c r="D158" s="1"/>
      <c r="E158" s="1"/>
      <c r="F158" s="1"/>
      <c r="G158" s="1"/>
      <c r="H158" s="19" t="s">
        <v>561</v>
      </c>
      <c r="I158" s="8" t="s">
        <v>560</v>
      </c>
      <c r="J158" s="8" t="s">
        <v>595</v>
      </c>
      <c r="K158" s="8" t="s">
        <v>596</v>
      </c>
      <c r="L158" s="8" t="s">
        <v>597</v>
      </c>
      <c r="M158" s="8" t="s">
        <v>598</v>
      </c>
      <c r="N158" s="8" t="s">
        <v>3</v>
      </c>
      <c r="O158" s="87"/>
      <c r="P158" s="2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t="str">
        <f t="shared" si="8"/>
        <v/>
      </c>
      <c r="DU158" s="1"/>
      <c r="DV158" s="1"/>
      <c r="DW158" s="1"/>
      <c r="DX158" s="1"/>
      <c r="DY158" s="1"/>
      <c r="DZ158" s="1"/>
      <c r="EA158" s="1"/>
      <c r="EB158" s="1"/>
      <c r="EC158" s="1"/>
      <c r="ED158" s="1"/>
      <c r="EE158" s="1"/>
      <c r="EF158" s="1"/>
      <c r="IE158" s="93" t="str">
        <f t="shared" si="9"/>
        <v/>
      </c>
    </row>
    <row r="159" spans="1:239"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87"/>
      <c r="P159" s="2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t="str">
        <f t="shared" si="8"/>
        <v/>
      </c>
      <c r="DU159" s="1"/>
      <c r="DV159" s="1"/>
      <c r="DW159" s="1"/>
      <c r="DX159" s="1"/>
      <c r="DY159" s="1"/>
      <c r="DZ159" s="1"/>
      <c r="EA159" s="1"/>
      <c r="EB159" s="1"/>
      <c r="EC159" s="1"/>
      <c r="ED159" s="1"/>
      <c r="EE159" s="1"/>
      <c r="EF159" s="1"/>
      <c r="IE159" s="93" t="str">
        <f t="shared" si="9"/>
        <v/>
      </c>
    </row>
    <row r="160" spans="1:239" x14ac:dyDescent="0.25">
      <c r="A160" s="1"/>
      <c r="B160" s="1"/>
      <c r="C160" s="1"/>
      <c r="D160" s="1"/>
      <c r="E160" s="1"/>
      <c r="F160" s="1"/>
      <c r="G160" s="1"/>
      <c r="H160" s="21"/>
      <c r="I160" s="11"/>
      <c r="J160" s="11"/>
      <c r="K160" s="11"/>
      <c r="L160" s="11"/>
      <c r="M160" s="11"/>
      <c r="N160" s="11"/>
      <c r="O160" s="87"/>
      <c r="P160" s="2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t="str">
        <f t="shared" si="8"/>
        <v/>
      </c>
      <c r="DU160" s="1"/>
      <c r="DV160" s="1"/>
      <c r="DW160" s="1"/>
      <c r="DX160" s="1"/>
      <c r="DY160" s="1"/>
      <c r="DZ160" s="1"/>
      <c r="EA160" s="1"/>
      <c r="EB160" s="1"/>
      <c r="EC160" s="1"/>
      <c r="ED160" s="1"/>
      <c r="EE160" s="1"/>
      <c r="EF160" s="1"/>
      <c r="IE160" s="93" t="str">
        <f t="shared" si="9"/>
        <v/>
      </c>
    </row>
    <row r="161" spans="1:239" x14ac:dyDescent="0.25">
      <c r="A161" s="1"/>
      <c r="B161" s="1"/>
      <c r="C161" s="1"/>
      <c r="D161" s="1"/>
      <c r="E161" s="1"/>
      <c r="F161" s="1"/>
      <c r="G161" s="1"/>
      <c r="H161" s="18" t="s">
        <v>521</v>
      </c>
      <c r="I161" s="103"/>
      <c r="J161" s="103"/>
      <c r="K161" s="103"/>
      <c r="L161" s="103"/>
      <c r="M161" s="103"/>
      <c r="N161" s="11"/>
      <c r="O161" s="87"/>
      <c r="P161" s="2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t="str">
        <f t="shared" si="8"/>
        <v/>
      </c>
      <c r="DU161" s="1"/>
      <c r="DV161" s="1"/>
      <c r="DW161" s="1"/>
      <c r="DX161" s="1"/>
      <c r="DY161" s="1"/>
      <c r="DZ161" s="1"/>
      <c r="EA161" s="1"/>
      <c r="EB161" s="1"/>
      <c r="EC161" s="1"/>
      <c r="ED161" s="1"/>
      <c r="EE161" s="1"/>
      <c r="EF161" s="1"/>
      <c r="IE161" s="93" t="str">
        <f t="shared" si="9"/>
        <v/>
      </c>
    </row>
    <row r="162" spans="1:239" x14ac:dyDescent="0.25">
      <c r="A162" s="1"/>
      <c r="B162" s="1"/>
      <c r="C162" s="1"/>
      <c r="D162" s="1"/>
      <c r="E162" s="1"/>
      <c r="F162" s="1"/>
      <c r="G162" s="1"/>
      <c r="H162" s="19" t="s">
        <v>522</v>
      </c>
      <c r="I162" s="8" t="s">
        <v>523</v>
      </c>
      <c r="J162" s="8" t="s">
        <v>524</v>
      </c>
      <c r="K162" s="8" t="s">
        <v>525</v>
      </c>
      <c r="L162" s="8" t="s">
        <v>3</v>
      </c>
      <c r="M162" s="20" t="s">
        <v>4</v>
      </c>
      <c r="N162" s="11"/>
      <c r="O162" s="87"/>
      <c r="P162" s="2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t="str">
        <f t="shared" si="8"/>
        <v/>
      </c>
      <c r="DU162" s="1"/>
      <c r="DV162" s="1"/>
      <c r="DW162" s="1"/>
      <c r="DX162" s="1"/>
      <c r="DY162" s="1"/>
      <c r="DZ162" s="1"/>
      <c r="EA162" s="1"/>
      <c r="EB162" s="1"/>
      <c r="EC162" s="1"/>
      <c r="ED162" s="1"/>
      <c r="EE162" s="1"/>
      <c r="EF162" s="1"/>
      <c r="IE162" s="93" t="str">
        <f t="shared" si="9"/>
        <v/>
      </c>
    </row>
    <row r="163" spans="1:239" x14ac:dyDescent="0.25">
      <c r="A163" s="1"/>
      <c r="B163" s="1"/>
      <c r="C163" s="1"/>
      <c r="D163" s="1"/>
      <c r="E163" s="1"/>
      <c r="F163" s="1"/>
      <c r="G163" s="1"/>
      <c r="H163" s="21" t="s">
        <v>577</v>
      </c>
      <c r="I163" s="11">
        <v>40</v>
      </c>
      <c r="J163" s="11">
        <v>20</v>
      </c>
      <c r="K163" s="11">
        <v>6</v>
      </c>
      <c r="L163" s="11" t="str">
        <f t="shared" ref="L163:L170" si="10">INDEX(rngUnitSettings,MATCH("Length",INDEX(rngUnitSettings,,1),0),2)</f>
        <v>mm</v>
      </c>
      <c r="M163" s="22" t="s">
        <v>599</v>
      </c>
      <c r="N163" s="11"/>
      <c r="O163" s="87"/>
      <c r="P163" s="2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t="str">
        <f t="shared" si="8"/>
        <v/>
      </c>
      <c r="DU163" s="1"/>
      <c r="DV163" s="1"/>
      <c r="DW163" s="1"/>
      <c r="DX163" s="1"/>
      <c r="DY163" s="1"/>
      <c r="DZ163" s="1"/>
      <c r="EA163" s="1"/>
      <c r="EB163" s="1"/>
      <c r="EC163" s="1"/>
      <c r="ED163" s="1"/>
      <c r="EE163" s="1"/>
      <c r="EF163" s="1"/>
      <c r="IE163" s="93" t="str">
        <f t="shared" si="9"/>
        <v/>
      </c>
    </row>
    <row r="164" spans="1:239" x14ac:dyDescent="0.25">
      <c r="A164" s="1"/>
      <c r="B164" s="1"/>
      <c r="C164" s="1"/>
      <c r="D164" s="1"/>
      <c r="E164" s="1"/>
      <c r="F164" s="1"/>
      <c r="G164" s="1"/>
      <c r="H164" s="21" t="s">
        <v>579</v>
      </c>
      <c r="I164" s="11">
        <v>40</v>
      </c>
      <c r="J164" s="11">
        <v>20</v>
      </c>
      <c r="K164" s="11">
        <v>6</v>
      </c>
      <c r="L164" s="11" t="str">
        <f t="shared" si="10"/>
        <v>mm</v>
      </c>
      <c r="M164" s="22" t="s">
        <v>600</v>
      </c>
      <c r="N164" s="11"/>
      <c r="O164" s="87"/>
      <c r="P164" s="2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t="str">
        <f t="shared" si="8"/>
        <v/>
      </c>
      <c r="DU164" s="1"/>
      <c r="DV164" s="1"/>
      <c r="DW164" s="1"/>
      <c r="DX164" s="1"/>
      <c r="DY164" s="1"/>
      <c r="DZ164" s="1"/>
      <c r="EA164" s="1"/>
      <c r="EB164" s="1"/>
      <c r="EC164" s="1"/>
      <c r="ED164" s="1"/>
      <c r="EE164" s="1"/>
      <c r="EF164" s="1"/>
      <c r="IE164" s="93" t="str">
        <f t="shared" si="9"/>
        <v/>
      </c>
    </row>
    <row r="165" spans="1:239" x14ac:dyDescent="0.25">
      <c r="A165" s="1"/>
      <c r="B165" s="1"/>
      <c r="C165" s="1"/>
      <c r="D165" s="1"/>
      <c r="E165" s="1"/>
      <c r="F165" s="1"/>
      <c r="G165" s="1"/>
      <c r="H165" s="21" t="s">
        <v>581</v>
      </c>
      <c r="I165" s="11">
        <v>40</v>
      </c>
      <c r="J165" s="11">
        <v>20</v>
      </c>
      <c r="K165" s="11">
        <v>8</v>
      </c>
      <c r="L165" s="11" t="str">
        <f t="shared" si="10"/>
        <v>mm</v>
      </c>
      <c r="M165" s="22" t="s">
        <v>601</v>
      </c>
      <c r="N165" s="11"/>
      <c r="O165" s="87"/>
      <c r="P165" s="2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t="str">
        <f t="shared" si="8"/>
        <v/>
      </c>
      <c r="DU165" s="1"/>
      <c r="DV165" s="1"/>
      <c r="DW165" s="1"/>
      <c r="DX165" s="1"/>
      <c r="DY165" s="1"/>
      <c r="DZ165" s="1"/>
      <c r="EA165" s="1"/>
      <c r="EB165" s="1"/>
      <c r="EC165" s="1"/>
      <c r="ED165" s="1"/>
      <c r="EE165" s="1"/>
      <c r="EF165" s="1"/>
      <c r="IE165" s="93" t="str">
        <f t="shared" si="9"/>
        <v/>
      </c>
    </row>
    <row r="166" spans="1:239" x14ac:dyDescent="0.25">
      <c r="A166" s="1"/>
      <c r="B166" s="1"/>
      <c r="C166" s="1"/>
      <c r="D166" s="1"/>
      <c r="E166" s="1"/>
      <c r="F166" s="1"/>
      <c r="G166" s="1"/>
      <c r="H166" s="21" t="s">
        <v>583</v>
      </c>
      <c r="I166" s="11">
        <v>40</v>
      </c>
      <c r="J166" s="11">
        <v>20</v>
      </c>
      <c r="K166" s="11">
        <v>8</v>
      </c>
      <c r="L166" s="11" t="str">
        <f t="shared" si="10"/>
        <v>mm</v>
      </c>
      <c r="M166" s="22" t="s">
        <v>602</v>
      </c>
      <c r="N166" s="11"/>
      <c r="O166" s="87"/>
      <c r="P166" s="2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t="str">
        <f t="shared" si="8"/>
        <v/>
      </c>
      <c r="DU166" s="1"/>
      <c r="DV166" s="1"/>
      <c r="DW166" s="1"/>
      <c r="DX166" s="1"/>
      <c r="DY166" s="1"/>
      <c r="DZ166" s="1"/>
      <c r="EA166" s="1"/>
      <c r="EB166" s="1"/>
      <c r="EC166" s="1"/>
      <c r="ED166" s="1"/>
      <c r="EE166" s="1"/>
      <c r="EF166" s="1"/>
      <c r="IE166" s="93" t="str">
        <f t="shared" si="9"/>
        <v/>
      </c>
    </row>
    <row r="167" spans="1:239" x14ac:dyDescent="0.25">
      <c r="A167" s="1"/>
      <c r="B167" s="1"/>
      <c r="C167" s="1"/>
      <c r="D167" s="1"/>
      <c r="E167" s="1"/>
      <c r="F167" s="1"/>
      <c r="G167" s="1"/>
      <c r="H167" s="21" t="s">
        <v>603</v>
      </c>
      <c r="I167" s="11">
        <v>40</v>
      </c>
      <c r="J167" s="11">
        <v>20</v>
      </c>
      <c r="K167" s="11" t="s">
        <v>9</v>
      </c>
      <c r="L167" s="11" t="str">
        <f t="shared" si="10"/>
        <v>mm</v>
      </c>
      <c r="M167" s="22" t="s">
        <v>604</v>
      </c>
      <c r="N167" s="11"/>
      <c r="O167" s="87"/>
      <c r="P167" s="2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t="str">
        <f t="shared" si="8"/>
        <v/>
      </c>
      <c r="DU167" s="1"/>
      <c r="DV167" s="1"/>
      <c r="DW167" s="1"/>
      <c r="DX167" s="1"/>
      <c r="DY167" s="1"/>
      <c r="DZ167" s="1"/>
      <c r="EA167" s="1"/>
      <c r="EB167" s="1"/>
      <c r="EC167" s="1"/>
      <c r="ED167" s="1"/>
      <c r="EE167" s="1"/>
      <c r="EF167" s="1"/>
      <c r="IE167" s="93" t="str">
        <f t="shared" si="9"/>
        <v/>
      </c>
    </row>
    <row r="168" spans="1:239" x14ac:dyDescent="0.25">
      <c r="A168" s="1"/>
      <c r="B168" s="1"/>
      <c r="C168" s="1"/>
      <c r="D168" s="1"/>
      <c r="E168" s="1"/>
      <c r="F168" s="1"/>
      <c r="G168" s="1"/>
      <c r="H168" s="21" t="s">
        <v>605</v>
      </c>
      <c r="I168" s="11">
        <v>40</v>
      </c>
      <c r="J168" s="11">
        <v>20</v>
      </c>
      <c r="K168" s="11" t="s">
        <v>9</v>
      </c>
      <c r="L168" s="11" t="str">
        <f t="shared" si="10"/>
        <v>mm</v>
      </c>
      <c r="M168" s="22" t="s">
        <v>606</v>
      </c>
      <c r="N168" s="11"/>
      <c r="O168" s="87"/>
      <c r="P168" s="2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t="str">
        <f t="shared" si="8"/>
        <v/>
      </c>
      <c r="DU168" s="1"/>
      <c r="DV168" s="1"/>
      <c r="DW168" s="1"/>
      <c r="DX168" s="1"/>
      <c r="DY168" s="1"/>
      <c r="DZ168" s="1"/>
      <c r="EA168" s="1"/>
      <c r="EB168" s="1"/>
      <c r="EC168" s="1"/>
      <c r="ED168" s="1"/>
      <c r="EE168" s="1"/>
      <c r="EF168" s="1"/>
      <c r="IE168" s="93" t="str">
        <f t="shared" si="9"/>
        <v/>
      </c>
    </row>
    <row r="169" spans="1:239" x14ac:dyDescent="0.25">
      <c r="A169" s="1"/>
      <c r="B169" s="1"/>
      <c r="C169" s="1"/>
      <c r="D169" s="1"/>
      <c r="E169" s="1"/>
      <c r="F169" s="1"/>
      <c r="G169" s="1"/>
      <c r="H169" s="21" t="s">
        <v>607</v>
      </c>
      <c r="I169" s="11">
        <v>40</v>
      </c>
      <c r="J169" s="11">
        <v>20</v>
      </c>
      <c r="K169" s="11" t="s">
        <v>9</v>
      </c>
      <c r="L169" s="11" t="str">
        <f t="shared" si="10"/>
        <v>mm</v>
      </c>
      <c r="M169" s="22" t="s">
        <v>608</v>
      </c>
      <c r="N169" s="11"/>
      <c r="O169" s="87"/>
      <c r="P169" s="2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t="str">
        <f t="shared" si="8"/>
        <v/>
      </c>
      <c r="DU169" s="1"/>
      <c r="DV169" s="1"/>
      <c r="DW169" s="1"/>
      <c r="DX169" s="1"/>
      <c r="DY169" s="1"/>
      <c r="DZ169" s="1"/>
      <c r="EA169" s="1"/>
      <c r="EB169" s="1"/>
      <c r="EC169" s="1"/>
      <c r="ED169" s="1"/>
      <c r="EE169" s="1"/>
      <c r="EF169" s="1"/>
      <c r="IE169" s="93" t="str">
        <f t="shared" si="9"/>
        <v/>
      </c>
    </row>
    <row r="170" spans="1:239" x14ac:dyDescent="0.25">
      <c r="A170" s="1"/>
      <c r="B170" s="1"/>
      <c r="C170" s="1"/>
      <c r="D170" s="1"/>
      <c r="E170" s="1"/>
      <c r="F170" s="1"/>
      <c r="G170" s="1"/>
      <c r="H170" s="21" t="s">
        <v>609</v>
      </c>
      <c r="I170" s="11">
        <v>40</v>
      </c>
      <c r="J170" s="11">
        <v>20</v>
      </c>
      <c r="K170" s="11" t="s">
        <v>9</v>
      </c>
      <c r="L170" s="11" t="str">
        <f t="shared" si="10"/>
        <v>mm</v>
      </c>
      <c r="M170" s="22" t="s">
        <v>610</v>
      </c>
      <c r="N170" s="11"/>
      <c r="O170" s="87"/>
      <c r="P170" s="2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t="str">
        <f t="shared" si="8"/>
        <v/>
      </c>
      <c r="DU170" s="1"/>
      <c r="DV170" s="1"/>
      <c r="DW170" s="1"/>
      <c r="DX170" s="1"/>
      <c r="DY170" s="1"/>
      <c r="DZ170" s="1"/>
      <c r="EA170" s="1"/>
      <c r="EB170" s="1"/>
      <c r="EC170" s="1"/>
      <c r="ED170" s="1"/>
      <c r="EE170" s="1"/>
      <c r="EF170" s="1"/>
      <c r="IE170" s="93" t="str">
        <f t="shared" si="9"/>
        <v/>
      </c>
    </row>
    <row r="171" spans="1:239" x14ac:dyDescent="0.25">
      <c r="A171" s="1"/>
      <c r="B171" s="1"/>
      <c r="C171" s="1"/>
      <c r="D171" s="1"/>
      <c r="E171" s="1"/>
      <c r="F171" s="1"/>
      <c r="G171" s="1"/>
      <c r="H171" s="18" t="s">
        <v>498</v>
      </c>
      <c r="I171" s="103"/>
      <c r="J171" s="103"/>
      <c r="K171" s="103"/>
      <c r="L171" s="103"/>
      <c r="M171" s="103"/>
      <c r="N171" s="103"/>
      <c r="O171" s="88"/>
      <c r="P171" s="18"/>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t="str">
        <f t="shared" si="8"/>
        <v/>
      </c>
      <c r="DU171" s="1"/>
      <c r="DV171" s="1"/>
      <c r="DW171" s="1"/>
      <c r="DX171" s="1"/>
      <c r="DY171" s="1"/>
      <c r="DZ171" s="1"/>
      <c r="EA171" s="1"/>
      <c r="EB171" s="1"/>
      <c r="EC171" s="1"/>
      <c r="ED171" s="1"/>
      <c r="EE171" s="1"/>
      <c r="EF171" s="1"/>
      <c r="IE171" s="93" t="str">
        <f t="shared" si="9"/>
        <v/>
      </c>
    </row>
    <row r="172" spans="1:239" x14ac:dyDescent="0.25">
      <c r="A172" s="1"/>
      <c r="B172" s="1"/>
      <c r="C172" s="1"/>
      <c r="D172" s="1"/>
      <c r="E172" s="1"/>
      <c r="F172" s="1"/>
      <c r="G172" s="1"/>
      <c r="H172" s="19" t="s">
        <v>522</v>
      </c>
      <c r="I172" s="8" t="s">
        <v>545</v>
      </c>
      <c r="J172" s="8" t="s">
        <v>546</v>
      </c>
      <c r="K172" s="8" t="s">
        <v>547</v>
      </c>
      <c r="L172" s="8" t="s">
        <v>548</v>
      </c>
      <c r="M172" s="8" t="s">
        <v>546</v>
      </c>
      <c r="N172" s="8" t="s">
        <v>547</v>
      </c>
      <c r="O172" s="84" t="s">
        <v>3</v>
      </c>
      <c r="P172" s="20"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t="str">
        <f t="shared" si="8"/>
        <v/>
      </c>
      <c r="DU172" s="1"/>
      <c r="DV172" s="1"/>
      <c r="DW172" s="1"/>
      <c r="DX172" s="1"/>
      <c r="DY172" s="1"/>
      <c r="DZ172" s="1"/>
      <c r="EA172" s="1"/>
      <c r="EB172" s="1"/>
      <c r="EC172" s="1"/>
      <c r="ED172" s="1"/>
      <c r="EE172" s="1"/>
      <c r="EF172" s="1"/>
      <c r="IE172" s="93" t="str">
        <f t="shared" si="9"/>
        <v/>
      </c>
    </row>
    <row r="173" spans="1:239" x14ac:dyDescent="0.25">
      <c r="A173" s="1"/>
      <c r="B173" s="1"/>
      <c r="C173" s="1"/>
      <c r="D173" s="1"/>
      <c r="E173" s="1"/>
      <c r="F173" s="1"/>
      <c r="G173" s="1"/>
      <c r="H173" s="21" t="s">
        <v>577</v>
      </c>
      <c r="I173" s="11"/>
      <c r="J173" s="11" t="s">
        <v>504</v>
      </c>
      <c r="K173" s="11" t="s">
        <v>549</v>
      </c>
      <c r="L173" s="11"/>
      <c r="M173" s="11" t="s">
        <v>504</v>
      </c>
      <c r="N173" s="11" t="s">
        <v>549</v>
      </c>
      <c r="O173" s="87" t="str">
        <f t="shared" ref="O173:O180" si="11">INDEX(rngUnitSettings,MATCH("Length",INDEX(rngUnitSettings,,1),0),2)</f>
        <v>mm</v>
      </c>
      <c r="P173" s="22" t="s">
        <v>611</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t="str">
        <f t="shared" si="8"/>
        <v/>
      </c>
      <c r="DU173" s="1"/>
      <c r="DV173" s="1"/>
      <c r="DW173" s="1"/>
      <c r="DX173" s="1"/>
      <c r="DY173" s="1"/>
      <c r="DZ173" s="1"/>
      <c r="EA173" s="1"/>
      <c r="EB173" s="1"/>
      <c r="EC173" s="1"/>
      <c r="ED173" s="1"/>
      <c r="EE173" s="1"/>
      <c r="EF173" s="1"/>
      <c r="IE173" s="93" t="str">
        <f t="shared" si="9"/>
        <v/>
      </c>
    </row>
    <row r="174" spans="1:239" x14ac:dyDescent="0.25">
      <c r="A174" s="1"/>
      <c r="B174" s="1"/>
      <c r="C174" s="1"/>
      <c r="D174" s="1"/>
      <c r="E174" s="1"/>
      <c r="F174" s="1"/>
      <c r="G174" s="1"/>
      <c r="H174" s="21" t="s">
        <v>579</v>
      </c>
      <c r="I174" s="11"/>
      <c r="J174" s="11" t="s">
        <v>504</v>
      </c>
      <c r="K174" s="11" t="s">
        <v>549</v>
      </c>
      <c r="L174" s="11"/>
      <c r="M174" s="11" t="s">
        <v>504</v>
      </c>
      <c r="N174" s="11" t="s">
        <v>549</v>
      </c>
      <c r="O174" s="87" t="str">
        <f t="shared" si="11"/>
        <v>mm</v>
      </c>
      <c r="P174" s="22" t="s">
        <v>612</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t="str">
        <f t="shared" si="8"/>
        <v/>
      </c>
      <c r="DU174" s="1"/>
      <c r="DV174" s="1"/>
      <c r="DW174" s="1"/>
      <c r="DX174" s="1"/>
      <c r="DY174" s="1"/>
      <c r="DZ174" s="1"/>
      <c r="EA174" s="1"/>
      <c r="EB174" s="1"/>
      <c r="EC174" s="1"/>
      <c r="ED174" s="1"/>
      <c r="EE174" s="1"/>
      <c r="EF174" s="1"/>
      <c r="IE174" s="93" t="str">
        <f t="shared" si="9"/>
        <v/>
      </c>
    </row>
    <row r="175" spans="1:239" x14ac:dyDescent="0.25">
      <c r="A175" s="1"/>
      <c r="B175" s="1"/>
      <c r="C175" s="1"/>
      <c r="D175" s="1"/>
      <c r="E175" s="1"/>
      <c r="F175" s="1"/>
      <c r="G175" s="1"/>
      <c r="H175" s="21" t="s">
        <v>581</v>
      </c>
      <c r="I175" s="11"/>
      <c r="J175" s="11" t="s">
        <v>504</v>
      </c>
      <c r="K175" s="11" t="s">
        <v>549</v>
      </c>
      <c r="L175" s="11"/>
      <c r="M175" s="11" t="s">
        <v>504</v>
      </c>
      <c r="N175" s="11" t="s">
        <v>549</v>
      </c>
      <c r="O175" s="87" t="str">
        <f t="shared" si="11"/>
        <v>mm</v>
      </c>
      <c r="P175" s="22" t="s">
        <v>613</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t="str">
        <f t="shared" si="8"/>
        <v/>
      </c>
      <c r="DU175" s="1"/>
      <c r="DV175" s="1"/>
      <c r="DW175" s="1"/>
      <c r="DX175" s="1"/>
      <c r="DY175" s="1"/>
      <c r="DZ175" s="1"/>
      <c r="EA175" s="1"/>
      <c r="EB175" s="1"/>
      <c r="EC175" s="1"/>
      <c r="ED175" s="1"/>
      <c r="EE175" s="1"/>
      <c r="EF175" s="1"/>
      <c r="IE175" s="93" t="str">
        <f t="shared" si="9"/>
        <v/>
      </c>
    </row>
    <row r="176" spans="1:239" x14ac:dyDescent="0.25">
      <c r="A176" s="1"/>
      <c r="B176" s="1"/>
      <c r="C176" s="1"/>
      <c r="D176" s="1"/>
      <c r="E176" s="1"/>
      <c r="F176" s="1"/>
      <c r="G176" s="1"/>
      <c r="H176" s="21" t="s">
        <v>583</v>
      </c>
      <c r="I176" s="11"/>
      <c r="J176" s="11" t="s">
        <v>504</v>
      </c>
      <c r="K176" s="11" t="s">
        <v>549</v>
      </c>
      <c r="L176" s="11"/>
      <c r="M176" s="11" t="s">
        <v>504</v>
      </c>
      <c r="N176" s="11" t="s">
        <v>549</v>
      </c>
      <c r="O176" s="87" t="str">
        <f t="shared" si="11"/>
        <v>mm</v>
      </c>
      <c r="P176" s="22" t="s">
        <v>614</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t="str">
        <f t="shared" si="8"/>
        <v/>
      </c>
      <c r="DU176" s="1"/>
      <c r="DV176" s="1"/>
      <c r="DW176" s="1"/>
      <c r="DX176" s="1"/>
      <c r="DY176" s="1"/>
      <c r="DZ176" s="1"/>
      <c r="EA176" s="1"/>
      <c r="EB176" s="1"/>
      <c r="EC176" s="1"/>
      <c r="ED176" s="1"/>
      <c r="EE176" s="1"/>
      <c r="EF176" s="1"/>
      <c r="IE176" s="93" t="str">
        <f t="shared" si="9"/>
        <v/>
      </c>
    </row>
    <row r="177" spans="1:239" x14ac:dyDescent="0.25">
      <c r="A177" s="1"/>
      <c r="B177" s="1"/>
      <c r="C177" s="1"/>
      <c r="D177" s="1"/>
      <c r="E177" s="1"/>
      <c r="F177" s="1"/>
      <c r="G177" s="1"/>
      <c r="H177" s="21" t="s">
        <v>603</v>
      </c>
      <c r="I177" s="11"/>
      <c r="J177" s="11" t="s">
        <v>504</v>
      </c>
      <c r="K177" s="11" t="s">
        <v>549</v>
      </c>
      <c r="L177" s="11"/>
      <c r="M177" s="11" t="s">
        <v>504</v>
      </c>
      <c r="N177" s="11" t="s">
        <v>549</v>
      </c>
      <c r="O177" s="87" t="str">
        <f t="shared" si="11"/>
        <v>mm</v>
      </c>
      <c r="P177" s="22" t="s">
        <v>615</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t="str">
        <f t="shared" si="8"/>
        <v/>
      </c>
      <c r="DU177" s="1"/>
      <c r="DV177" s="1"/>
      <c r="DW177" s="1"/>
      <c r="DX177" s="1"/>
      <c r="DY177" s="1"/>
      <c r="DZ177" s="1"/>
      <c r="EA177" s="1"/>
      <c r="EB177" s="1"/>
      <c r="EC177" s="1"/>
      <c r="ED177" s="1"/>
      <c r="EE177" s="1"/>
      <c r="EF177" s="1"/>
      <c r="IE177" s="93" t="str">
        <f t="shared" si="9"/>
        <v/>
      </c>
    </row>
    <row r="178" spans="1:239" x14ac:dyDescent="0.25">
      <c r="A178" s="1"/>
      <c r="B178" s="1"/>
      <c r="C178" s="1"/>
      <c r="D178" s="1"/>
      <c r="E178" s="1"/>
      <c r="F178" s="1"/>
      <c r="G178" s="1"/>
      <c r="H178" s="21" t="s">
        <v>605</v>
      </c>
      <c r="I178" s="11"/>
      <c r="J178" s="11" t="s">
        <v>504</v>
      </c>
      <c r="K178" s="11" t="s">
        <v>549</v>
      </c>
      <c r="L178" s="11"/>
      <c r="M178" s="11" t="s">
        <v>504</v>
      </c>
      <c r="N178" s="11" t="s">
        <v>549</v>
      </c>
      <c r="O178" s="87" t="str">
        <f t="shared" si="11"/>
        <v>mm</v>
      </c>
      <c r="P178" s="22" t="s">
        <v>616</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t="str">
        <f t="shared" si="8"/>
        <v/>
      </c>
      <c r="DU178" s="1"/>
      <c r="DV178" s="1"/>
      <c r="DW178" s="1"/>
      <c r="DX178" s="1"/>
      <c r="DY178" s="1"/>
      <c r="DZ178" s="1"/>
      <c r="EA178" s="1"/>
      <c r="EB178" s="1"/>
      <c r="EC178" s="1"/>
      <c r="ED178" s="1"/>
      <c r="EE178" s="1"/>
      <c r="EF178" s="1"/>
      <c r="IE178" s="93" t="str">
        <f t="shared" si="9"/>
        <v/>
      </c>
    </row>
    <row r="179" spans="1:239" x14ac:dyDescent="0.25">
      <c r="A179" s="1"/>
      <c r="B179" s="1"/>
      <c r="C179" s="1"/>
      <c r="D179" s="1"/>
      <c r="E179" s="1"/>
      <c r="F179" s="1"/>
      <c r="G179" s="1"/>
      <c r="H179" s="21" t="s">
        <v>607</v>
      </c>
      <c r="I179" s="11"/>
      <c r="J179" s="11" t="s">
        <v>504</v>
      </c>
      <c r="K179" s="11" t="s">
        <v>549</v>
      </c>
      <c r="L179" s="11"/>
      <c r="M179" s="11" t="s">
        <v>504</v>
      </c>
      <c r="N179" s="11" t="s">
        <v>549</v>
      </c>
      <c r="O179" s="87" t="str">
        <f t="shared" si="11"/>
        <v>mm</v>
      </c>
      <c r="P179" s="22" t="s">
        <v>617</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t="str">
        <f t="shared" si="8"/>
        <v/>
      </c>
      <c r="DU179" s="1"/>
      <c r="DV179" s="1"/>
      <c r="DW179" s="1"/>
      <c r="DX179" s="1"/>
      <c r="DY179" s="1"/>
      <c r="DZ179" s="1"/>
      <c r="EA179" s="1"/>
      <c r="EB179" s="1"/>
      <c r="EC179" s="1"/>
      <c r="ED179" s="1"/>
      <c r="EE179" s="1"/>
      <c r="EF179" s="1"/>
      <c r="IE179" s="93" t="str">
        <f t="shared" si="9"/>
        <v/>
      </c>
    </row>
    <row r="180" spans="1:239" x14ac:dyDescent="0.25">
      <c r="A180" s="1"/>
      <c r="B180" s="1"/>
      <c r="C180" s="1"/>
      <c r="D180" s="1"/>
      <c r="E180" s="1"/>
      <c r="F180" s="1"/>
      <c r="G180" s="1"/>
      <c r="H180" s="21" t="s">
        <v>609</v>
      </c>
      <c r="I180" s="11"/>
      <c r="J180" s="11" t="s">
        <v>504</v>
      </c>
      <c r="K180" s="11" t="s">
        <v>549</v>
      </c>
      <c r="L180" s="11"/>
      <c r="M180" s="11" t="s">
        <v>504</v>
      </c>
      <c r="N180" s="11" t="s">
        <v>549</v>
      </c>
      <c r="O180" s="87" t="str">
        <f t="shared" si="11"/>
        <v>mm</v>
      </c>
      <c r="P180" s="22" t="s">
        <v>618</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t="str">
        <f t="shared" si="8"/>
        <v/>
      </c>
      <c r="DU180" s="1"/>
      <c r="DV180" s="1"/>
      <c r="DW180" s="1"/>
      <c r="DX180" s="1"/>
      <c r="DY180" s="1"/>
      <c r="DZ180" s="1"/>
      <c r="EA180" s="1"/>
      <c r="EB180" s="1"/>
      <c r="EC180" s="1"/>
      <c r="ED180" s="1"/>
      <c r="EE180" s="1"/>
      <c r="EF180" s="1"/>
      <c r="IE180" s="93" t="str">
        <f t="shared" si="9"/>
        <v/>
      </c>
    </row>
    <row r="181" spans="1:239"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t="str">
        <f t="shared" si="8"/>
        <v/>
      </c>
      <c r="DU181" s="1"/>
      <c r="DV181" s="1"/>
      <c r="DW181" s="1"/>
      <c r="DX181" s="1"/>
      <c r="DY181" s="1"/>
      <c r="DZ181" s="1"/>
      <c r="EA181" s="1"/>
      <c r="EB181" s="1"/>
      <c r="EC181" s="1"/>
      <c r="ED181" s="1"/>
      <c r="EE181" s="1"/>
      <c r="EF181" s="1"/>
      <c r="IE181" s="93" t="str">
        <f t="shared" si="9"/>
        <v/>
      </c>
    </row>
    <row r="182" spans="1:239"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t="str">
        <f t="shared" si="8"/>
        <v/>
      </c>
      <c r="DU182" s="1"/>
      <c r="DV182" s="1"/>
      <c r="DW182" s="1"/>
      <c r="DX182" s="1"/>
      <c r="DY182" s="1"/>
      <c r="DZ182" s="1"/>
      <c r="EA182" s="1"/>
      <c r="EB182" s="1"/>
      <c r="EC182" s="1"/>
      <c r="ED182" s="1"/>
      <c r="EE182" s="1"/>
      <c r="EF182" s="1"/>
      <c r="IE182" s="93" t="str">
        <f t="shared" si="9"/>
        <v/>
      </c>
    </row>
    <row r="183" spans="1:239"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t="str">
        <f t="shared" si="8"/>
        <v/>
      </c>
      <c r="DU183" s="1"/>
      <c r="DV183" s="1"/>
      <c r="DW183" s="1"/>
      <c r="DX183" s="1"/>
      <c r="DY183" s="1"/>
      <c r="DZ183" s="1"/>
      <c r="EA183" s="1"/>
      <c r="EB183" s="1"/>
      <c r="EC183" s="1"/>
      <c r="ED183" s="1"/>
      <c r="EE183" s="1"/>
      <c r="EF183" s="1"/>
      <c r="IE183" s="93" t="str">
        <f t="shared" si="9"/>
        <v/>
      </c>
    </row>
    <row r="184" spans="1:239"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t="str">
        <f t="shared" si="8"/>
        <v/>
      </c>
      <c r="DU184" s="1"/>
      <c r="DV184" s="1"/>
      <c r="DW184" s="1"/>
      <c r="DX184" s="1"/>
      <c r="DY184" s="1"/>
      <c r="DZ184" s="1"/>
      <c r="EA184" s="1"/>
      <c r="EB184" s="1"/>
      <c r="EC184" s="1"/>
      <c r="ED184" s="1"/>
      <c r="EE184" s="1"/>
      <c r="EF184" s="1"/>
      <c r="IE184" s="93" t="str">
        <f t="shared" si="9"/>
        <v/>
      </c>
    </row>
    <row r="185" spans="1:239"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t="str">
        <f t="shared" si="8"/>
        <v/>
      </c>
      <c r="DU185" s="1"/>
      <c r="DV185" s="1"/>
      <c r="DW185" s="1"/>
      <c r="DX185" s="1"/>
      <c r="DY185" s="1"/>
      <c r="DZ185" s="1"/>
      <c r="EA185" s="1"/>
      <c r="EB185" s="1"/>
      <c r="EC185" s="1"/>
      <c r="ED185" s="1"/>
      <c r="EE185" s="1"/>
      <c r="EF185" s="1"/>
      <c r="IE185" s="93" t="str">
        <f t="shared" si="9"/>
        <v/>
      </c>
    </row>
    <row r="186" spans="1:239"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t="str">
        <f t="shared" si="8"/>
        <v/>
      </c>
      <c r="DU186" s="1"/>
      <c r="DV186" s="1"/>
      <c r="DW186" s="1"/>
      <c r="DX186" s="1"/>
      <c r="DY186" s="1"/>
      <c r="DZ186" s="1"/>
      <c r="EA186" s="1"/>
      <c r="EB186" s="1"/>
      <c r="EC186" s="1"/>
      <c r="ED186" s="1"/>
      <c r="EE186" s="1"/>
      <c r="EF186" s="1"/>
      <c r="IE186" s="93" t="str">
        <f t="shared" si="9"/>
        <v/>
      </c>
    </row>
    <row r="187" spans="1:239"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t="str">
        <f t="shared" si="8"/>
        <v/>
      </c>
      <c r="DU187" s="1"/>
      <c r="DV187" s="1"/>
      <c r="DW187" s="1"/>
      <c r="DX187" s="1"/>
      <c r="DY187" s="1"/>
      <c r="DZ187" s="1"/>
      <c r="EA187" s="1"/>
      <c r="EB187" s="1"/>
      <c r="EC187" s="1"/>
      <c r="ED187" s="1"/>
      <c r="EE187" s="1"/>
      <c r="EF187" s="1"/>
      <c r="IE187" s="93" t="str">
        <f t="shared" si="9"/>
        <v/>
      </c>
    </row>
    <row r="188" spans="1:239"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t="str">
        <f t="shared" si="8"/>
        <v/>
      </c>
      <c r="DU188" s="1"/>
      <c r="DV188" s="1"/>
      <c r="DW188" s="1"/>
      <c r="DX188" s="1"/>
      <c r="DY188" s="1"/>
      <c r="DZ188" s="1"/>
      <c r="EA188" s="1"/>
      <c r="EB188" s="1"/>
      <c r="EC188" s="1"/>
      <c r="ED188" s="1"/>
      <c r="EE188" s="1"/>
      <c r="EF188" s="1"/>
      <c r="IE188" s="93" t="str">
        <f t="shared" si="9"/>
        <v/>
      </c>
    </row>
    <row r="189" spans="1:239"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t="str">
        <f t="shared" si="8"/>
        <v/>
      </c>
      <c r="DU189" s="1"/>
      <c r="DV189" s="1"/>
      <c r="DW189" s="1"/>
      <c r="DX189" s="1"/>
      <c r="DY189" s="1"/>
      <c r="DZ189" s="1"/>
      <c r="EA189" s="1"/>
      <c r="EB189" s="1"/>
      <c r="EC189" s="1"/>
      <c r="ED189" s="1"/>
      <c r="EE189" s="1"/>
      <c r="EF189" s="1"/>
      <c r="IE189" s="93" t="str">
        <f t="shared" si="9"/>
        <v/>
      </c>
    </row>
    <row r="190" spans="1:239"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t="str">
        <f t="shared" si="8"/>
        <v/>
      </c>
      <c r="DU190" s="1"/>
      <c r="DV190" s="1"/>
      <c r="DW190" s="1"/>
      <c r="DX190" s="1"/>
      <c r="DY190" s="1"/>
      <c r="DZ190" s="1"/>
      <c r="EA190" s="1"/>
      <c r="EB190" s="1"/>
      <c r="EC190" s="1"/>
      <c r="ED190" s="1"/>
      <c r="EE190" s="1"/>
      <c r="EF190" s="1"/>
      <c r="IE190" s="93" t="str">
        <f t="shared" si="9"/>
        <v/>
      </c>
    </row>
    <row r="191" spans="1:239"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t="str">
        <f t="shared" si="8"/>
        <v/>
      </c>
      <c r="DU191" s="1"/>
      <c r="DV191" s="1"/>
      <c r="DW191" s="1"/>
      <c r="DX191" s="1"/>
      <c r="DY191" s="1"/>
      <c r="DZ191" s="1"/>
      <c r="EA191" s="1"/>
      <c r="EB191" s="1"/>
      <c r="EC191" s="1"/>
      <c r="ED191" s="1"/>
      <c r="EE191" s="1"/>
      <c r="EF191" s="1"/>
      <c r="IE191" s="93" t="str">
        <f t="shared" si="9"/>
        <v/>
      </c>
    </row>
    <row r="192" spans="1:239"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t="str">
        <f t="shared" si="8"/>
        <v/>
      </c>
      <c r="DU192" s="1"/>
      <c r="DV192" s="1"/>
      <c r="DW192" s="1"/>
      <c r="DX192" s="1"/>
      <c r="DY192" s="1"/>
      <c r="DZ192" s="1"/>
      <c r="EA192" s="1"/>
      <c r="EB192" s="1"/>
      <c r="EC192" s="1"/>
      <c r="ED192" s="1"/>
      <c r="EE192" s="1"/>
      <c r="EF192" s="1"/>
      <c r="IE192" s="93" t="str">
        <f t="shared" si="9"/>
        <v/>
      </c>
    </row>
    <row r="193" spans="1:239"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t="str">
        <f t="shared" si="8"/>
        <v/>
      </c>
      <c r="DU193" s="1"/>
      <c r="DV193" s="1"/>
      <c r="DW193" s="1"/>
      <c r="DX193" s="1"/>
      <c r="DY193" s="1"/>
      <c r="DZ193" s="1"/>
      <c r="EA193" s="1"/>
      <c r="EB193" s="1"/>
      <c r="EC193" s="1"/>
      <c r="ED193" s="1"/>
      <c r="EE193" s="1"/>
      <c r="EF193" s="1"/>
      <c r="IE193" s="93" t="str">
        <f t="shared" si="9"/>
        <v/>
      </c>
    </row>
    <row r="194" spans="1:239"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t="str">
        <f t="shared" ref="DT194:DT257" si="12">IF(ROW(A194)&gt;ROWS(rngLoadCombinations)-1,"",INDEX(rngLoadCombinations,ROW(A194)+1,1))</f>
        <v/>
      </c>
      <c r="DU194" s="1"/>
      <c r="DV194" s="1"/>
      <c r="DW194" s="1"/>
      <c r="DX194" s="1"/>
      <c r="DY194" s="1"/>
      <c r="DZ194" s="1"/>
      <c r="EA194" s="1"/>
      <c r="EB194" s="1"/>
      <c r="EC194" s="1"/>
      <c r="ED194" s="1"/>
      <c r="EE194" s="1"/>
      <c r="EF194" s="1"/>
      <c r="IE194" s="93" t="str">
        <f t="shared" ref="IE194:IE257" si="13">IF(ROW(A194)&gt;ROWS(rngLoadCombinations)-1,"",INDEX(rngLoadCombinations,ROW(A194)+1,1))</f>
        <v/>
      </c>
    </row>
    <row r="195" spans="1:239"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t="str">
        <f t="shared" si="12"/>
        <v/>
      </c>
      <c r="DU195" s="1"/>
      <c r="DV195" s="1"/>
      <c r="DW195" s="1"/>
      <c r="DX195" s="1"/>
      <c r="DY195" s="1"/>
      <c r="DZ195" s="1"/>
      <c r="EA195" s="1"/>
      <c r="EB195" s="1"/>
      <c r="EC195" s="1"/>
      <c r="ED195" s="1"/>
      <c r="EE195" s="1"/>
      <c r="EF195" s="1"/>
      <c r="IE195" s="93" t="str">
        <f t="shared" si="13"/>
        <v/>
      </c>
    </row>
    <row r="196" spans="1:239"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t="str">
        <f t="shared" si="12"/>
        <v/>
      </c>
      <c r="DU196" s="1"/>
      <c r="DV196" s="1"/>
      <c r="DW196" s="1"/>
      <c r="DX196" s="1"/>
      <c r="DY196" s="1"/>
      <c r="DZ196" s="1"/>
      <c r="EA196" s="1"/>
      <c r="EB196" s="1"/>
      <c r="EC196" s="1"/>
      <c r="ED196" s="1"/>
      <c r="EE196" s="1"/>
      <c r="EF196" s="1"/>
      <c r="IE196" s="93" t="str">
        <f t="shared" si="13"/>
        <v/>
      </c>
    </row>
    <row r="197" spans="1:239"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t="str">
        <f t="shared" si="12"/>
        <v/>
      </c>
      <c r="DU197" s="1"/>
      <c r="DV197" s="1"/>
      <c r="DW197" s="1"/>
      <c r="DX197" s="1"/>
      <c r="DY197" s="1"/>
      <c r="DZ197" s="1"/>
      <c r="EA197" s="1"/>
      <c r="EB197" s="1"/>
      <c r="EC197" s="1"/>
      <c r="ED197" s="1"/>
      <c r="EE197" s="1"/>
      <c r="EF197" s="1"/>
      <c r="IE197" s="93" t="str">
        <f t="shared" si="13"/>
        <v/>
      </c>
    </row>
    <row r="198" spans="1:239"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t="str">
        <f t="shared" si="12"/>
        <v/>
      </c>
      <c r="DU198" s="1"/>
      <c r="DV198" s="1"/>
      <c r="DW198" s="1"/>
      <c r="DX198" s="1"/>
      <c r="DY198" s="1"/>
      <c r="DZ198" s="1"/>
      <c r="EA198" s="1"/>
      <c r="EB198" s="1"/>
      <c r="EC198" s="1"/>
      <c r="ED198" s="1"/>
      <c r="EE198" s="1"/>
      <c r="EF198" s="1"/>
      <c r="IE198" s="93" t="str">
        <f t="shared" si="13"/>
        <v/>
      </c>
    </row>
    <row r="199" spans="1:239"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t="str">
        <f t="shared" si="12"/>
        <v/>
      </c>
      <c r="DU199" s="1"/>
      <c r="DV199" s="1"/>
      <c r="DW199" s="1"/>
      <c r="DX199" s="1"/>
      <c r="DY199" s="1"/>
      <c r="DZ199" s="1"/>
      <c r="EA199" s="1"/>
      <c r="EB199" s="1"/>
      <c r="EC199" s="1"/>
      <c r="ED199" s="1"/>
      <c r="EE199" s="1"/>
      <c r="EF199" s="1"/>
      <c r="IE199" s="93" t="str">
        <f t="shared" si="13"/>
        <v/>
      </c>
    </row>
    <row r="200" spans="1:239"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t="str">
        <f t="shared" si="12"/>
        <v/>
      </c>
      <c r="DU200" s="1"/>
      <c r="DV200" s="1"/>
      <c r="DW200" s="1"/>
      <c r="DX200" s="1"/>
      <c r="DY200" s="1"/>
      <c r="DZ200" s="1"/>
      <c r="EA200" s="1"/>
      <c r="EB200" s="1"/>
      <c r="EC200" s="1"/>
      <c r="ED200" s="1"/>
      <c r="EE200" s="1"/>
      <c r="EF200" s="1"/>
      <c r="IE200" s="93" t="str">
        <f t="shared" si="13"/>
        <v/>
      </c>
    </row>
    <row r="201" spans="1:239"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t="str">
        <f t="shared" si="12"/>
        <v/>
      </c>
      <c r="DU201" s="1"/>
      <c r="DV201" s="1"/>
      <c r="DW201" s="1"/>
      <c r="DX201" s="1"/>
      <c r="DY201" s="1"/>
      <c r="DZ201" s="1"/>
      <c r="EA201" s="1"/>
      <c r="EB201" s="1"/>
      <c r="EC201" s="1"/>
      <c r="ED201" s="1"/>
      <c r="EE201" s="1"/>
      <c r="EF201" s="1"/>
      <c r="IE201" s="93" t="str">
        <f t="shared" si="13"/>
        <v/>
      </c>
    </row>
    <row r="202" spans="1:239"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t="str">
        <f t="shared" si="12"/>
        <v/>
      </c>
      <c r="DU202" s="1"/>
      <c r="DV202" s="1"/>
      <c r="DW202" s="1"/>
      <c r="DX202" s="1"/>
      <c r="DY202" s="1"/>
      <c r="DZ202" s="1"/>
      <c r="EA202" s="1"/>
      <c r="EB202" s="1"/>
      <c r="EC202" s="1"/>
      <c r="ED202" s="1"/>
      <c r="EE202" s="1"/>
      <c r="EF202" s="1"/>
      <c r="IE202" s="93" t="str">
        <f t="shared" si="13"/>
        <v/>
      </c>
    </row>
    <row r="203" spans="1:239"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t="str">
        <f t="shared" si="12"/>
        <v/>
      </c>
      <c r="DU203" s="1"/>
      <c r="DV203" s="1"/>
      <c r="DW203" s="1"/>
      <c r="DX203" s="1"/>
      <c r="DY203" s="1"/>
      <c r="DZ203" s="1"/>
      <c r="EA203" s="1"/>
      <c r="EB203" s="1"/>
      <c r="EC203" s="1"/>
      <c r="ED203" s="1"/>
      <c r="EE203" s="1"/>
      <c r="EF203" s="1"/>
      <c r="IE203" s="93" t="str">
        <f t="shared" si="13"/>
        <v/>
      </c>
    </row>
    <row r="204" spans="1:239"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t="str">
        <f t="shared" si="12"/>
        <v/>
      </c>
      <c r="DU204" s="1"/>
      <c r="DV204" s="1"/>
      <c r="DW204" s="1"/>
      <c r="DX204" s="1"/>
      <c r="DY204" s="1"/>
      <c r="DZ204" s="1"/>
      <c r="EA204" s="1"/>
      <c r="EB204" s="1"/>
      <c r="EC204" s="1"/>
      <c r="ED204" s="1"/>
      <c r="EE204" s="1"/>
      <c r="EF204" s="1"/>
      <c r="IE204" s="93" t="str">
        <f t="shared" si="13"/>
        <v/>
      </c>
    </row>
    <row r="205" spans="1:239"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t="str">
        <f t="shared" si="12"/>
        <v/>
      </c>
      <c r="DU205" s="1"/>
      <c r="DV205" s="1"/>
      <c r="DW205" s="1"/>
      <c r="DX205" s="1"/>
      <c r="DY205" s="1"/>
      <c r="DZ205" s="1"/>
      <c r="EA205" s="1"/>
      <c r="EB205" s="1"/>
      <c r="EC205" s="1"/>
      <c r="ED205" s="1"/>
      <c r="EE205" s="1"/>
      <c r="EF205" s="1"/>
      <c r="IE205" s="93" t="str">
        <f t="shared" si="13"/>
        <v/>
      </c>
    </row>
    <row r="206" spans="1:239"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t="str">
        <f t="shared" si="12"/>
        <v/>
      </c>
      <c r="DU206" s="1"/>
      <c r="DV206" s="1"/>
      <c r="DW206" s="1"/>
      <c r="DX206" s="1"/>
      <c r="DY206" s="1"/>
      <c r="DZ206" s="1"/>
      <c r="EA206" s="1"/>
      <c r="EB206" s="1"/>
      <c r="EC206" s="1"/>
      <c r="ED206" s="1"/>
      <c r="EE206" s="1"/>
      <c r="EF206" s="1"/>
      <c r="IE206" s="93" t="str">
        <f t="shared" si="13"/>
        <v/>
      </c>
    </row>
    <row r="207" spans="1:239"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t="str">
        <f t="shared" si="12"/>
        <v/>
      </c>
      <c r="DU207" s="1"/>
      <c r="DV207" s="1"/>
      <c r="DW207" s="1"/>
      <c r="DX207" s="1"/>
      <c r="DY207" s="1"/>
      <c r="DZ207" s="1"/>
      <c r="EA207" s="1"/>
      <c r="EB207" s="1"/>
      <c r="EC207" s="1"/>
      <c r="ED207" s="1"/>
      <c r="EE207" s="1"/>
      <c r="EF207" s="1"/>
      <c r="IE207" s="93" t="str">
        <f t="shared" si="13"/>
        <v/>
      </c>
    </row>
    <row r="208" spans="1:239"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t="str">
        <f t="shared" si="12"/>
        <v/>
      </c>
      <c r="DU208" s="1"/>
      <c r="DV208" s="1"/>
      <c r="DW208" s="1"/>
      <c r="DX208" s="1"/>
      <c r="DY208" s="1"/>
      <c r="DZ208" s="1"/>
      <c r="EA208" s="1"/>
      <c r="EB208" s="1"/>
      <c r="EC208" s="1"/>
      <c r="ED208" s="1"/>
      <c r="EE208" s="1"/>
      <c r="EF208" s="1"/>
      <c r="IE208" s="93" t="str">
        <f t="shared" si="13"/>
        <v/>
      </c>
    </row>
    <row r="209" spans="1:239"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t="str">
        <f t="shared" si="12"/>
        <v/>
      </c>
      <c r="DU209" s="1"/>
      <c r="DV209" s="1"/>
      <c r="DW209" s="1"/>
      <c r="DX209" s="1"/>
      <c r="DY209" s="1"/>
      <c r="DZ209" s="1"/>
      <c r="EA209" s="1"/>
      <c r="EB209" s="1"/>
      <c r="EC209" s="1"/>
      <c r="ED209" s="1"/>
      <c r="EE209" s="1"/>
      <c r="EF209" s="1"/>
      <c r="IE209" s="93" t="str">
        <f t="shared" si="13"/>
        <v/>
      </c>
    </row>
    <row r="210" spans="1:239"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t="str">
        <f t="shared" si="12"/>
        <v/>
      </c>
      <c r="DU210" s="1"/>
      <c r="DV210" s="1"/>
      <c r="DW210" s="1"/>
      <c r="DX210" s="1"/>
      <c r="DY210" s="1"/>
      <c r="DZ210" s="1"/>
      <c r="EA210" s="1"/>
      <c r="EB210" s="1"/>
      <c r="EC210" s="1"/>
      <c r="ED210" s="1"/>
      <c r="EE210" s="1"/>
      <c r="EF210" s="1"/>
      <c r="IE210" s="93" t="str">
        <f t="shared" si="13"/>
        <v/>
      </c>
    </row>
    <row r="211" spans="1:239"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t="str">
        <f t="shared" si="12"/>
        <v/>
      </c>
      <c r="DU211" s="1"/>
      <c r="DV211" s="1"/>
      <c r="DW211" s="1"/>
      <c r="DX211" s="1"/>
      <c r="DY211" s="1"/>
      <c r="DZ211" s="1"/>
      <c r="EA211" s="1"/>
      <c r="EB211" s="1"/>
      <c r="EC211" s="1"/>
      <c r="ED211" s="1"/>
      <c r="EE211" s="1"/>
      <c r="EF211" s="1"/>
      <c r="IE211" s="93" t="str">
        <f t="shared" si="13"/>
        <v/>
      </c>
    </row>
    <row r="212" spans="1:239"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t="str">
        <f t="shared" si="12"/>
        <v/>
      </c>
      <c r="DU212" s="1"/>
      <c r="DV212" s="1"/>
      <c r="DW212" s="1"/>
      <c r="DX212" s="1"/>
      <c r="DY212" s="1"/>
      <c r="DZ212" s="1"/>
      <c r="EA212" s="1"/>
      <c r="EB212" s="1"/>
      <c r="EC212" s="1"/>
      <c r="ED212" s="1"/>
      <c r="EE212" s="1"/>
      <c r="EF212" s="1"/>
      <c r="IE212" s="93" t="str">
        <f t="shared" si="13"/>
        <v/>
      </c>
    </row>
    <row r="213" spans="1:239"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t="str">
        <f t="shared" si="12"/>
        <v/>
      </c>
      <c r="DU213" s="1"/>
      <c r="DV213" s="1"/>
      <c r="DW213" s="1"/>
      <c r="DX213" s="1"/>
      <c r="DY213" s="1"/>
      <c r="DZ213" s="1"/>
      <c r="EA213" s="1"/>
      <c r="EB213" s="1"/>
      <c r="EC213" s="1"/>
      <c r="ED213" s="1"/>
      <c r="EE213" s="1"/>
      <c r="EF213" s="1"/>
      <c r="IE213" s="93" t="str">
        <f t="shared" si="13"/>
        <v/>
      </c>
    </row>
    <row r="214" spans="1:239"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t="str">
        <f t="shared" si="12"/>
        <v/>
      </c>
      <c r="DU214" s="1"/>
      <c r="DV214" s="1"/>
      <c r="DW214" s="1"/>
      <c r="DX214" s="1"/>
      <c r="DY214" s="1"/>
      <c r="DZ214" s="1"/>
      <c r="EA214" s="1"/>
      <c r="EB214" s="1"/>
      <c r="EC214" s="1"/>
      <c r="ED214" s="1"/>
      <c r="EE214" s="1"/>
      <c r="EF214" s="1"/>
      <c r="IE214" s="93" t="str">
        <f t="shared" si="13"/>
        <v/>
      </c>
    </row>
    <row r="215" spans="1:239"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t="str">
        <f t="shared" si="12"/>
        <v/>
      </c>
      <c r="DU215" s="1"/>
      <c r="DV215" s="1"/>
      <c r="DW215" s="1"/>
      <c r="DX215" s="1"/>
      <c r="DY215" s="1"/>
      <c r="DZ215" s="1"/>
      <c r="EA215" s="1"/>
      <c r="EB215" s="1"/>
      <c r="EC215" s="1"/>
      <c r="ED215" s="1"/>
      <c r="EE215" s="1"/>
      <c r="EF215" s="1"/>
      <c r="IE215" s="93" t="str">
        <f t="shared" si="13"/>
        <v/>
      </c>
    </row>
    <row r="216" spans="1:239"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t="str">
        <f t="shared" si="12"/>
        <v/>
      </c>
      <c r="DU216" s="1"/>
      <c r="DV216" s="1"/>
      <c r="DW216" s="1"/>
      <c r="DX216" s="1"/>
      <c r="DY216" s="1"/>
      <c r="DZ216" s="1"/>
      <c r="EA216" s="1"/>
      <c r="EB216" s="1"/>
      <c r="EC216" s="1"/>
      <c r="ED216" s="1"/>
      <c r="EE216" s="1"/>
      <c r="EF216" s="1"/>
      <c r="IE216" s="93" t="str">
        <f t="shared" si="13"/>
        <v/>
      </c>
    </row>
    <row r="217" spans="1:239"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t="str">
        <f t="shared" si="12"/>
        <v/>
      </c>
      <c r="DU217" s="1"/>
      <c r="DV217" s="1"/>
      <c r="DW217" s="1"/>
      <c r="DX217" s="1"/>
      <c r="DY217" s="1"/>
      <c r="DZ217" s="1"/>
      <c r="EA217" s="1"/>
      <c r="EB217" s="1"/>
      <c r="EC217" s="1"/>
      <c r="ED217" s="1"/>
      <c r="EE217" s="1"/>
      <c r="EF217" s="1"/>
      <c r="IE217" s="93" t="str">
        <f t="shared" si="13"/>
        <v/>
      </c>
    </row>
    <row r="218" spans="1:239"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t="str">
        <f t="shared" si="12"/>
        <v/>
      </c>
      <c r="DU218" s="1"/>
      <c r="DV218" s="1"/>
      <c r="DW218" s="1"/>
      <c r="DX218" s="1"/>
      <c r="DY218" s="1"/>
      <c r="DZ218" s="1"/>
      <c r="EA218" s="1"/>
      <c r="EB218" s="1"/>
      <c r="EC218" s="1"/>
      <c r="ED218" s="1"/>
      <c r="EE218" s="1"/>
      <c r="EF218" s="1"/>
      <c r="IE218" s="93" t="str">
        <f t="shared" si="13"/>
        <v/>
      </c>
    </row>
    <row r="219" spans="1:239"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t="str">
        <f t="shared" si="12"/>
        <v/>
      </c>
      <c r="DU219" s="1"/>
      <c r="DV219" s="1"/>
      <c r="DW219" s="1"/>
      <c r="DX219" s="1"/>
      <c r="DY219" s="1"/>
      <c r="DZ219" s="1"/>
      <c r="EA219" s="1"/>
      <c r="EB219" s="1"/>
      <c r="EC219" s="1"/>
      <c r="ED219" s="1"/>
      <c r="EE219" s="1"/>
      <c r="EF219" s="1"/>
      <c r="IE219" s="93" t="str">
        <f t="shared" si="13"/>
        <v/>
      </c>
    </row>
    <row r="220" spans="1:239"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t="str">
        <f t="shared" si="12"/>
        <v/>
      </c>
      <c r="DU220" s="1"/>
      <c r="DV220" s="1"/>
      <c r="DW220" s="1"/>
      <c r="DX220" s="1"/>
      <c r="DY220" s="1"/>
      <c r="DZ220" s="1"/>
      <c r="EA220" s="1"/>
      <c r="EB220" s="1"/>
      <c r="EC220" s="1"/>
      <c r="ED220" s="1"/>
      <c r="EE220" s="1"/>
      <c r="EF220" s="1"/>
      <c r="IE220" s="93" t="str">
        <f t="shared" si="13"/>
        <v/>
      </c>
    </row>
    <row r="221" spans="1:239"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t="str">
        <f t="shared" si="12"/>
        <v/>
      </c>
      <c r="DU221" s="1"/>
      <c r="DV221" s="1"/>
      <c r="DW221" s="1"/>
      <c r="DX221" s="1"/>
      <c r="DY221" s="1"/>
      <c r="DZ221" s="1"/>
      <c r="EA221" s="1"/>
      <c r="EB221" s="1"/>
      <c r="EC221" s="1"/>
      <c r="ED221" s="1"/>
      <c r="EE221" s="1"/>
      <c r="EF221" s="1"/>
      <c r="IE221" s="93" t="str">
        <f t="shared" si="13"/>
        <v/>
      </c>
    </row>
    <row r="222" spans="1:239"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t="str">
        <f t="shared" si="12"/>
        <v/>
      </c>
      <c r="DU222" s="1"/>
      <c r="DV222" s="1"/>
      <c r="DW222" s="1"/>
      <c r="DX222" s="1"/>
      <c r="DY222" s="1"/>
      <c r="DZ222" s="1"/>
      <c r="EA222" s="1"/>
      <c r="EB222" s="1"/>
      <c r="EC222" s="1"/>
      <c r="ED222" s="1"/>
      <c r="EE222" s="1"/>
      <c r="EF222" s="1"/>
      <c r="IE222" s="93" t="str">
        <f t="shared" si="13"/>
        <v/>
      </c>
    </row>
    <row r="223" spans="1:239"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t="str">
        <f t="shared" si="12"/>
        <v/>
      </c>
      <c r="DU223" s="1"/>
      <c r="DV223" s="1"/>
      <c r="DW223" s="1"/>
      <c r="DX223" s="1"/>
      <c r="DY223" s="1"/>
      <c r="DZ223" s="1"/>
      <c r="EA223" s="1"/>
      <c r="EB223" s="1"/>
      <c r="EC223" s="1"/>
      <c r="ED223" s="1"/>
      <c r="EE223" s="1"/>
      <c r="EF223" s="1"/>
      <c r="IE223" s="93" t="str">
        <f t="shared" si="13"/>
        <v/>
      </c>
    </row>
    <row r="224" spans="1:239"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t="str">
        <f t="shared" si="12"/>
        <v/>
      </c>
      <c r="DU224" s="1"/>
      <c r="DV224" s="1"/>
      <c r="DW224" s="1"/>
      <c r="DX224" s="1"/>
      <c r="DY224" s="1"/>
      <c r="DZ224" s="1"/>
      <c r="EA224" s="1"/>
      <c r="EB224" s="1"/>
      <c r="EC224" s="1"/>
      <c r="ED224" s="1"/>
      <c r="EE224" s="1"/>
      <c r="EF224" s="1"/>
      <c r="IE224" s="93" t="str">
        <f t="shared" si="13"/>
        <v/>
      </c>
    </row>
    <row r="225" spans="1:239"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t="str">
        <f t="shared" si="12"/>
        <v/>
      </c>
      <c r="DU225" s="1"/>
      <c r="DV225" s="1"/>
      <c r="DW225" s="1"/>
      <c r="DX225" s="1"/>
      <c r="DY225" s="1"/>
      <c r="DZ225" s="1"/>
      <c r="EA225" s="1"/>
      <c r="EB225" s="1"/>
      <c r="EC225" s="1"/>
      <c r="ED225" s="1"/>
      <c r="EE225" s="1"/>
      <c r="EF225" s="1"/>
      <c r="IE225" s="93" t="str">
        <f t="shared" si="13"/>
        <v/>
      </c>
    </row>
    <row r="226" spans="1:239"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t="str">
        <f t="shared" si="12"/>
        <v/>
      </c>
      <c r="DU226" s="1"/>
      <c r="DV226" s="1"/>
      <c r="DW226" s="1"/>
      <c r="DX226" s="1"/>
      <c r="DY226" s="1"/>
      <c r="DZ226" s="1"/>
      <c r="EA226" s="1"/>
      <c r="EB226" s="1"/>
      <c r="EC226" s="1"/>
      <c r="ED226" s="1"/>
      <c r="EE226" s="1"/>
      <c r="EF226" s="1"/>
      <c r="IE226" s="93" t="str">
        <f t="shared" si="13"/>
        <v/>
      </c>
    </row>
    <row r="227" spans="1:239"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t="str">
        <f t="shared" si="12"/>
        <v/>
      </c>
      <c r="DU227" s="1"/>
      <c r="DV227" s="1"/>
      <c r="DW227" s="1"/>
      <c r="DX227" s="1"/>
      <c r="DY227" s="1"/>
      <c r="DZ227" s="1"/>
      <c r="EA227" s="1"/>
      <c r="EB227" s="1"/>
      <c r="EC227" s="1"/>
      <c r="ED227" s="1"/>
      <c r="EE227" s="1"/>
      <c r="EF227" s="1"/>
      <c r="IE227" s="93" t="str">
        <f t="shared" si="13"/>
        <v/>
      </c>
    </row>
    <row r="228" spans="1:239"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t="str">
        <f t="shared" si="12"/>
        <v/>
      </c>
      <c r="DU228" s="1"/>
      <c r="DV228" s="1"/>
      <c r="DW228" s="1"/>
      <c r="DX228" s="1"/>
      <c r="DY228" s="1"/>
      <c r="DZ228" s="1"/>
      <c r="EA228" s="1"/>
      <c r="EB228" s="1"/>
      <c r="EC228" s="1"/>
      <c r="ED228" s="1"/>
      <c r="EE228" s="1"/>
      <c r="EF228" s="1"/>
      <c r="IE228" s="93" t="str">
        <f t="shared" si="13"/>
        <v/>
      </c>
    </row>
    <row r="229" spans="1:239"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t="str">
        <f t="shared" si="12"/>
        <v/>
      </c>
      <c r="DU229" s="1"/>
      <c r="DV229" s="1"/>
      <c r="DW229" s="1"/>
      <c r="DX229" s="1"/>
      <c r="DY229" s="1"/>
      <c r="DZ229" s="1"/>
      <c r="EA229" s="1"/>
      <c r="EB229" s="1"/>
      <c r="EC229" s="1"/>
      <c r="ED229" s="1"/>
      <c r="EE229" s="1"/>
      <c r="EF229" s="1"/>
      <c r="IE229" s="93" t="str">
        <f t="shared" si="13"/>
        <v/>
      </c>
    </row>
    <row r="230" spans="1:239"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t="str">
        <f t="shared" si="12"/>
        <v/>
      </c>
      <c r="DU230" s="1"/>
      <c r="DV230" s="1"/>
      <c r="DW230" s="1"/>
      <c r="DX230" s="1"/>
      <c r="DY230" s="1"/>
      <c r="DZ230" s="1"/>
      <c r="EA230" s="1"/>
      <c r="EB230" s="1"/>
      <c r="EC230" s="1"/>
      <c r="ED230" s="1"/>
      <c r="EE230" s="1"/>
      <c r="EF230" s="1"/>
      <c r="IE230" s="93" t="str">
        <f t="shared" si="13"/>
        <v/>
      </c>
    </row>
    <row r="231" spans="1:239"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t="str">
        <f t="shared" si="12"/>
        <v/>
      </c>
      <c r="DU231" s="1"/>
      <c r="DV231" s="1"/>
      <c r="DW231" s="1"/>
      <c r="DX231" s="1"/>
      <c r="DY231" s="1"/>
      <c r="DZ231" s="1"/>
      <c r="EA231" s="1"/>
      <c r="EB231" s="1"/>
      <c r="EC231" s="1"/>
      <c r="ED231" s="1"/>
      <c r="EE231" s="1"/>
      <c r="EF231" s="1"/>
      <c r="IE231" s="93" t="str">
        <f t="shared" si="13"/>
        <v/>
      </c>
    </row>
    <row r="232" spans="1:239"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t="str">
        <f t="shared" si="12"/>
        <v/>
      </c>
      <c r="DU232" s="1"/>
      <c r="DV232" s="1"/>
      <c r="DW232" s="1"/>
      <c r="DX232" s="1"/>
      <c r="DY232" s="1"/>
      <c r="DZ232" s="1"/>
      <c r="EA232" s="1"/>
      <c r="EB232" s="1"/>
      <c r="EC232" s="1"/>
      <c r="ED232" s="1"/>
      <c r="EE232" s="1"/>
      <c r="EF232" s="1"/>
      <c r="IE232" s="93" t="str">
        <f t="shared" si="13"/>
        <v/>
      </c>
    </row>
    <row r="233" spans="1:239"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t="str">
        <f t="shared" si="12"/>
        <v/>
      </c>
      <c r="DU233" s="1"/>
      <c r="DV233" s="1"/>
      <c r="DW233" s="1"/>
      <c r="DX233" s="1"/>
      <c r="DY233" s="1"/>
      <c r="DZ233" s="1"/>
      <c r="EA233" s="1"/>
      <c r="EB233" s="1"/>
      <c r="EC233" s="1"/>
      <c r="ED233" s="1"/>
      <c r="EE233" s="1"/>
      <c r="EF233" s="1"/>
      <c r="IE233" s="93" t="str">
        <f t="shared" si="13"/>
        <v/>
      </c>
    </row>
    <row r="234" spans="1:239"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t="str">
        <f t="shared" si="12"/>
        <v/>
      </c>
      <c r="DU234" s="1"/>
      <c r="DV234" s="1"/>
      <c r="DW234" s="1"/>
      <c r="DX234" s="1"/>
      <c r="DY234" s="1"/>
      <c r="DZ234" s="1"/>
      <c r="EA234" s="1"/>
      <c r="EB234" s="1"/>
      <c r="EC234" s="1"/>
      <c r="ED234" s="1"/>
      <c r="EE234" s="1"/>
      <c r="EF234" s="1"/>
      <c r="IE234" s="93" t="str">
        <f t="shared" si="13"/>
        <v/>
      </c>
    </row>
    <row r="235" spans="1:239"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t="str">
        <f t="shared" si="12"/>
        <v/>
      </c>
      <c r="DU235" s="1"/>
      <c r="DV235" s="1"/>
      <c r="DW235" s="1"/>
      <c r="DX235" s="1"/>
      <c r="DY235" s="1"/>
      <c r="DZ235" s="1"/>
      <c r="EA235" s="1"/>
      <c r="EB235" s="1"/>
      <c r="EC235" s="1"/>
      <c r="ED235" s="1"/>
      <c r="EE235" s="1"/>
      <c r="EF235" s="1"/>
      <c r="IE235" s="93" t="str">
        <f t="shared" si="13"/>
        <v/>
      </c>
    </row>
    <row r="236" spans="1:239"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t="str">
        <f t="shared" si="12"/>
        <v/>
      </c>
      <c r="DU236" s="1"/>
      <c r="DV236" s="1"/>
      <c r="DW236" s="1"/>
      <c r="DX236" s="1"/>
      <c r="DY236" s="1"/>
      <c r="DZ236" s="1"/>
      <c r="EA236" s="1"/>
      <c r="EB236" s="1"/>
      <c r="EC236" s="1"/>
      <c r="ED236" s="1"/>
      <c r="EE236" s="1"/>
      <c r="EF236" s="1"/>
      <c r="IE236" s="93" t="str">
        <f t="shared" si="13"/>
        <v/>
      </c>
    </row>
    <row r="237" spans="1:239"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t="str">
        <f t="shared" si="12"/>
        <v/>
      </c>
      <c r="DU237" s="1"/>
      <c r="DV237" s="1"/>
      <c r="DW237" s="1"/>
      <c r="DX237" s="1"/>
      <c r="DY237" s="1"/>
      <c r="DZ237" s="1"/>
      <c r="EA237" s="1"/>
      <c r="EB237" s="1"/>
      <c r="EC237" s="1"/>
      <c r="ED237" s="1"/>
      <c r="EE237" s="1"/>
      <c r="EF237" s="1"/>
      <c r="IE237" s="93" t="str">
        <f t="shared" si="13"/>
        <v/>
      </c>
    </row>
    <row r="238" spans="1:239"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t="str">
        <f t="shared" si="12"/>
        <v/>
      </c>
      <c r="DU238" s="1"/>
      <c r="DV238" s="1"/>
      <c r="DW238" s="1"/>
      <c r="DX238" s="1"/>
      <c r="DY238" s="1"/>
      <c r="DZ238" s="1"/>
      <c r="EA238" s="1"/>
      <c r="EB238" s="1"/>
      <c r="EC238" s="1"/>
      <c r="ED238" s="1"/>
      <c r="EE238" s="1"/>
      <c r="EF238" s="1"/>
      <c r="IE238" s="93" t="str">
        <f t="shared" si="13"/>
        <v/>
      </c>
    </row>
    <row r="239" spans="1:239"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t="str">
        <f t="shared" si="12"/>
        <v/>
      </c>
      <c r="DU239" s="1"/>
      <c r="DV239" s="1"/>
      <c r="DW239" s="1"/>
      <c r="DX239" s="1"/>
      <c r="DY239" s="1"/>
      <c r="DZ239" s="1"/>
      <c r="EA239" s="1"/>
      <c r="EB239" s="1"/>
      <c r="EC239" s="1"/>
      <c r="ED239" s="1"/>
      <c r="EE239" s="1"/>
      <c r="EF239" s="1"/>
      <c r="IE239" s="93" t="str">
        <f t="shared" si="13"/>
        <v/>
      </c>
    </row>
    <row r="240" spans="1:239"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t="str">
        <f t="shared" si="12"/>
        <v/>
      </c>
      <c r="DU240" s="1"/>
      <c r="DV240" s="1"/>
      <c r="DW240" s="1"/>
      <c r="DX240" s="1"/>
      <c r="DY240" s="1"/>
      <c r="DZ240" s="1"/>
      <c r="EA240" s="1"/>
      <c r="EB240" s="1"/>
      <c r="EC240" s="1"/>
      <c r="ED240" s="1"/>
      <c r="EE240" s="1"/>
      <c r="EF240" s="1"/>
      <c r="IE240" s="93" t="str">
        <f t="shared" si="13"/>
        <v/>
      </c>
    </row>
    <row r="241" spans="1:239"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t="str">
        <f t="shared" si="12"/>
        <v/>
      </c>
      <c r="DU241" s="1"/>
      <c r="DV241" s="1"/>
      <c r="DW241" s="1"/>
      <c r="DX241" s="1"/>
      <c r="DY241" s="1"/>
      <c r="DZ241" s="1"/>
      <c r="EA241" s="1"/>
      <c r="EB241" s="1"/>
      <c r="EC241" s="1"/>
      <c r="ED241" s="1"/>
      <c r="EE241" s="1"/>
      <c r="EF241" s="1"/>
      <c r="IE241" s="93" t="str">
        <f t="shared" si="13"/>
        <v/>
      </c>
    </row>
    <row r="242" spans="1:239"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t="str">
        <f t="shared" si="12"/>
        <v/>
      </c>
      <c r="DU242" s="1"/>
      <c r="DV242" s="1"/>
      <c r="DW242" s="1"/>
      <c r="DX242" s="1"/>
      <c r="DY242" s="1"/>
      <c r="DZ242" s="1"/>
      <c r="EA242" s="1"/>
      <c r="EB242" s="1"/>
      <c r="EC242" s="1"/>
      <c r="ED242" s="1"/>
      <c r="EE242" s="1"/>
      <c r="EF242" s="1"/>
      <c r="IE242" s="93" t="str">
        <f t="shared" si="13"/>
        <v/>
      </c>
    </row>
    <row r="243" spans="1:239"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t="str">
        <f t="shared" si="12"/>
        <v/>
      </c>
      <c r="DU243" s="1"/>
      <c r="DV243" s="1"/>
      <c r="DW243" s="1"/>
      <c r="DX243" s="1"/>
      <c r="DY243" s="1"/>
      <c r="DZ243" s="1"/>
      <c r="EA243" s="1"/>
      <c r="EB243" s="1"/>
      <c r="EC243" s="1"/>
      <c r="ED243" s="1"/>
      <c r="EE243" s="1"/>
      <c r="EF243" s="1"/>
      <c r="IE243" s="93" t="str">
        <f t="shared" si="13"/>
        <v/>
      </c>
    </row>
    <row r="244" spans="1:239"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t="str">
        <f t="shared" si="12"/>
        <v/>
      </c>
      <c r="DU244" s="1"/>
      <c r="DV244" s="1"/>
      <c r="DW244" s="1"/>
      <c r="DX244" s="1"/>
      <c r="DY244" s="1"/>
      <c r="DZ244" s="1"/>
      <c r="EA244" s="1"/>
      <c r="EB244" s="1"/>
      <c r="EC244" s="1"/>
      <c r="ED244" s="1"/>
      <c r="EE244" s="1"/>
      <c r="EF244" s="1"/>
      <c r="IE244" s="93" t="str">
        <f t="shared" si="13"/>
        <v/>
      </c>
    </row>
    <row r="245" spans="1:239"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t="str">
        <f t="shared" si="12"/>
        <v/>
      </c>
      <c r="DU245" s="1"/>
      <c r="DV245" s="1"/>
      <c r="DW245" s="1"/>
      <c r="DX245" s="1"/>
      <c r="DY245" s="1"/>
      <c r="DZ245" s="1"/>
      <c r="EA245" s="1"/>
      <c r="EB245" s="1"/>
      <c r="EC245" s="1"/>
      <c r="ED245" s="1"/>
      <c r="EE245" s="1"/>
      <c r="EF245" s="1"/>
      <c r="IE245" s="93" t="str">
        <f t="shared" si="13"/>
        <v/>
      </c>
    </row>
    <row r="246" spans="1:239"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t="str">
        <f t="shared" si="12"/>
        <v/>
      </c>
      <c r="DU246" s="1"/>
      <c r="DV246" s="1"/>
      <c r="DW246" s="1"/>
      <c r="DX246" s="1"/>
      <c r="DY246" s="1"/>
      <c r="DZ246" s="1"/>
      <c r="EA246" s="1"/>
      <c r="EB246" s="1"/>
      <c r="EC246" s="1"/>
      <c r="ED246" s="1"/>
      <c r="EE246" s="1"/>
      <c r="EF246" s="1"/>
      <c r="IE246" s="93" t="str">
        <f t="shared" si="13"/>
        <v/>
      </c>
    </row>
    <row r="247" spans="1:239"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t="str">
        <f t="shared" si="12"/>
        <v/>
      </c>
      <c r="DU247" s="1"/>
      <c r="DV247" s="1"/>
      <c r="DW247" s="1"/>
      <c r="DX247" s="1"/>
      <c r="DY247" s="1"/>
      <c r="DZ247" s="1"/>
      <c r="EA247" s="1"/>
      <c r="EB247" s="1"/>
      <c r="EC247" s="1"/>
      <c r="ED247" s="1"/>
      <c r="EE247" s="1"/>
      <c r="EF247" s="1"/>
      <c r="IE247" s="93" t="str">
        <f t="shared" si="13"/>
        <v/>
      </c>
    </row>
    <row r="248" spans="1:239"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t="str">
        <f t="shared" si="12"/>
        <v/>
      </c>
      <c r="DU248" s="1"/>
      <c r="DV248" s="1"/>
      <c r="DW248" s="1"/>
      <c r="DX248" s="1"/>
      <c r="DY248" s="1"/>
      <c r="DZ248" s="1"/>
      <c r="EA248" s="1"/>
      <c r="EB248" s="1"/>
      <c r="EC248" s="1"/>
      <c r="ED248" s="1"/>
      <c r="EE248" s="1"/>
      <c r="EF248" s="1"/>
      <c r="IE248" s="93" t="str">
        <f t="shared" si="13"/>
        <v/>
      </c>
    </row>
    <row r="249" spans="1:239"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t="str">
        <f t="shared" si="12"/>
        <v/>
      </c>
      <c r="DU249" s="1"/>
      <c r="DV249" s="1"/>
      <c r="DW249" s="1"/>
      <c r="DX249" s="1"/>
      <c r="DY249" s="1"/>
      <c r="DZ249" s="1"/>
      <c r="EA249" s="1"/>
      <c r="EB249" s="1"/>
      <c r="EC249" s="1"/>
      <c r="ED249" s="1"/>
      <c r="EE249" s="1"/>
      <c r="EF249" s="1"/>
      <c r="IE249" s="93" t="str">
        <f t="shared" si="13"/>
        <v/>
      </c>
    </row>
    <row r="250" spans="1:239"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t="str">
        <f t="shared" si="12"/>
        <v/>
      </c>
      <c r="DU250" s="1"/>
      <c r="DV250" s="1"/>
      <c r="DW250" s="1"/>
      <c r="DX250" s="1"/>
      <c r="DY250" s="1"/>
      <c r="DZ250" s="1"/>
      <c r="EA250" s="1"/>
      <c r="EB250" s="1"/>
      <c r="EC250" s="1"/>
      <c r="ED250" s="1"/>
      <c r="EE250" s="1"/>
      <c r="EF250" s="1"/>
      <c r="IE250" s="93" t="str">
        <f t="shared" si="13"/>
        <v/>
      </c>
    </row>
    <row r="251" spans="1:239"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t="str">
        <f t="shared" si="12"/>
        <v/>
      </c>
      <c r="DU251" s="1"/>
      <c r="DV251" s="1"/>
      <c r="DW251" s="1"/>
      <c r="DX251" s="1"/>
      <c r="DY251" s="1"/>
      <c r="DZ251" s="1"/>
      <c r="EA251" s="1"/>
      <c r="EB251" s="1"/>
      <c r="EC251" s="1"/>
      <c r="ED251" s="1"/>
      <c r="EE251" s="1"/>
      <c r="EF251" s="1"/>
      <c r="IE251" s="93" t="str">
        <f t="shared" si="13"/>
        <v/>
      </c>
    </row>
    <row r="252" spans="1:239"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t="str">
        <f t="shared" si="12"/>
        <v/>
      </c>
      <c r="DU252" s="1"/>
      <c r="DV252" s="1"/>
      <c r="DW252" s="1"/>
      <c r="DX252" s="1"/>
      <c r="DY252" s="1"/>
      <c r="DZ252" s="1"/>
      <c r="EA252" s="1"/>
      <c r="EB252" s="1"/>
      <c r="EC252" s="1"/>
      <c r="ED252" s="1"/>
      <c r="EE252" s="1"/>
      <c r="EF252" s="1"/>
      <c r="IE252" s="93" t="str">
        <f t="shared" si="13"/>
        <v/>
      </c>
    </row>
    <row r="253" spans="1:239"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t="str">
        <f t="shared" si="12"/>
        <v/>
      </c>
      <c r="DU253" s="1"/>
      <c r="DV253" s="1"/>
      <c r="DW253" s="1"/>
      <c r="DX253" s="1"/>
      <c r="DY253" s="1"/>
      <c r="DZ253" s="1"/>
      <c r="EA253" s="1"/>
      <c r="EB253" s="1"/>
      <c r="EC253" s="1"/>
      <c r="ED253" s="1"/>
      <c r="EE253" s="1"/>
      <c r="EF253" s="1"/>
      <c r="IE253" s="93" t="str">
        <f t="shared" si="13"/>
        <v/>
      </c>
    </row>
    <row r="254" spans="1:239"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t="str">
        <f t="shared" si="12"/>
        <v/>
      </c>
      <c r="DU254" s="1"/>
      <c r="DV254" s="1"/>
      <c r="DW254" s="1"/>
      <c r="DX254" s="1"/>
      <c r="DY254" s="1"/>
      <c r="DZ254" s="1"/>
      <c r="EA254" s="1"/>
      <c r="EB254" s="1"/>
      <c r="EC254" s="1"/>
      <c r="ED254" s="1"/>
      <c r="EE254" s="1"/>
      <c r="EF254" s="1"/>
      <c r="IE254" s="93" t="str">
        <f t="shared" si="13"/>
        <v/>
      </c>
    </row>
    <row r="255" spans="1:239"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t="str">
        <f t="shared" si="12"/>
        <v/>
      </c>
      <c r="DU255" s="1"/>
      <c r="DV255" s="1"/>
      <c r="DW255" s="1"/>
      <c r="DX255" s="1"/>
      <c r="DY255" s="1"/>
      <c r="DZ255" s="1"/>
      <c r="EA255" s="1"/>
      <c r="EB255" s="1"/>
      <c r="EC255" s="1"/>
      <c r="ED255" s="1"/>
      <c r="EE255" s="1"/>
      <c r="EF255" s="1"/>
      <c r="IE255" s="93" t="str">
        <f t="shared" si="13"/>
        <v/>
      </c>
    </row>
    <row r="256" spans="1:239"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t="str">
        <f t="shared" si="12"/>
        <v/>
      </c>
      <c r="DU256" s="1"/>
      <c r="DV256" s="1"/>
      <c r="DW256" s="1"/>
      <c r="DX256" s="1"/>
      <c r="DY256" s="1"/>
      <c r="DZ256" s="1"/>
      <c r="EA256" s="1"/>
      <c r="EB256" s="1"/>
      <c r="EC256" s="1"/>
      <c r="ED256" s="1"/>
      <c r="EE256" s="1"/>
      <c r="EF256" s="1"/>
      <c r="IE256" s="93" t="str">
        <f t="shared" si="13"/>
        <v/>
      </c>
    </row>
    <row r="257" spans="1:239"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t="str">
        <f t="shared" si="12"/>
        <v/>
      </c>
      <c r="DU257" s="1"/>
      <c r="DV257" s="1"/>
      <c r="DW257" s="1"/>
      <c r="DX257" s="1"/>
      <c r="DY257" s="1"/>
      <c r="DZ257" s="1"/>
      <c r="EA257" s="1"/>
      <c r="EB257" s="1"/>
      <c r="EC257" s="1"/>
      <c r="ED257" s="1"/>
      <c r="EE257" s="1"/>
      <c r="EF257" s="1"/>
      <c r="IE257" s="93" t="str">
        <f t="shared" si="13"/>
        <v/>
      </c>
    </row>
    <row r="258" spans="1:239"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t="str">
        <f t="shared" ref="DT258:DT321" si="14">IF(ROW(A258)&gt;ROWS(rngLoadCombinations)-1,"",INDEX(rngLoadCombinations,ROW(A258)+1,1))</f>
        <v/>
      </c>
      <c r="DU258" s="1"/>
      <c r="DV258" s="1"/>
      <c r="DW258" s="1"/>
      <c r="DX258" s="1"/>
      <c r="DY258" s="1"/>
      <c r="DZ258" s="1"/>
      <c r="EA258" s="1"/>
      <c r="EB258" s="1"/>
      <c r="EC258" s="1"/>
      <c r="ED258" s="1"/>
      <c r="EE258" s="1"/>
      <c r="EF258" s="1"/>
      <c r="IE258" s="93" t="str">
        <f t="shared" ref="IE258:IE321" si="15">IF(ROW(A258)&gt;ROWS(rngLoadCombinations)-1,"",INDEX(rngLoadCombinations,ROW(A258)+1,1))</f>
        <v/>
      </c>
    </row>
    <row r="259" spans="1:239"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t="str">
        <f t="shared" si="14"/>
        <v/>
      </c>
      <c r="DU259" s="1"/>
      <c r="DV259" s="1"/>
      <c r="DW259" s="1"/>
      <c r="DX259" s="1"/>
      <c r="DY259" s="1"/>
      <c r="DZ259" s="1"/>
      <c r="EA259" s="1"/>
      <c r="EB259" s="1"/>
      <c r="EC259" s="1"/>
      <c r="ED259" s="1"/>
      <c r="EE259" s="1"/>
      <c r="EF259" s="1"/>
      <c r="IE259" s="93" t="str">
        <f t="shared" si="15"/>
        <v/>
      </c>
    </row>
    <row r="260" spans="1:239"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t="str">
        <f t="shared" si="14"/>
        <v/>
      </c>
      <c r="DU260" s="1"/>
      <c r="DV260" s="1"/>
      <c r="DW260" s="1"/>
      <c r="DX260" s="1"/>
      <c r="DY260" s="1"/>
      <c r="DZ260" s="1"/>
      <c r="EA260" s="1"/>
      <c r="EB260" s="1"/>
      <c r="EC260" s="1"/>
      <c r="ED260" s="1"/>
      <c r="EE260" s="1"/>
      <c r="EF260" s="1"/>
      <c r="IE260" s="93" t="str">
        <f t="shared" si="15"/>
        <v/>
      </c>
    </row>
    <row r="261" spans="1:239" x14ac:dyDescent="0.25">
      <c r="A261" s="1"/>
      <c r="B261" s="1"/>
      <c r="C261" s="1"/>
      <c r="D261" s="1"/>
      <c r="E261" s="1"/>
      <c r="DT261" t="str">
        <f t="shared" si="14"/>
        <v/>
      </c>
      <c r="IE261" s="93" t="str">
        <f t="shared" si="15"/>
        <v/>
      </c>
    </row>
    <row r="262" spans="1:239" x14ac:dyDescent="0.25">
      <c r="DT262" t="str">
        <f t="shared" si="14"/>
        <v/>
      </c>
      <c r="IE262" s="93" t="str">
        <f t="shared" si="15"/>
        <v/>
      </c>
    </row>
    <row r="263" spans="1:239" x14ac:dyDescent="0.25">
      <c r="DT263" t="str">
        <f t="shared" si="14"/>
        <v/>
      </c>
      <c r="IE263" s="93" t="str">
        <f t="shared" si="15"/>
        <v/>
      </c>
    </row>
    <row r="264" spans="1:239" x14ac:dyDescent="0.25">
      <c r="DT264" t="str">
        <f t="shared" si="14"/>
        <v/>
      </c>
      <c r="IE264" s="93" t="str">
        <f t="shared" si="15"/>
        <v/>
      </c>
    </row>
    <row r="265" spans="1:239" x14ac:dyDescent="0.25">
      <c r="DT265" t="str">
        <f t="shared" si="14"/>
        <v/>
      </c>
      <c r="IE265" s="93" t="str">
        <f t="shared" si="15"/>
        <v/>
      </c>
    </row>
    <row r="266" spans="1:239" x14ac:dyDescent="0.25">
      <c r="DT266" t="str">
        <f t="shared" si="14"/>
        <v/>
      </c>
      <c r="IE266" s="93" t="str">
        <f t="shared" si="15"/>
        <v/>
      </c>
    </row>
    <row r="267" spans="1:239" x14ac:dyDescent="0.25">
      <c r="DT267" t="str">
        <f t="shared" si="14"/>
        <v/>
      </c>
      <c r="IE267" s="93" t="str">
        <f t="shared" si="15"/>
        <v/>
      </c>
    </row>
    <row r="268" spans="1:239" x14ac:dyDescent="0.25">
      <c r="DT268" t="str">
        <f t="shared" si="14"/>
        <v/>
      </c>
      <c r="IE268" s="93" t="str">
        <f t="shared" si="15"/>
        <v/>
      </c>
    </row>
    <row r="269" spans="1:239" x14ac:dyDescent="0.25">
      <c r="DT269" t="str">
        <f t="shared" si="14"/>
        <v/>
      </c>
      <c r="IE269" s="93" t="str">
        <f t="shared" si="15"/>
        <v/>
      </c>
    </row>
    <row r="270" spans="1:239" x14ac:dyDescent="0.25">
      <c r="DT270" t="str">
        <f t="shared" si="14"/>
        <v/>
      </c>
      <c r="IE270" s="93" t="str">
        <f t="shared" si="15"/>
        <v/>
      </c>
    </row>
    <row r="271" spans="1:239" x14ac:dyDescent="0.25">
      <c r="DT271" t="str">
        <f t="shared" si="14"/>
        <v/>
      </c>
      <c r="IE271" s="93" t="str">
        <f t="shared" si="15"/>
        <v/>
      </c>
    </row>
    <row r="272" spans="1:239" x14ac:dyDescent="0.25">
      <c r="DT272" t="str">
        <f t="shared" si="14"/>
        <v/>
      </c>
      <c r="IE272" s="93" t="str">
        <f t="shared" si="15"/>
        <v/>
      </c>
    </row>
    <row r="273" spans="124:239" x14ac:dyDescent="0.25">
      <c r="DT273" t="str">
        <f t="shared" si="14"/>
        <v/>
      </c>
      <c r="IE273" s="93" t="str">
        <f t="shared" si="15"/>
        <v/>
      </c>
    </row>
    <row r="274" spans="124:239" x14ac:dyDescent="0.25">
      <c r="DT274" t="str">
        <f t="shared" si="14"/>
        <v/>
      </c>
      <c r="IE274" s="93" t="str">
        <f t="shared" si="15"/>
        <v/>
      </c>
    </row>
    <row r="275" spans="124:239" x14ac:dyDescent="0.25">
      <c r="DT275" t="str">
        <f t="shared" si="14"/>
        <v/>
      </c>
      <c r="IE275" s="93" t="str">
        <f t="shared" si="15"/>
        <v/>
      </c>
    </row>
    <row r="276" spans="124:239" x14ac:dyDescent="0.25">
      <c r="DT276" t="str">
        <f t="shared" si="14"/>
        <v/>
      </c>
      <c r="IE276" s="93" t="str">
        <f t="shared" si="15"/>
        <v/>
      </c>
    </row>
    <row r="277" spans="124:239" x14ac:dyDescent="0.25">
      <c r="DT277" t="str">
        <f t="shared" si="14"/>
        <v/>
      </c>
      <c r="IE277" s="93" t="str">
        <f t="shared" si="15"/>
        <v/>
      </c>
    </row>
    <row r="278" spans="124:239" x14ac:dyDescent="0.25">
      <c r="DT278" t="str">
        <f t="shared" si="14"/>
        <v/>
      </c>
      <c r="IE278" s="93" t="str">
        <f t="shared" si="15"/>
        <v/>
      </c>
    </row>
    <row r="279" spans="124:239" x14ac:dyDescent="0.25">
      <c r="DT279" t="str">
        <f t="shared" si="14"/>
        <v/>
      </c>
      <c r="IE279" s="93" t="str">
        <f t="shared" si="15"/>
        <v/>
      </c>
    </row>
    <row r="280" spans="124:239" x14ac:dyDescent="0.25">
      <c r="DT280" t="str">
        <f t="shared" si="14"/>
        <v/>
      </c>
      <c r="IE280" s="93" t="str">
        <f t="shared" si="15"/>
        <v/>
      </c>
    </row>
    <row r="281" spans="124:239" x14ac:dyDescent="0.25">
      <c r="DT281" t="str">
        <f t="shared" si="14"/>
        <v/>
      </c>
      <c r="IE281" s="93" t="str">
        <f t="shared" si="15"/>
        <v/>
      </c>
    </row>
    <row r="282" spans="124:239" x14ac:dyDescent="0.25">
      <c r="DT282" t="str">
        <f t="shared" si="14"/>
        <v/>
      </c>
      <c r="IE282" s="93" t="str">
        <f t="shared" si="15"/>
        <v/>
      </c>
    </row>
    <row r="283" spans="124:239" x14ac:dyDescent="0.25">
      <c r="DT283" t="str">
        <f t="shared" si="14"/>
        <v/>
      </c>
      <c r="IE283" s="93" t="str">
        <f t="shared" si="15"/>
        <v/>
      </c>
    </row>
    <row r="284" spans="124:239" x14ac:dyDescent="0.25">
      <c r="DT284" t="str">
        <f t="shared" si="14"/>
        <v/>
      </c>
      <c r="IE284" s="93" t="str">
        <f t="shared" si="15"/>
        <v/>
      </c>
    </row>
    <row r="285" spans="124:239" x14ac:dyDescent="0.25">
      <c r="DT285" t="str">
        <f t="shared" si="14"/>
        <v/>
      </c>
      <c r="IE285" s="93" t="str">
        <f t="shared" si="15"/>
        <v/>
      </c>
    </row>
    <row r="286" spans="124:239" x14ac:dyDescent="0.25">
      <c r="DT286" t="str">
        <f t="shared" si="14"/>
        <v/>
      </c>
      <c r="IE286" s="93" t="str">
        <f t="shared" si="15"/>
        <v/>
      </c>
    </row>
    <row r="287" spans="124:239" x14ac:dyDescent="0.25">
      <c r="DT287" t="str">
        <f t="shared" si="14"/>
        <v/>
      </c>
      <c r="IE287" s="93" t="str">
        <f t="shared" si="15"/>
        <v/>
      </c>
    </row>
    <row r="288" spans="124:239" x14ac:dyDescent="0.25">
      <c r="DT288" t="str">
        <f t="shared" si="14"/>
        <v/>
      </c>
      <c r="IE288" s="93" t="str">
        <f t="shared" si="15"/>
        <v/>
      </c>
    </row>
    <row r="289" spans="124:239" x14ac:dyDescent="0.25">
      <c r="DT289" t="str">
        <f t="shared" si="14"/>
        <v/>
      </c>
      <c r="IE289" s="93" t="str">
        <f t="shared" si="15"/>
        <v/>
      </c>
    </row>
    <row r="290" spans="124:239" x14ac:dyDescent="0.25">
      <c r="DT290" t="str">
        <f t="shared" si="14"/>
        <v/>
      </c>
      <c r="IE290" s="93" t="str">
        <f t="shared" si="15"/>
        <v/>
      </c>
    </row>
    <row r="291" spans="124:239" x14ac:dyDescent="0.25">
      <c r="DT291" t="str">
        <f t="shared" si="14"/>
        <v/>
      </c>
      <c r="IE291" s="93" t="str">
        <f t="shared" si="15"/>
        <v/>
      </c>
    </row>
    <row r="292" spans="124:239" x14ac:dyDescent="0.25">
      <c r="DT292" t="str">
        <f t="shared" si="14"/>
        <v/>
      </c>
      <c r="IE292" s="93" t="str">
        <f t="shared" si="15"/>
        <v/>
      </c>
    </row>
    <row r="293" spans="124:239" x14ac:dyDescent="0.25">
      <c r="DT293" t="str">
        <f t="shared" si="14"/>
        <v/>
      </c>
      <c r="IE293" s="93" t="str">
        <f t="shared" si="15"/>
        <v/>
      </c>
    </row>
    <row r="294" spans="124:239" x14ac:dyDescent="0.25">
      <c r="DT294" t="str">
        <f t="shared" si="14"/>
        <v/>
      </c>
      <c r="IE294" s="93" t="str">
        <f t="shared" si="15"/>
        <v/>
      </c>
    </row>
    <row r="295" spans="124:239" x14ac:dyDescent="0.25">
      <c r="DT295" t="str">
        <f t="shared" si="14"/>
        <v/>
      </c>
      <c r="IE295" s="93" t="str">
        <f t="shared" si="15"/>
        <v/>
      </c>
    </row>
    <row r="296" spans="124:239" x14ac:dyDescent="0.25">
      <c r="DT296" t="str">
        <f t="shared" si="14"/>
        <v/>
      </c>
      <c r="IE296" s="93" t="str">
        <f t="shared" si="15"/>
        <v/>
      </c>
    </row>
    <row r="297" spans="124:239" x14ac:dyDescent="0.25">
      <c r="DT297" t="str">
        <f t="shared" si="14"/>
        <v/>
      </c>
      <c r="IE297" s="93" t="str">
        <f t="shared" si="15"/>
        <v/>
      </c>
    </row>
    <row r="298" spans="124:239" x14ac:dyDescent="0.25">
      <c r="DT298" t="str">
        <f t="shared" si="14"/>
        <v/>
      </c>
      <c r="IE298" s="93" t="str">
        <f t="shared" si="15"/>
        <v/>
      </c>
    </row>
    <row r="299" spans="124:239" x14ac:dyDescent="0.25">
      <c r="DT299" t="str">
        <f t="shared" si="14"/>
        <v/>
      </c>
      <c r="IE299" s="93" t="str">
        <f t="shared" si="15"/>
        <v/>
      </c>
    </row>
    <row r="300" spans="124:239" x14ac:dyDescent="0.25">
      <c r="DT300" t="str">
        <f t="shared" si="14"/>
        <v/>
      </c>
      <c r="IE300" s="93" t="str">
        <f t="shared" si="15"/>
        <v/>
      </c>
    </row>
    <row r="301" spans="124:239" x14ac:dyDescent="0.25">
      <c r="DT301" t="str">
        <f t="shared" si="14"/>
        <v/>
      </c>
      <c r="IE301" s="93" t="str">
        <f t="shared" si="15"/>
        <v/>
      </c>
    </row>
    <row r="302" spans="124:239" x14ac:dyDescent="0.25">
      <c r="DT302" t="str">
        <f t="shared" si="14"/>
        <v/>
      </c>
      <c r="IE302" s="93" t="str">
        <f t="shared" si="15"/>
        <v/>
      </c>
    </row>
    <row r="303" spans="124:239" x14ac:dyDescent="0.25">
      <c r="DT303" t="str">
        <f t="shared" si="14"/>
        <v/>
      </c>
      <c r="IE303" s="93" t="str">
        <f t="shared" si="15"/>
        <v/>
      </c>
    </row>
    <row r="304" spans="124:239" x14ac:dyDescent="0.25">
      <c r="DT304" t="str">
        <f t="shared" si="14"/>
        <v/>
      </c>
      <c r="IE304" s="93" t="str">
        <f t="shared" si="15"/>
        <v/>
      </c>
    </row>
    <row r="305" spans="124:239" x14ac:dyDescent="0.25">
      <c r="DT305" t="str">
        <f t="shared" si="14"/>
        <v/>
      </c>
      <c r="IE305" s="93" t="str">
        <f t="shared" si="15"/>
        <v/>
      </c>
    </row>
    <row r="306" spans="124:239" x14ac:dyDescent="0.25">
      <c r="DT306" t="str">
        <f t="shared" si="14"/>
        <v/>
      </c>
      <c r="IE306" s="93" t="str">
        <f t="shared" si="15"/>
        <v/>
      </c>
    </row>
    <row r="307" spans="124:239" x14ac:dyDescent="0.25">
      <c r="DT307" t="str">
        <f t="shared" si="14"/>
        <v/>
      </c>
      <c r="IE307" s="93" t="str">
        <f t="shared" si="15"/>
        <v/>
      </c>
    </row>
    <row r="308" spans="124:239" x14ac:dyDescent="0.25">
      <c r="DT308" t="str">
        <f t="shared" si="14"/>
        <v/>
      </c>
      <c r="IE308" s="93" t="str">
        <f t="shared" si="15"/>
        <v/>
      </c>
    </row>
    <row r="309" spans="124:239" x14ac:dyDescent="0.25">
      <c r="DT309" t="str">
        <f t="shared" si="14"/>
        <v/>
      </c>
      <c r="IE309" s="93" t="str">
        <f t="shared" si="15"/>
        <v/>
      </c>
    </row>
    <row r="310" spans="124:239" x14ac:dyDescent="0.25">
      <c r="DT310" t="str">
        <f t="shared" si="14"/>
        <v/>
      </c>
      <c r="IE310" s="93" t="str">
        <f t="shared" si="15"/>
        <v/>
      </c>
    </row>
    <row r="311" spans="124:239" x14ac:dyDescent="0.25">
      <c r="DT311" t="str">
        <f t="shared" si="14"/>
        <v/>
      </c>
      <c r="IE311" s="93" t="str">
        <f t="shared" si="15"/>
        <v/>
      </c>
    </row>
    <row r="312" spans="124:239" x14ac:dyDescent="0.25">
      <c r="DT312" t="str">
        <f t="shared" si="14"/>
        <v/>
      </c>
      <c r="IE312" s="93" t="str">
        <f t="shared" si="15"/>
        <v/>
      </c>
    </row>
    <row r="313" spans="124:239" x14ac:dyDescent="0.25">
      <c r="DT313" t="str">
        <f t="shared" si="14"/>
        <v/>
      </c>
      <c r="IE313" s="93" t="str">
        <f t="shared" si="15"/>
        <v/>
      </c>
    </row>
    <row r="314" spans="124:239" x14ac:dyDescent="0.25">
      <c r="DT314" t="str">
        <f t="shared" si="14"/>
        <v/>
      </c>
      <c r="IE314" s="93" t="str">
        <f t="shared" si="15"/>
        <v/>
      </c>
    </row>
    <row r="315" spans="124:239" x14ac:dyDescent="0.25">
      <c r="DT315" t="str">
        <f t="shared" si="14"/>
        <v/>
      </c>
      <c r="IE315" s="93" t="str">
        <f t="shared" si="15"/>
        <v/>
      </c>
    </row>
    <row r="316" spans="124:239" x14ac:dyDescent="0.25">
      <c r="DT316" t="str">
        <f t="shared" si="14"/>
        <v/>
      </c>
      <c r="IE316" s="93" t="str">
        <f t="shared" si="15"/>
        <v/>
      </c>
    </row>
    <row r="317" spans="124:239" x14ac:dyDescent="0.25">
      <c r="DT317" t="str">
        <f t="shared" si="14"/>
        <v/>
      </c>
      <c r="IE317" s="93" t="str">
        <f t="shared" si="15"/>
        <v/>
      </c>
    </row>
    <row r="318" spans="124:239" x14ac:dyDescent="0.25">
      <c r="DT318" t="str">
        <f t="shared" si="14"/>
        <v/>
      </c>
      <c r="IE318" s="93" t="str">
        <f t="shared" si="15"/>
        <v/>
      </c>
    </row>
    <row r="319" spans="124:239" x14ac:dyDescent="0.25">
      <c r="DT319" t="str">
        <f t="shared" si="14"/>
        <v/>
      </c>
      <c r="IE319" s="93" t="str">
        <f t="shared" si="15"/>
        <v/>
      </c>
    </row>
    <row r="320" spans="124:239" x14ac:dyDescent="0.25">
      <c r="DT320" t="str">
        <f t="shared" si="14"/>
        <v/>
      </c>
      <c r="IE320" s="93" t="str">
        <f t="shared" si="15"/>
        <v/>
      </c>
    </row>
    <row r="321" spans="124:239" x14ac:dyDescent="0.25">
      <c r="DT321" t="str">
        <f t="shared" si="14"/>
        <v/>
      </c>
      <c r="IE321" s="93" t="str">
        <f t="shared" si="15"/>
        <v/>
      </c>
    </row>
    <row r="322" spans="124:239" x14ac:dyDescent="0.25">
      <c r="DT322" t="str">
        <f t="shared" ref="DT322:DT385" si="16">IF(ROW(A322)&gt;ROWS(rngLoadCombinations)-1,"",INDEX(rngLoadCombinations,ROW(A322)+1,1))</f>
        <v/>
      </c>
      <c r="IE322" s="93" t="str">
        <f t="shared" ref="IE322:IE385" si="17">IF(ROW(A322)&gt;ROWS(rngLoadCombinations)-1,"",INDEX(rngLoadCombinations,ROW(A322)+1,1))</f>
        <v/>
      </c>
    </row>
    <row r="323" spans="124:239" x14ac:dyDescent="0.25">
      <c r="DT323" t="str">
        <f t="shared" si="16"/>
        <v/>
      </c>
      <c r="IE323" s="93" t="str">
        <f t="shared" si="17"/>
        <v/>
      </c>
    </row>
    <row r="324" spans="124:239" x14ac:dyDescent="0.25">
      <c r="DT324" t="str">
        <f t="shared" si="16"/>
        <v/>
      </c>
      <c r="IE324" s="93" t="str">
        <f t="shared" si="17"/>
        <v/>
      </c>
    </row>
    <row r="325" spans="124:239" x14ac:dyDescent="0.25">
      <c r="DT325" t="str">
        <f t="shared" si="16"/>
        <v/>
      </c>
      <c r="IE325" s="93" t="str">
        <f t="shared" si="17"/>
        <v/>
      </c>
    </row>
    <row r="326" spans="124:239" x14ac:dyDescent="0.25">
      <c r="DT326" t="str">
        <f t="shared" si="16"/>
        <v/>
      </c>
      <c r="IE326" s="93" t="str">
        <f t="shared" si="17"/>
        <v/>
      </c>
    </row>
    <row r="327" spans="124:239" x14ac:dyDescent="0.25">
      <c r="DT327" t="str">
        <f t="shared" si="16"/>
        <v/>
      </c>
      <c r="IE327" s="93" t="str">
        <f t="shared" si="17"/>
        <v/>
      </c>
    </row>
    <row r="328" spans="124:239" x14ac:dyDescent="0.25">
      <c r="DT328" t="str">
        <f t="shared" si="16"/>
        <v/>
      </c>
      <c r="IE328" s="93" t="str">
        <f t="shared" si="17"/>
        <v/>
      </c>
    </row>
    <row r="329" spans="124:239" x14ac:dyDescent="0.25">
      <c r="DT329" t="str">
        <f t="shared" si="16"/>
        <v/>
      </c>
      <c r="IE329" s="93" t="str">
        <f t="shared" si="17"/>
        <v/>
      </c>
    </row>
    <row r="330" spans="124:239" x14ac:dyDescent="0.25">
      <c r="DT330" t="str">
        <f t="shared" si="16"/>
        <v/>
      </c>
      <c r="IE330" s="93" t="str">
        <f t="shared" si="17"/>
        <v/>
      </c>
    </row>
    <row r="331" spans="124:239" x14ac:dyDescent="0.25">
      <c r="DT331" t="str">
        <f t="shared" si="16"/>
        <v/>
      </c>
      <c r="IE331" s="93" t="str">
        <f t="shared" si="17"/>
        <v/>
      </c>
    </row>
    <row r="332" spans="124:239" x14ac:dyDescent="0.25">
      <c r="DT332" t="str">
        <f t="shared" si="16"/>
        <v/>
      </c>
      <c r="IE332" s="93" t="str">
        <f t="shared" si="17"/>
        <v/>
      </c>
    </row>
    <row r="333" spans="124:239" x14ac:dyDescent="0.25">
      <c r="DT333" t="str">
        <f t="shared" si="16"/>
        <v/>
      </c>
      <c r="IE333" s="93" t="str">
        <f t="shared" si="17"/>
        <v/>
      </c>
    </row>
    <row r="334" spans="124:239" x14ac:dyDescent="0.25">
      <c r="DT334" t="str">
        <f t="shared" si="16"/>
        <v/>
      </c>
      <c r="IE334" s="93" t="str">
        <f t="shared" si="17"/>
        <v/>
      </c>
    </row>
    <row r="335" spans="124:239" x14ac:dyDescent="0.25">
      <c r="DT335" t="str">
        <f t="shared" si="16"/>
        <v/>
      </c>
      <c r="IE335" s="93" t="str">
        <f t="shared" si="17"/>
        <v/>
      </c>
    </row>
    <row r="336" spans="124:239" x14ac:dyDescent="0.25">
      <c r="DT336" t="str">
        <f t="shared" si="16"/>
        <v/>
      </c>
      <c r="IE336" s="93" t="str">
        <f t="shared" si="17"/>
        <v/>
      </c>
    </row>
    <row r="337" spans="124:239" x14ac:dyDescent="0.25">
      <c r="DT337" t="str">
        <f t="shared" si="16"/>
        <v/>
      </c>
      <c r="IE337" s="93" t="str">
        <f t="shared" si="17"/>
        <v/>
      </c>
    </row>
    <row r="338" spans="124:239" x14ac:dyDescent="0.25">
      <c r="DT338" t="str">
        <f t="shared" si="16"/>
        <v/>
      </c>
      <c r="IE338" s="93" t="str">
        <f t="shared" si="17"/>
        <v/>
      </c>
    </row>
    <row r="339" spans="124:239" x14ac:dyDescent="0.25">
      <c r="DT339" t="str">
        <f t="shared" si="16"/>
        <v/>
      </c>
      <c r="IE339" s="93" t="str">
        <f t="shared" si="17"/>
        <v/>
      </c>
    </row>
    <row r="340" spans="124:239" x14ac:dyDescent="0.25">
      <c r="DT340" t="str">
        <f t="shared" si="16"/>
        <v/>
      </c>
      <c r="IE340" s="93" t="str">
        <f t="shared" si="17"/>
        <v/>
      </c>
    </row>
    <row r="341" spans="124:239" x14ac:dyDescent="0.25">
      <c r="DT341" t="str">
        <f t="shared" si="16"/>
        <v/>
      </c>
      <c r="IE341" s="93" t="str">
        <f t="shared" si="17"/>
        <v/>
      </c>
    </row>
    <row r="342" spans="124:239" x14ac:dyDescent="0.25">
      <c r="DT342" t="str">
        <f t="shared" si="16"/>
        <v/>
      </c>
      <c r="IE342" s="93" t="str">
        <f t="shared" si="17"/>
        <v/>
      </c>
    </row>
    <row r="343" spans="124:239" x14ac:dyDescent="0.25">
      <c r="DT343" t="str">
        <f t="shared" si="16"/>
        <v/>
      </c>
      <c r="IE343" s="93" t="str">
        <f t="shared" si="17"/>
        <v/>
      </c>
    </row>
    <row r="344" spans="124:239" x14ac:dyDescent="0.25">
      <c r="DT344" t="str">
        <f t="shared" si="16"/>
        <v/>
      </c>
      <c r="IE344" s="93" t="str">
        <f t="shared" si="17"/>
        <v/>
      </c>
    </row>
    <row r="345" spans="124:239" x14ac:dyDescent="0.25">
      <c r="DT345" t="str">
        <f t="shared" si="16"/>
        <v/>
      </c>
      <c r="IE345" s="93" t="str">
        <f t="shared" si="17"/>
        <v/>
      </c>
    </row>
    <row r="346" spans="124:239" x14ac:dyDescent="0.25">
      <c r="DT346" t="str">
        <f t="shared" si="16"/>
        <v/>
      </c>
      <c r="IE346" s="93" t="str">
        <f t="shared" si="17"/>
        <v/>
      </c>
    </row>
    <row r="347" spans="124:239" x14ac:dyDescent="0.25">
      <c r="DT347" t="str">
        <f t="shared" si="16"/>
        <v/>
      </c>
      <c r="IE347" s="93" t="str">
        <f t="shared" si="17"/>
        <v/>
      </c>
    </row>
    <row r="348" spans="124:239" x14ac:dyDescent="0.25">
      <c r="DT348" t="str">
        <f t="shared" si="16"/>
        <v/>
      </c>
      <c r="IE348" s="93" t="str">
        <f t="shared" si="17"/>
        <v/>
      </c>
    </row>
    <row r="349" spans="124:239" x14ac:dyDescent="0.25">
      <c r="DT349" t="str">
        <f t="shared" si="16"/>
        <v/>
      </c>
      <c r="IE349" s="93" t="str">
        <f t="shared" si="17"/>
        <v/>
      </c>
    </row>
    <row r="350" spans="124:239" x14ac:dyDescent="0.25">
      <c r="DT350" t="str">
        <f t="shared" si="16"/>
        <v/>
      </c>
      <c r="IE350" s="93" t="str">
        <f t="shared" si="17"/>
        <v/>
      </c>
    </row>
    <row r="351" spans="124:239" x14ac:dyDescent="0.25">
      <c r="DT351" t="str">
        <f t="shared" si="16"/>
        <v/>
      </c>
      <c r="IE351" s="93" t="str">
        <f t="shared" si="17"/>
        <v/>
      </c>
    </row>
    <row r="352" spans="124:239" x14ac:dyDescent="0.25">
      <c r="DT352" t="str">
        <f t="shared" si="16"/>
        <v/>
      </c>
      <c r="IE352" s="93" t="str">
        <f t="shared" si="17"/>
        <v/>
      </c>
    </row>
    <row r="353" spans="124:239" x14ac:dyDescent="0.25">
      <c r="DT353" t="str">
        <f t="shared" si="16"/>
        <v/>
      </c>
      <c r="IE353" s="93" t="str">
        <f t="shared" si="17"/>
        <v/>
      </c>
    </row>
    <row r="354" spans="124:239" x14ac:dyDescent="0.25">
      <c r="DT354" t="str">
        <f t="shared" si="16"/>
        <v/>
      </c>
      <c r="IE354" s="93" t="str">
        <f t="shared" si="17"/>
        <v/>
      </c>
    </row>
    <row r="355" spans="124:239" x14ac:dyDescent="0.25">
      <c r="DT355" t="str">
        <f t="shared" si="16"/>
        <v/>
      </c>
      <c r="IE355" s="93" t="str">
        <f t="shared" si="17"/>
        <v/>
      </c>
    </row>
    <row r="356" spans="124:239" x14ac:dyDescent="0.25">
      <c r="DT356" t="str">
        <f t="shared" si="16"/>
        <v/>
      </c>
      <c r="IE356" s="93" t="str">
        <f t="shared" si="17"/>
        <v/>
      </c>
    </row>
    <row r="357" spans="124:239" x14ac:dyDescent="0.25">
      <c r="DT357" t="str">
        <f t="shared" si="16"/>
        <v/>
      </c>
      <c r="IE357" s="93" t="str">
        <f t="shared" si="17"/>
        <v/>
      </c>
    </row>
    <row r="358" spans="124:239" x14ac:dyDescent="0.25">
      <c r="DT358" t="str">
        <f t="shared" si="16"/>
        <v/>
      </c>
      <c r="IE358" s="93" t="str">
        <f t="shared" si="17"/>
        <v/>
      </c>
    </row>
    <row r="359" spans="124:239" x14ac:dyDescent="0.25">
      <c r="DT359" t="str">
        <f t="shared" si="16"/>
        <v/>
      </c>
      <c r="IE359" s="93" t="str">
        <f t="shared" si="17"/>
        <v/>
      </c>
    </row>
    <row r="360" spans="124:239" x14ac:dyDescent="0.25">
      <c r="DT360" t="str">
        <f t="shared" si="16"/>
        <v/>
      </c>
      <c r="IE360" s="93" t="str">
        <f t="shared" si="17"/>
        <v/>
      </c>
    </row>
    <row r="361" spans="124:239" x14ac:dyDescent="0.25">
      <c r="DT361" t="str">
        <f t="shared" si="16"/>
        <v/>
      </c>
      <c r="IE361" s="93" t="str">
        <f t="shared" si="17"/>
        <v/>
      </c>
    </row>
    <row r="362" spans="124:239" x14ac:dyDescent="0.25">
      <c r="DT362" t="str">
        <f t="shared" si="16"/>
        <v/>
      </c>
      <c r="IE362" s="93" t="str">
        <f t="shared" si="17"/>
        <v/>
      </c>
    </row>
    <row r="363" spans="124:239" x14ac:dyDescent="0.25">
      <c r="DT363" t="str">
        <f t="shared" si="16"/>
        <v/>
      </c>
      <c r="IE363" s="93" t="str">
        <f t="shared" si="17"/>
        <v/>
      </c>
    </row>
    <row r="364" spans="124:239" x14ac:dyDescent="0.25">
      <c r="DT364" t="str">
        <f t="shared" si="16"/>
        <v/>
      </c>
      <c r="IE364" s="93" t="str">
        <f t="shared" si="17"/>
        <v/>
      </c>
    </row>
    <row r="365" spans="124:239" x14ac:dyDescent="0.25">
      <c r="DT365" t="str">
        <f t="shared" si="16"/>
        <v/>
      </c>
      <c r="IE365" s="93" t="str">
        <f t="shared" si="17"/>
        <v/>
      </c>
    </row>
    <row r="366" spans="124:239" x14ac:dyDescent="0.25">
      <c r="DT366" t="str">
        <f t="shared" si="16"/>
        <v/>
      </c>
      <c r="IE366" s="93" t="str">
        <f t="shared" si="17"/>
        <v/>
      </c>
    </row>
    <row r="367" spans="124:239" x14ac:dyDescent="0.25">
      <c r="DT367" t="str">
        <f t="shared" si="16"/>
        <v/>
      </c>
      <c r="IE367" s="93" t="str">
        <f t="shared" si="17"/>
        <v/>
      </c>
    </row>
    <row r="368" spans="124:239" x14ac:dyDescent="0.25">
      <c r="DT368" t="str">
        <f t="shared" si="16"/>
        <v/>
      </c>
      <c r="IE368" s="93" t="str">
        <f t="shared" si="17"/>
        <v/>
      </c>
    </row>
    <row r="369" spans="124:239" x14ac:dyDescent="0.25">
      <c r="DT369" t="str">
        <f t="shared" si="16"/>
        <v/>
      </c>
      <c r="IE369" s="93" t="str">
        <f t="shared" si="17"/>
        <v/>
      </c>
    </row>
    <row r="370" spans="124:239" x14ac:dyDescent="0.25">
      <c r="DT370" t="str">
        <f t="shared" si="16"/>
        <v/>
      </c>
      <c r="IE370" s="93" t="str">
        <f t="shared" si="17"/>
        <v/>
      </c>
    </row>
    <row r="371" spans="124:239" x14ac:dyDescent="0.25">
      <c r="DT371" t="str">
        <f t="shared" si="16"/>
        <v/>
      </c>
      <c r="IE371" s="93" t="str">
        <f t="shared" si="17"/>
        <v/>
      </c>
    </row>
    <row r="372" spans="124:239" x14ac:dyDescent="0.25">
      <c r="DT372" t="str">
        <f t="shared" si="16"/>
        <v/>
      </c>
      <c r="IE372" s="93" t="str">
        <f t="shared" si="17"/>
        <v/>
      </c>
    </row>
    <row r="373" spans="124:239" x14ac:dyDescent="0.25">
      <c r="DT373" t="str">
        <f t="shared" si="16"/>
        <v/>
      </c>
      <c r="IE373" s="93" t="str">
        <f t="shared" si="17"/>
        <v/>
      </c>
    </row>
    <row r="374" spans="124:239" x14ac:dyDescent="0.25">
      <c r="DT374" t="str">
        <f t="shared" si="16"/>
        <v/>
      </c>
      <c r="IE374" s="93" t="str">
        <f t="shared" si="17"/>
        <v/>
      </c>
    </row>
    <row r="375" spans="124:239" x14ac:dyDescent="0.25">
      <c r="DT375" t="str">
        <f t="shared" si="16"/>
        <v/>
      </c>
      <c r="IE375" s="93" t="str">
        <f t="shared" si="17"/>
        <v/>
      </c>
    </row>
    <row r="376" spans="124:239" x14ac:dyDescent="0.25">
      <c r="DT376" t="str">
        <f t="shared" si="16"/>
        <v/>
      </c>
      <c r="IE376" s="93" t="str">
        <f t="shared" si="17"/>
        <v/>
      </c>
    </row>
    <row r="377" spans="124:239" x14ac:dyDescent="0.25">
      <c r="DT377" t="str">
        <f t="shared" si="16"/>
        <v/>
      </c>
      <c r="IE377" s="93" t="str">
        <f t="shared" si="17"/>
        <v/>
      </c>
    </row>
    <row r="378" spans="124:239" x14ac:dyDescent="0.25">
      <c r="DT378" t="str">
        <f t="shared" si="16"/>
        <v/>
      </c>
      <c r="IE378" s="93" t="str">
        <f t="shared" si="17"/>
        <v/>
      </c>
    </row>
    <row r="379" spans="124:239" x14ac:dyDescent="0.25">
      <c r="DT379" t="str">
        <f t="shared" si="16"/>
        <v/>
      </c>
      <c r="IE379" s="93" t="str">
        <f t="shared" si="17"/>
        <v/>
      </c>
    </row>
    <row r="380" spans="124:239" x14ac:dyDescent="0.25">
      <c r="DT380" t="str">
        <f t="shared" si="16"/>
        <v/>
      </c>
      <c r="IE380" s="93" t="str">
        <f t="shared" si="17"/>
        <v/>
      </c>
    </row>
    <row r="381" spans="124:239" x14ac:dyDescent="0.25">
      <c r="DT381" t="str">
        <f t="shared" si="16"/>
        <v/>
      </c>
      <c r="IE381" s="93" t="str">
        <f t="shared" si="17"/>
        <v/>
      </c>
    </row>
    <row r="382" spans="124:239" x14ac:dyDescent="0.25">
      <c r="DT382" t="str">
        <f t="shared" si="16"/>
        <v/>
      </c>
      <c r="IE382" s="93" t="str">
        <f t="shared" si="17"/>
        <v/>
      </c>
    </row>
    <row r="383" spans="124:239" x14ac:dyDescent="0.25">
      <c r="DT383" t="str">
        <f t="shared" si="16"/>
        <v/>
      </c>
      <c r="IE383" s="93" t="str">
        <f t="shared" si="17"/>
        <v/>
      </c>
    </row>
    <row r="384" spans="124:239" x14ac:dyDescent="0.25">
      <c r="DT384" t="str">
        <f t="shared" si="16"/>
        <v/>
      </c>
      <c r="IE384" s="93" t="str">
        <f t="shared" si="17"/>
        <v/>
      </c>
    </row>
    <row r="385" spans="124:239" x14ac:dyDescent="0.25">
      <c r="DT385" t="str">
        <f t="shared" si="16"/>
        <v/>
      </c>
      <c r="IE385" s="93" t="str">
        <f t="shared" si="17"/>
        <v/>
      </c>
    </row>
    <row r="386" spans="124:239" x14ac:dyDescent="0.25">
      <c r="DT386" t="str">
        <f t="shared" ref="DT386:DT449" si="18">IF(ROW(A386)&gt;ROWS(rngLoadCombinations)-1,"",INDEX(rngLoadCombinations,ROW(A386)+1,1))</f>
        <v/>
      </c>
      <c r="IE386" s="93" t="str">
        <f t="shared" ref="IE386:IE449" si="19">IF(ROW(A386)&gt;ROWS(rngLoadCombinations)-1,"",INDEX(rngLoadCombinations,ROW(A386)+1,1))</f>
        <v/>
      </c>
    </row>
    <row r="387" spans="124:239" x14ac:dyDescent="0.25">
      <c r="DT387" t="str">
        <f t="shared" si="18"/>
        <v/>
      </c>
      <c r="IE387" s="93" t="str">
        <f t="shared" si="19"/>
        <v/>
      </c>
    </row>
    <row r="388" spans="124:239" x14ac:dyDescent="0.25">
      <c r="DT388" t="str">
        <f t="shared" si="18"/>
        <v/>
      </c>
      <c r="IE388" s="93" t="str">
        <f t="shared" si="19"/>
        <v/>
      </c>
    </row>
    <row r="389" spans="124:239" x14ac:dyDescent="0.25">
      <c r="DT389" t="str">
        <f t="shared" si="18"/>
        <v/>
      </c>
      <c r="IE389" s="93" t="str">
        <f t="shared" si="19"/>
        <v/>
      </c>
    </row>
    <row r="390" spans="124:239" x14ac:dyDescent="0.25">
      <c r="DT390" t="str">
        <f t="shared" si="18"/>
        <v/>
      </c>
      <c r="IE390" s="93" t="str">
        <f t="shared" si="19"/>
        <v/>
      </c>
    </row>
    <row r="391" spans="124:239" x14ac:dyDescent="0.25">
      <c r="DT391" t="str">
        <f t="shared" si="18"/>
        <v/>
      </c>
      <c r="IE391" s="93" t="str">
        <f t="shared" si="19"/>
        <v/>
      </c>
    </row>
    <row r="392" spans="124:239" x14ac:dyDescent="0.25">
      <c r="DT392" t="str">
        <f t="shared" si="18"/>
        <v/>
      </c>
      <c r="IE392" s="93" t="str">
        <f t="shared" si="19"/>
        <v/>
      </c>
    </row>
    <row r="393" spans="124:239" x14ac:dyDescent="0.25">
      <c r="DT393" t="str">
        <f t="shared" si="18"/>
        <v/>
      </c>
      <c r="IE393" s="93" t="str">
        <f t="shared" si="19"/>
        <v/>
      </c>
    </row>
    <row r="394" spans="124:239" x14ac:dyDescent="0.25">
      <c r="DT394" t="str">
        <f t="shared" si="18"/>
        <v/>
      </c>
      <c r="IE394" s="93" t="str">
        <f t="shared" si="19"/>
        <v/>
      </c>
    </row>
    <row r="395" spans="124:239" x14ac:dyDescent="0.25">
      <c r="DT395" t="str">
        <f t="shared" si="18"/>
        <v/>
      </c>
      <c r="IE395" s="93" t="str">
        <f t="shared" si="19"/>
        <v/>
      </c>
    </row>
    <row r="396" spans="124:239" x14ac:dyDescent="0.25">
      <c r="DT396" t="str">
        <f t="shared" si="18"/>
        <v/>
      </c>
      <c r="IE396" s="93" t="str">
        <f t="shared" si="19"/>
        <v/>
      </c>
    </row>
    <row r="397" spans="124:239" x14ac:dyDescent="0.25">
      <c r="DT397" t="str">
        <f t="shared" si="18"/>
        <v/>
      </c>
      <c r="IE397" s="93" t="str">
        <f t="shared" si="19"/>
        <v/>
      </c>
    </row>
    <row r="398" spans="124:239" x14ac:dyDescent="0.25">
      <c r="DT398" t="str">
        <f t="shared" si="18"/>
        <v/>
      </c>
      <c r="IE398" s="93" t="str">
        <f t="shared" si="19"/>
        <v/>
      </c>
    </row>
    <row r="399" spans="124:239" x14ac:dyDescent="0.25">
      <c r="DT399" t="str">
        <f t="shared" si="18"/>
        <v/>
      </c>
      <c r="IE399" s="93" t="str">
        <f t="shared" si="19"/>
        <v/>
      </c>
    </row>
    <row r="400" spans="124:239" x14ac:dyDescent="0.25">
      <c r="DT400" t="str">
        <f t="shared" si="18"/>
        <v/>
      </c>
      <c r="IE400" s="93" t="str">
        <f t="shared" si="19"/>
        <v/>
      </c>
    </row>
    <row r="401" spans="124:239" x14ac:dyDescent="0.25">
      <c r="DT401" t="str">
        <f t="shared" si="18"/>
        <v/>
      </c>
      <c r="IE401" s="93" t="str">
        <f t="shared" si="19"/>
        <v/>
      </c>
    </row>
    <row r="402" spans="124:239" x14ac:dyDescent="0.25">
      <c r="DT402" t="str">
        <f t="shared" si="18"/>
        <v/>
      </c>
      <c r="IE402" s="93" t="str">
        <f t="shared" si="19"/>
        <v/>
      </c>
    </row>
    <row r="403" spans="124:239" x14ac:dyDescent="0.25">
      <c r="DT403" t="str">
        <f t="shared" si="18"/>
        <v/>
      </c>
      <c r="IE403" s="93" t="str">
        <f t="shared" si="19"/>
        <v/>
      </c>
    </row>
    <row r="404" spans="124:239" x14ac:dyDescent="0.25">
      <c r="DT404" t="str">
        <f t="shared" si="18"/>
        <v/>
      </c>
      <c r="IE404" s="93" t="str">
        <f t="shared" si="19"/>
        <v/>
      </c>
    </row>
    <row r="405" spans="124:239" x14ac:dyDescent="0.25">
      <c r="DT405" t="str">
        <f t="shared" si="18"/>
        <v/>
      </c>
      <c r="IE405" s="93" t="str">
        <f t="shared" si="19"/>
        <v/>
      </c>
    </row>
    <row r="406" spans="124:239" x14ac:dyDescent="0.25">
      <c r="DT406" t="str">
        <f t="shared" si="18"/>
        <v/>
      </c>
      <c r="IE406" s="93" t="str">
        <f t="shared" si="19"/>
        <v/>
      </c>
    </row>
    <row r="407" spans="124:239" x14ac:dyDescent="0.25">
      <c r="DT407" t="str">
        <f t="shared" si="18"/>
        <v/>
      </c>
      <c r="IE407" s="93" t="str">
        <f t="shared" si="19"/>
        <v/>
      </c>
    </row>
    <row r="408" spans="124:239" x14ac:dyDescent="0.25">
      <c r="DT408" t="str">
        <f t="shared" si="18"/>
        <v/>
      </c>
      <c r="IE408" s="93" t="str">
        <f t="shared" si="19"/>
        <v/>
      </c>
    </row>
    <row r="409" spans="124:239" x14ac:dyDescent="0.25">
      <c r="DT409" t="str">
        <f t="shared" si="18"/>
        <v/>
      </c>
      <c r="IE409" s="93" t="str">
        <f t="shared" si="19"/>
        <v/>
      </c>
    </row>
    <row r="410" spans="124:239" x14ac:dyDescent="0.25">
      <c r="DT410" t="str">
        <f t="shared" si="18"/>
        <v/>
      </c>
      <c r="IE410" s="93" t="str">
        <f t="shared" si="19"/>
        <v/>
      </c>
    </row>
    <row r="411" spans="124:239" x14ac:dyDescent="0.25">
      <c r="DT411" t="str">
        <f t="shared" si="18"/>
        <v/>
      </c>
      <c r="IE411" s="93" t="str">
        <f t="shared" si="19"/>
        <v/>
      </c>
    </row>
    <row r="412" spans="124:239" x14ac:dyDescent="0.25">
      <c r="DT412" t="str">
        <f t="shared" si="18"/>
        <v/>
      </c>
      <c r="IE412" s="93" t="str">
        <f t="shared" si="19"/>
        <v/>
      </c>
    </row>
    <row r="413" spans="124:239" x14ac:dyDescent="0.25">
      <c r="DT413" t="str">
        <f t="shared" si="18"/>
        <v/>
      </c>
      <c r="IE413" s="93" t="str">
        <f t="shared" si="19"/>
        <v/>
      </c>
    </row>
    <row r="414" spans="124:239" x14ac:dyDescent="0.25">
      <c r="DT414" t="str">
        <f t="shared" si="18"/>
        <v/>
      </c>
      <c r="IE414" s="93" t="str">
        <f t="shared" si="19"/>
        <v/>
      </c>
    </row>
    <row r="415" spans="124:239" x14ac:dyDescent="0.25">
      <c r="DT415" t="str">
        <f t="shared" si="18"/>
        <v/>
      </c>
      <c r="IE415" s="93" t="str">
        <f t="shared" si="19"/>
        <v/>
      </c>
    </row>
    <row r="416" spans="124:239" x14ac:dyDescent="0.25">
      <c r="DT416" t="str">
        <f t="shared" si="18"/>
        <v/>
      </c>
      <c r="IE416" s="93" t="str">
        <f t="shared" si="19"/>
        <v/>
      </c>
    </row>
    <row r="417" spans="124:239" x14ac:dyDescent="0.25">
      <c r="DT417" t="str">
        <f t="shared" si="18"/>
        <v/>
      </c>
      <c r="IE417" s="93" t="str">
        <f t="shared" si="19"/>
        <v/>
      </c>
    </row>
    <row r="418" spans="124:239" x14ac:dyDescent="0.25">
      <c r="DT418" t="str">
        <f t="shared" si="18"/>
        <v/>
      </c>
      <c r="IE418" s="93" t="str">
        <f t="shared" si="19"/>
        <v/>
      </c>
    </row>
    <row r="419" spans="124:239" x14ac:dyDescent="0.25">
      <c r="DT419" t="str">
        <f t="shared" si="18"/>
        <v/>
      </c>
      <c r="IE419" s="93" t="str">
        <f t="shared" si="19"/>
        <v/>
      </c>
    </row>
    <row r="420" spans="124:239" x14ac:dyDescent="0.25">
      <c r="DT420" t="str">
        <f t="shared" si="18"/>
        <v/>
      </c>
      <c r="IE420" s="93" t="str">
        <f t="shared" si="19"/>
        <v/>
      </c>
    </row>
    <row r="421" spans="124:239" x14ac:dyDescent="0.25">
      <c r="DT421" t="str">
        <f t="shared" si="18"/>
        <v/>
      </c>
      <c r="IE421" s="93" t="str">
        <f t="shared" si="19"/>
        <v/>
      </c>
    </row>
    <row r="422" spans="124:239" x14ac:dyDescent="0.25">
      <c r="DT422" t="str">
        <f t="shared" si="18"/>
        <v/>
      </c>
      <c r="IE422" s="93" t="str">
        <f t="shared" si="19"/>
        <v/>
      </c>
    </row>
    <row r="423" spans="124:239" x14ac:dyDescent="0.25">
      <c r="DT423" t="str">
        <f t="shared" si="18"/>
        <v/>
      </c>
      <c r="IE423" s="93" t="str">
        <f t="shared" si="19"/>
        <v/>
      </c>
    </row>
    <row r="424" spans="124:239" x14ac:dyDescent="0.25">
      <c r="DT424" t="str">
        <f t="shared" si="18"/>
        <v/>
      </c>
      <c r="IE424" s="93" t="str">
        <f t="shared" si="19"/>
        <v/>
      </c>
    </row>
    <row r="425" spans="124:239" x14ac:dyDescent="0.25">
      <c r="DT425" t="str">
        <f t="shared" si="18"/>
        <v/>
      </c>
      <c r="IE425" s="93" t="str">
        <f t="shared" si="19"/>
        <v/>
      </c>
    </row>
    <row r="426" spans="124:239" x14ac:dyDescent="0.25">
      <c r="DT426" t="str">
        <f t="shared" si="18"/>
        <v/>
      </c>
      <c r="IE426" s="93" t="str">
        <f t="shared" si="19"/>
        <v/>
      </c>
    </row>
    <row r="427" spans="124:239" x14ac:dyDescent="0.25">
      <c r="DT427" t="str">
        <f t="shared" si="18"/>
        <v/>
      </c>
      <c r="IE427" s="93" t="str">
        <f t="shared" si="19"/>
        <v/>
      </c>
    </row>
    <row r="428" spans="124:239" x14ac:dyDescent="0.25">
      <c r="DT428" t="str">
        <f t="shared" si="18"/>
        <v/>
      </c>
      <c r="IE428" s="93" t="str">
        <f t="shared" si="19"/>
        <v/>
      </c>
    </row>
    <row r="429" spans="124:239" x14ac:dyDescent="0.25">
      <c r="DT429" t="str">
        <f t="shared" si="18"/>
        <v/>
      </c>
      <c r="IE429" s="93" t="str">
        <f t="shared" si="19"/>
        <v/>
      </c>
    </row>
    <row r="430" spans="124:239" x14ac:dyDescent="0.25">
      <c r="DT430" t="str">
        <f t="shared" si="18"/>
        <v/>
      </c>
      <c r="IE430" s="93" t="str">
        <f t="shared" si="19"/>
        <v/>
      </c>
    </row>
    <row r="431" spans="124:239" x14ac:dyDescent="0.25">
      <c r="DT431" t="str">
        <f t="shared" si="18"/>
        <v/>
      </c>
      <c r="IE431" s="93" t="str">
        <f t="shared" si="19"/>
        <v/>
      </c>
    </row>
    <row r="432" spans="124:239" x14ac:dyDescent="0.25">
      <c r="DT432" t="str">
        <f t="shared" si="18"/>
        <v/>
      </c>
      <c r="IE432" s="93" t="str">
        <f t="shared" si="19"/>
        <v/>
      </c>
    </row>
    <row r="433" spans="124:239" x14ac:dyDescent="0.25">
      <c r="DT433" t="str">
        <f t="shared" si="18"/>
        <v/>
      </c>
      <c r="IE433" s="93" t="str">
        <f t="shared" si="19"/>
        <v/>
      </c>
    </row>
    <row r="434" spans="124:239" x14ac:dyDescent="0.25">
      <c r="DT434" t="str">
        <f t="shared" si="18"/>
        <v/>
      </c>
      <c r="IE434" s="93" t="str">
        <f t="shared" si="19"/>
        <v/>
      </c>
    </row>
    <row r="435" spans="124:239" x14ac:dyDescent="0.25">
      <c r="DT435" t="str">
        <f t="shared" si="18"/>
        <v/>
      </c>
      <c r="IE435" s="93" t="str">
        <f t="shared" si="19"/>
        <v/>
      </c>
    </row>
    <row r="436" spans="124:239" x14ac:dyDescent="0.25">
      <c r="DT436" t="str">
        <f t="shared" si="18"/>
        <v/>
      </c>
      <c r="IE436" s="93" t="str">
        <f t="shared" si="19"/>
        <v/>
      </c>
    </row>
    <row r="437" spans="124:239" x14ac:dyDescent="0.25">
      <c r="DT437" t="str">
        <f t="shared" si="18"/>
        <v/>
      </c>
      <c r="IE437" s="93" t="str">
        <f t="shared" si="19"/>
        <v/>
      </c>
    </row>
    <row r="438" spans="124:239" x14ac:dyDescent="0.25">
      <c r="DT438" t="str">
        <f t="shared" si="18"/>
        <v/>
      </c>
      <c r="IE438" s="93" t="str">
        <f t="shared" si="19"/>
        <v/>
      </c>
    </row>
    <row r="439" spans="124:239" x14ac:dyDescent="0.25">
      <c r="DT439" t="str">
        <f t="shared" si="18"/>
        <v/>
      </c>
      <c r="IE439" s="93" t="str">
        <f t="shared" si="19"/>
        <v/>
      </c>
    </row>
    <row r="440" spans="124:239" x14ac:dyDescent="0.25">
      <c r="DT440" t="str">
        <f t="shared" si="18"/>
        <v/>
      </c>
      <c r="IE440" s="93" t="str">
        <f t="shared" si="19"/>
        <v/>
      </c>
    </row>
    <row r="441" spans="124:239" x14ac:dyDescent="0.25">
      <c r="DT441" t="str">
        <f t="shared" si="18"/>
        <v/>
      </c>
      <c r="IE441" s="93" t="str">
        <f t="shared" si="19"/>
        <v/>
      </c>
    </row>
    <row r="442" spans="124:239" x14ac:dyDescent="0.25">
      <c r="DT442" t="str">
        <f t="shared" si="18"/>
        <v/>
      </c>
      <c r="IE442" s="93" t="str">
        <f t="shared" si="19"/>
        <v/>
      </c>
    </row>
    <row r="443" spans="124:239" x14ac:dyDescent="0.25">
      <c r="DT443" t="str">
        <f t="shared" si="18"/>
        <v/>
      </c>
      <c r="IE443" s="93" t="str">
        <f t="shared" si="19"/>
        <v/>
      </c>
    </row>
    <row r="444" spans="124:239" x14ac:dyDescent="0.25">
      <c r="DT444" t="str">
        <f t="shared" si="18"/>
        <v/>
      </c>
      <c r="IE444" s="93" t="str">
        <f t="shared" si="19"/>
        <v/>
      </c>
    </row>
    <row r="445" spans="124:239" x14ac:dyDescent="0.25">
      <c r="DT445" t="str">
        <f t="shared" si="18"/>
        <v/>
      </c>
      <c r="IE445" s="93" t="str">
        <f t="shared" si="19"/>
        <v/>
      </c>
    </row>
    <row r="446" spans="124:239" x14ac:dyDescent="0.25">
      <c r="DT446" t="str">
        <f t="shared" si="18"/>
        <v/>
      </c>
      <c r="IE446" s="93" t="str">
        <f t="shared" si="19"/>
        <v/>
      </c>
    </row>
    <row r="447" spans="124:239" x14ac:dyDescent="0.25">
      <c r="DT447" t="str">
        <f t="shared" si="18"/>
        <v/>
      </c>
      <c r="IE447" s="93" t="str">
        <f t="shared" si="19"/>
        <v/>
      </c>
    </row>
    <row r="448" spans="124:239" x14ac:dyDescent="0.25">
      <c r="DT448" t="str">
        <f t="shared" si="18"/>
        <v/>
      </c>
      <c r="IE448" s="93" t="str">
        <f t="shared" si="19"/>
        <v/>
      </c>
    </row>
    <row r="449" spans="124:239" x14ac:dyDescent="0.25">
      <c r="DT449" t="str">
        <f t="shared" si="18"/>
        <v/>
      </c>
      <c r="IE449" s="93" t="str">
        <f t="shared" si="19"/>
        <v/>
      </c>
    </row>
    <row r="450" spans="124:239" x14ac:dyDescent="0.25">
      <c r="DT450" t="str">
        <f t="shared" ref="DT450:DT501" si="20">IF(ROW(A450)&gt;ROWS(rngLoadCombinations)-1,"",INDEX(rngLoadCombinations,ROW(A450)+1,1))</f>
        <v/>
      </c>
      <c r="IE450" s="93" t="str">
        <f t="shared" ref="IE450:IE501" si="21">IF(ROW(A450)&gt;ROWS(rngLoadCombinations)-1,"",INDEX(rngLoadCombinations,ROW(A450)+1,1))</f>
        <v/>
      </c>
    </row>
    <row r="451" spans="124:239" x14ac:dyDescent="0.25">
      <c r="DT451" t="str">
        <f t="shared" si="20"/>
        <v/>
      </c>
      <c r="IE451" s="93" t="str">
        <f t="shared" si="21"/>
        <v/>
      </c>
    </row>
    <row r="452" spans="124:239" x14ac:dyDescent="0.25">
      <c r="DT452" t="str">
        <f t="shared" si="20"/>
        <v/>
      </c>
      <c r="IE452" s="93" t="str">
        <f t="shared" si="21"/>
        <v/>
      </c>
    </row>
    <row r="453" spans="124:239" x14ac:dyDescent="0.25">
      <c r="DT453" t="str">
        <f t="shared" si="20"/>
        <v/>
      </c>
      <c r="IE453" s="93" t="str">
        <f t="shared" si="21"/>
        <v/>
      </c>
    </row>
    <row r="454" spans="124:239" x14ac:dyDescent="0.25">
      <c r="DT454" t="str">
        <f t="shared" si="20"/>
        <v/>
      </c>
      <c r="IE454" s="93" t="str">
        <f t="shared" si="21"/>
        <v/>
      </c>
    </row>
    <row r="455" spans="124:239" x14ac:dyDescent="0.25">
      <c r="DT455" t="str">
        <f t="shared" si="20"/>
        <v/>
      </c>
      <c r="IE455" s="93" t="str">
        <f t="shared" si="21"/>
        <v/>
      </c>
    </row>
    <row r="456" spans="124:239" x14ac:dyDescent="0.25">
      <c r="DT456" t="str">
        <f t="shared" si="20"/>
        <v/>
      </c>
      <c r="IE456" s="93" t="str">
        <f t="shared" si="21"/>
        <v/>
      </c>
    </row>
    <row r="457" spans="124:239" x14ac:dyDescent="0.25">
      <c r="DT457" t="str">
        <f t="shared" si="20"/>
        <v/>
      </c>
      <c r="IE457" s="93" t="str">
        <f t="shared" si="21"/>
        <v/>
      </c>
    </row>
    <row r="458" spans="124:239" x14ac:dyDescent="0.25">
      <c r="DT458" t="str">
        <f t="shared" si="20"/>
        <v/>
      </c>
      <c r="IE458" s="93" t="str">
        <f t="shared" si="21"/>
        <v/>
      </c>
    </row>
    <row r="459" spans="124:239" x14ac:dyDescent="0.25">
      <c r="DT459" t="str">
        <f t="shared" si="20"/>
        <v/>
      </c>
      <c r="IE459" s="93" t="str">
        <f t="shared" si="21"/>
        <v/>
      </c>
    </row>
    <row r="460" spans="124:239" x14ac:dyDescent="0.25">
      <c r="DT460" t="str">
        <f t="shared" si="20"/>
        <v/>
      </c>
      <c r="IE460" s="93" t="str">
        <f t="shared" si="21"/>
        <v/>
      </c>
    </row>
    <row r="461" spans="124:239" x14ac:dyDescent="0.25">
      <c r="DT461" t="str">
        <f t="shared" si="20"/>
        <v/>
      </c>
      <c r="IE461" s="93" t="str">
        <f t="shared" si="21"/>
        <v/>
      </c>
    </row>
    <row r="462" spans="124:239" x14ac:dyDescent="0.25">
      <c r="DT462" t="str">
        <f t="shared" si="20"/>
        <v/>
      </c>
      <c r="IE462" s="93" t="str">
        <f t="shared" si="21"/>
        <v/>
      </c>
    </row>
    <row r="463" spans="124:239" x14ac:dyDescent="0.25">
      <c r="DT463" t="str">
        <f t="shared" si="20"/>
        <v/>
      </c>
      <c r="IE463" s="93" t="str">
        <f t="shared" si="21"/>
        <v/>
      </c>
    </row>
    <row r="464" spans="124:239" x14ac:dyDescent="0.25">
      <c r="DT464" t="str">
        <f t="shared" si="20"/>
        <v/>
      </c>
      <c r="IE464" s="93" t="str">
        <f t="shared" si="21"/>
        <v/>
      </c>
    </row>
    <row r="465" spans="124:239" x14ac:dyDescent="0.25">
      <c r="DT465" t="str">
        <f t="shared" si="20"/>
        <v/>
      </c>
      <c r="IE465" s="93" t="str">
        <f t="shared" si="21"/>
        <v/>
      </c>
    </row>
    <row r="466" spans="124:239" x14ac:dyDescent="0.25">
      <c r="DT466" t="str">
        <f t="shared" si="20"/>
        <v/>
      </c>
      <c r="IE466" s="93" t="str">
        <f t="shared" si="21"/>
        <v/>
      </c>
    </row>
    <row r="467" spans="124:239" x14ac:dyDescent="0.25">
      <c r="DT467" t="str">
        <f t="shared" si="20"/>
        <v/>
      </c>
      <c r="IE467" s="93" t="str">
        <f t="shared" si="21"/>
        <v/>
      </c>
    </row>
    <row r="468" spans="124:239" x14ac:dyDescent="0.25">
      <c r="DT468" t="str">
        <f t="shared" si="20"/>
        <v/>
      </c>
      <c r="IE468" s="93" t="str">
        <f t="shared" si="21"/>
        <v/>
      </c>
    </row>
    <row r="469" spans="124:239" x14ac:dyDescent="0.25">
      <c r="DT469" t="str">
        <f t="shared" si="20"/>
        <v/>
      </c>
      <c r="IE469" s="93" t="str">
        <f t="shared" si="21"/>
        <v/>
      </c>
    </row>
    <row r="470" spans="124:239" x14ac:dyDescent="0.25">
      <c r="DT470" t="str">
        <f t="shared" si="20"/>
        <v/>
      </c>
      <c r="IE470" s="93" t="str">
        <f t="shared" si="21"/>
        <v/>
      </c>
    </row>
    <row r="471" spans="124:239" x14ac:dyDescent="0.25">
      <c r="DT471" t="str">
        <f t="shared" si="20"/>
        <v/>
      </c>
      <c r="IE471" s="93" t="str">
        <f t="shared" si="21"/>
        <v/>
      </c>
    </row>
    <row r="472" spans="124:239" x14ac:dyDescent="0.25">
      <c r="DT472" t="str">
        <f t="shared" si="20"/>
        <v/>
      </c>
      <c r="IE472" s="93" t="str">
        <f t="shared" si="21"/>
        <v/>
      </c>
    </row>
    <row r="473" spans="124:239" x14ac:dyDescent="0.25">
      <c r="DT473" t="str">
        <f t="shared" si="20"/>
        <v/>
      </c>
      <c r="IE473" s="93" t="str">
        <f t="shared" si="21"/>
        <v/>
      </c>
    </row>
    <row r="474" spans="124:239" x14ac:dyDescent="0.25">
      <c r="DT474" t="str">
        <f t="shared" si="20"/>
        <v/>
      </c>
      <c r="IE474" s="93" t="str">
        <f t="shared" si="21"/>
        <v/>
      </c>
    </row>
    <row r="475" spans="124:239" x14ac:dyDescent="0.25">
      <c r="DT475" t="str">
        <f t="shared" si="20"/>
        <v/>
      </c>
      <c r="IE475" s="93" t="str">
        <f t="shared" si="21"/>
        <v/>
      </c>
    </row>
    <row r="476" spans="124:239" x14ac:dyDescent="0.25">
      <c r="DT476" t="str">
        <f t="shared" si="20"/>
        <v/>
      </c>
      <c r="IE476" s="93" t="str">
        <f t="shared" si="21"/>
        <v/>
      </c>
    </row>
    <row r="477" spans="124:239" x14ac:dyDescent="0.25">
      <c r="DT477" t="str">
        <f t="shared" si="20"/>
        <v/>
      </c>
      <c r="IE477" s="93" t="str">
        <f t="shared" si="21"/>
        <v/>
      </c>
    </row>
    <row r="478" spans="124:239" x14ac:dyDescent="0.25">
      <c r="DT478" t="str">
        <f t="shared" si="20"/>
        <v/>
      </c>
      <c r="IE478" s="93" t="str">
        <f t="shared" si="21"/>
        <v/>
      </c>
    </row>
    <row r="479" spans="124:239" x14ac:dyDescent="0.25">
      <c r="DT479" t="str">
        <f t="shared" si="20"/>
        <v/>
      </c>
      <c r="IE479" s="93" t="str">
        <f t="shared" si="21"/>
        <v/>
      </c>
    </row>
    <row r="480" spans="124:239" x14ac:dyDescent="0.25">
      <c r="DT480" t="str">
        <f t="shared" si="20"/>
        <v/>
      </c>
      <c r="IE480" s="93" t="str">
        <f t="shared" si="21"/>
        <v/>
      </c>
    </row>
    <row r="481" spans="124:239" x14ac:dyDescent="0.25">
      <c r="DT481" t="str">
        <f t="shared" si="20"/>
        <v/>
      </c>
      <c r="IE481" s="93" t="str">
        <f t="shared" si="21"/>
        <v/>
      </c>
    </row>
    <row r="482" spans="124:239" x14ac:dyDescent="0.25">
      <c r="DT482" t="str">
        <f t="shared" si="20"/>
        <v/>
      </c>
      <c r="IE482" s="93" t="str">
        <f t="shared" si="21"/>
        <v/>
      </c>
    </row>
    <row r="483" spans="124:239" x14ac:dyDescent="0.25">
      <c r="DT483" t="str">
        <f t="shared" si="20"/>
        <v/>
      </c>
      <c r="IE483" s="93" t="str">
        <f t="shared" si="21"/>
        <v/>
      </c>
    </row>
    <row r="484" spans="124:239" x14ac:dyDescent="0.25">
      <c r="DT484" t="str">
        <f t="shared" si="20"/>
        <v/>
      </c>
      <c r="IE484" s="93" t="str">
        <f t="shared" si="21"/>
        <v/>
      </c>
    </row>
    <row r="485" spans="124:239" x14ac:dyDescent="0.25">
      <c r="DT485" t="str">
        <f t="shared" si="20"/>
        <v/>
      </c>
      <c r="IE485" s="93" t="str">
        <f t="shared" si="21"/>
        <v/>
      </c>
    </row>
    <row r="486" spans="124:239" x14ac:dyDescent="0.25">
      <c r="DT486" t="str">
        <f t="shared" si="20"/>
        <v/>
      </c>
      <c r="IE486" s="93" t="str">
        <f t="shared" si="21"/>
        <v/>
      </c>
    </row>
    <row r="487" spans="124:239" x14ac:dyDescent="0.25">
      <c r="DT487" t="str">
        <f t="shared" si="20"/>
        <v/>
      </c>
      <c r="IE487" s="93" t="str">
        <f t="shared" si="21"/>
        <v/>
      </c>
    </row>
    <row r="488" spans="124:239" x14ac:dyDescent="0.25">
      <c r="DT488" t="str">
        <f t="shared" si="20"/>
        <v/>
      </c>
      <c r="IE488" s="93" t="str">
        <f t="shared" si="21"/>
        <v/>
      </c>
    </row>
    <row r="489" spans="124:239" x14ac:dyDescent="0.25">
      <c r="DT489" t="str">
        <f t="shared" si="20"/>
        <v/>
      </c>
      <c r="IE489" s="93" t="str">
        <f t="shared" si="21"/>
        <v/>
      </c>
    </row>
    <row r="490" spans="124:239" x14ac:dyDescent="0.25">
      <c r="DT490" t="str">
        <f t="shared" si="20"/>
        <v/>
      </c>
      <c r="IE490" s="93" t="str">
        <f t="shared" si="21"/>
        <v/>
      </c>
    </row>
    <row r="491" spans="124:239" x14ac:dyDescent="0.25">
      <c r="DT491" t="str">
        <f t="shared" si="20"/>
        <v/>
      </c>
      <c r="IE491" s="93" t="str">
        <f t="shared" si="21"/>
        <v/>
      </c>
    </row>
    <row r="492" spans="124:239" x14ac:dyDescent="0.25">
      <c r="DT492" t="str">
        <f t="shared" si="20"/>
        <v/>
      </c>
      <c r="IE492" s="93" t="str">
        <f t="shared" si="21"/>
        <v/>
      </c>
    </row>
    <row r="493" spans="124:239" x14ac:dyDescent="0.25">
      <c r="DT493" t="str">
        <f t="shared" si="20"/>
        <v/>
      </c>
      <c r="IE493" s="93" t="str">
        <f t="shared" si="21"/>
        <v/>
      </c>
    </row>
    <row r="494" spans="124:239" x14ac:dyDescent="0.25">
      <c r="DT494" t="str">
        <f t="shared" si="20"/>
        <v/>
      </c>
      <c r="IE494" s="93" t="str">
        <f t="shared" si="21"/>
        <v/>
      </c>
    </row>
    <row r="495" spans="124:239" x14ac:dyDescent="0.25">
      <c r="DT495" t="str">
        <f t="shared" si="20"/>
        <v/>
      </c>
      <c r="IE495" s="93" t="str">
        <f t="shared" si="21"/>
        <v/>
      </c>
    </row>
    <row r="496" spans="124:239" x14ac:dyDescent="0.25">
      <c r="DT496" t="str">
        <f t="shared" si="20"/>
        <v/>
      </c>
      <c r="IE496" s="93" t="str">
        <f t="shared" si="21"/>
        <v/>
      </c>
    </row>
    <row r="497" spans="124:239" x14ac:dyDescent="0.25">
      <c r="DT497" t="str">
        <f t="shared" si="20"/>
        <v/>
      </c>
      <c r="IE497" s="93" t="str">
        <f t="shared" si="21"/>
        <v/>
      </c>
    </row>
    <row r="498" spans="124:239" x14ac:dyDescent="0.25">
      <c r="DT498" t="str">
        <f t="shared" si="20"/>
        <v/>
      </c>
      <c r="IE498" s="93" t="str">
        <f t="shared" si="21"/>
        <v/>
      </c>
    </row>
    <row r="499" spans="124:239" x14ac:dyDescent="0.25">
      <c r="DT499" t="str">
        <f t="shared" si="20"/>
        <v/>
      </c>
      <c r="IE499" s="93" t="str">
        <f t="shared" si="21"/>
        <v/>
      </c>
    </row>
    <row r="500" spans="124:239" x14ac:dyDescent="0.25">
      <c r="DT500" t="str">
        <f t="shared" si="20"/>
        <v/>
      </c>
      <c r="IE500" s="93" t="str">
        <f t="shared" si="21"/>
        <v/>
      </c>
    </row>
    <row r="501" spans="124:239" x14ac:dyDescent="0.25">
      <c r="DT501" t="str">
        <f t="shared" si="20"/>
        <v/>
      </c>
      <c r="IE501" s="93" t="str">
        <f t="shared" si="21"/>
        <v/>
      </c>
    </row>
  </sheetData>
  <mergeCells count="19">
    <mergeCell ref="H132:L132"/>
    <mergeCell ref="H152:P152"/>
    <mergeCell ref="H153:L153"/>
    <mergeCell ref="H69:M69"/>
    <mergeCell ref="H85:K85"/>
    <mergeCell ref="H97:P97"/>
    <mergeCell ref="H98:K98"/>
    <mergeCell ref="H127:P127"/>
    <mergeCell ref="H128:L128"/>
    <mergeCell ref="AI58:AP58"/>
    <mergeCell ref="AI59:AP59"/>
    <mergeCell ref="H2:K2"/>
    <mergeCell ref="O2:U2"/>
    <mergeCell ref="P36:S36"/>
    <mergeCell ref="H11:J11"/>
    <mergeCell ref="H17:M17"/>
    <mergeCell ref="H25:M25"/>
    <mergeCell ref="H35:N35"/>
    <mergeCell ref="J36:M36"/>
  </mergeCells>
  <dataValidations count="50">
    <dataValidation type="list" allowBlank="1" showInputMessage="1" showErrorMessage="1" sqref="B136:B137 B5:B6 B8 B29 B107 B109:B111 B125:B126 B128:B129 B131 B133:B134 J42:M45" xr:uid="{B21A2F14-288C-4BE6-9379-31D98947590D}">
      <formula1>$HH$1:$HH$2</formula1>
    </dataValidation>
    <dataValidation type="list" allowBlank="1" showInputMessage="1" showErrorMessage="1" sqref="B7" xr:uid="{3FE98BE1-D56B-41DA-B560-3AC70988C5DB}">
      <formula1>$HI$1:$HI$4</formula1>
    </dataValidation>
    <dataValidation type="list" allowBlank="1" showInputMessage="1" showErrorMessage="1" sqref="B12" xr:uid="{0B62B32E-462F-424D-8693-A9D8C4C71DE2}">
      <formula1>$HG$1:$HG$2</formula1>
    </dataValidation>
    <dataValidation type="list" allowBlank="1" showInputMessage="1" showErrorMessage="1" sqref="B13" xr:uid="{745C386B-E8D9-4A5E-983C-D49664A0498B}">
      <formula1>$HP$1:$HP$4</formula1>
    </dataValidation>
    <dataValidation type="list" allowBlank="1" showInputMessage="1" showErrorMessage="1" sqref="B22" xr:uid="{FC1047F9-A7E2-490F-A35A-236EBDF58FB9}">
      <formula1>$HQ$1:$HQ$2</formula1>
    </dataValidation>
    <dataValidation type="list" allowBlank="1" showInputMessage="1" showErrorMessage="1" sqref="B40 B78" xr:uid="{D9F6359C-D2B5-447C-87B8-44E579ECB61B}">
      <formula1>$HR$1:$HR$3</formula1>
    </dataValidation>
    <dataValidation type="list" allowBlank="1" showInputMessage="1" showErrorMessage="1" sqref="B46" xr:uid="{106F1C0E-892B-4C2B-84F8-E82C05E5AEC8}">
      <formula1>$HS$1:$HS$3</formula1>
    </dataValidation>
    <dataValidation type="list" allowBlank="1" showInputMessage="1" showErrorMessage="1" sqref="B54 B76" xr:uid="{E0904C8F-22A1-44A9-99C9-17B85AC9B47A}">
      <formula1>$HJ$1:$HJ$2</formula1>
    </dataValidation>
    <dataValidation type="list" allowBlank="1" showInputMessage="1" showErrorMessage="1" sqref="B58" xr:uid="{30682E23-7B3B-463A-81D4-641B713944BB}">
      <formula1>$HK$1:$HK$2</formula1>
    </dataValidation>
    <dataValidation type="list" allowBlank="1" showInputMessage="1" showErrorMessage="1" sqref="B59:B60" xr:uid="{9AA7D447-9FFB-4570-8EA3-4113424068E4}">
      <formula1>$HL$1:$HL$2</formula1>
    </dataValidation>
    <dataValidation type="list" allowBlank="1" showInputMessage="1" showErrorMessage="1" sqref="B61" xr:uid="{E4F60F92-E095-40E5-A1D3-8F80AE528119}">
      <formula1>$HM$1:$HM$3</formula1>
    </dataValidation>
    <dataValidation type="list" allowBlank="1" showInputMessage="1" showErrorMessage="1" sqref="B64" xr:uid="{114E76DF-91B5-4AE0-8A80-55E293124B14}">
      <formula1>$HN$1:$HN$2</formula1>
    </dataValidation>
    <dataValidation type="list" allowBlank="1" showInputMessage="1" showErrorMessage="1" sqref="B65" xr:uid="{89E8192B-52FF-4ECB-A732-5CD9664374F1}">
      <formula1>$HO$1:$HO$2</formula1>
    </dataValidation>
    <dataValidation type="list" allowBlank="1" showInputMessage="1" showErrorMessage="1" sqref="B80" xr:uid="{63A3C8E7-8025-480E-B434-12659EF74ED7}">
      <formula1>$HZ$1:$HZ$2</formula1>
    </dataValidation>
    <dataValidation type="list" allowBlank="1" showInputMessage="1" showErrorMessage="1" sqref="B81" xr:uid="{EBCA5E9F-4658-446D-9D6A-2FCBDAE7EA8E}">
      <formula1>$IA$1:$IA$2</formula1>
    </dataValidation>
    <dataValidation type="list" allowBlank="1" showInputMessage="1" showErrorMessage="1" sqref="B84" xr:uid="{350B215E-F123-4197-9B7E-5C029C9BA310}">
      <formula1>$HW$1:$HW$2</formula1>
    </dataValidation>
    <dataValidation type="list" allowBlank="1" showInputMessage="1" showErrorMessage="1" sqref="B86" xr:uid="{3640989A-8BB6-4EFC-9311-71FC6F31BB70}">
      <formula1>$HX$1:$HX$3</formula1>
    </dataValidation>
    <dataValidation type="list" allowBlank="1" showInputMessage="1" showErrorMessage="1" sqref="B87" xr:uid="{468DF9C2-DBF3-408A-866C-FBB07D74478C}">
      <formula1>$HY$1:$HY$2</formula1>
    </dataValidation>
    <dataValidation type="list" allowBlank="1" showInputMessage="1" showErrorMessage="1" sqref="B93" xr:uid="{5E2C5193-B6CA-4147-95ED-92297C75430F}">
      <formula1>$HT$1:$HT$3</formula1>
    </dataValidation>
    <dataValidation type="list" allowBlank="1" showInputMessage="1" showErrorMessage="1" sqref="B94" xr:uid="{83661389-4875-47F6-8858-115D0FCF62A6}">
      <formula1>$HU$1:$HU$3</formula1>
    </dataValidation>
    <dataValidation type="list" allowBlank="1" showInputMessage="1" showErrorMessage="1" sqref="B95" xr:uid="{0F6B3864-941E-4960-B084-7854DB49B9F8}">
      <formula1>$HV$1:$HV$2</formula1>
    </dataValidation>
    <dataValidation type="list" allowBlank="1" showInputMessage="1" showErrorMessage="1" sqref="B108 B132" xr:uid="{56714D4A-4A2C-4DB6-9499-4251F02F0B44}">
      <formula1>$IC$1:$IC$3</formula1>
    </dataValidation>
    <dataValidation type="list" allowBlank="1" showInputMessage="1" showErrorMessage="1" sqref="B112" xr:uid="{8F77D6B5-1849-494E-B5D7-4A37C4E30CAB}">
      <formula1>$IB$1:$IB$2</formula1>
    </dataValidation>
    <dataValidation type="list" allowBlank="1" showInputMessage="1" showErrorMessage="1" sqref="B138" xr:uid="{EDC6FBA7-2A04-4725-888A-862D37D39E26}">
      <formula1>$ID$1:$ID$2</formula1>
    </dataValidation>
    <dataValidation type="list" allowBlank="1" showInputMessage="1" showErrorMessage="1" sqref="I94:I95 J118:J125 M118:M125 J146:J149 M146:M149 J173:J180 M173:M180" xr:uid="{BA5542E4-5C57-475B-B5CD-0759709B0BAC}">
      <formula1>$HC$1:$HC$2</formula1>
    </dataValidation>
    <dataValidation type="list" allowBlank="1" showInputMessage="1" showErrorMessage="1" sqref="K118:K125 N118:N125 K146:K149 N146:N149 K173:K180 N173:N180" xr:uid="{2A8710B4-F20B-4E53-85BB-5FFEC4EA2E28}">
      <formula1>$HD$1:$HD$2</formula1>
    </dataValidation>
    <dataValidation type="list" allowBlank="1" showInputMessage="1" showErrorMessage="1" sqref="J47:M47 J49:M49 J54:M54 J59:M59" xr:uid="{2A0B1ECA-F14F-45F8-B12C-CE1C58679FE7}">
      <formula1>$IF$1:$IF$2</formula1>
    </dataValidation>
    <dataValidation type="list" allowBlank="1" showInputMessage="1" showErrorMessage="1" sqref="J50:M50 J52:M52 J55:M55 J57:M57 J60:M60 J62:M62" xr:uid="{F47B08BE-6086-49D1-B473-FBAB693B5D6A}">
      <formula1>$IG$1:$IG$2</formula1>
    </dataValidation>
    <dataValidation type="list" allowBlank="1" showInputMessage="1" showErrorMessage="1" sqref="J51:M51" xr:uid="{9A89975C-0F23-466B-93D1-AF2FE8ACCF11}">
      <formula1>$IH$1:$IH$2</formula1>
    </dataValidation>
    <dataValidation type="list" allowBlank="1" showInputMessage="1" showErrorMessage="1" sqref="J64:M64" xr:uid="{DCEF25B8-89DC-418A-B7EB-B9086B8258AC}">
      <formula1>$II$1:$II$5</formula1>
    </dataValidation>
    <dataValidation type="list" allowBlank="1" showInputMessage="1" showErrorMessage="1" sqref="J65:M65" xr:uid="{B0F4F184-72C9-49AF-9544-0F331E774A12}">
      <formula1>$IJ$1:$IJ$2</formula1>
    </dataValidation>
    <dataValidation type="list" showInputMessage="1" showErrorMessage="1" sqref="I71:J71 I74" xr:uid="{8D6379F9-5DA3-42C1-9154-E4858305CFF4}">
      <formula1>$HH$1:$HH$2</formula1>
    </dataValidation>
    <dataValidation type="list" allowBlank="1" showInputMessage="1" showErrorMessage="1" sqref="T4 T5 T6 T7 T8 T9 T10 T11 T12 T13 T14 T15 T16 T17 T18 T19 T20 T21 T22 T23 T24 T25 T26 T27 T28 T29 T30 T31 T32 T33" xr:uid="{FD1373BE-4EC4-413D-9615-65ADB663D4CD}">
      <formula1>$GX$1:$GX$6</formula1>
    </dataValidation>
    <dataValidation type="list" showInputMessage="1" showErrorMessage="1" sqref="B106 B127" xr:uid="{C51A2068-B928-40A2-88FD-FED44B0E4D69}">
      <formula1>$IE$1:$IE$501</formula1>
    </dataValidation>
    <dataValidation type="list" showInputMessage="1" showErrorMessage="1" sqref="I4 K4" xr:uid="{AD961F33-4871-4359-9ADA-5161C9A3C70F}">
      <formula1>$GR$1:$GR$3</formula1>
    </dataValidation>
    <dataValidation type="list" showInputMessage="1" showErrorMessage="1" sqref="I5 K5" xr:uid="{E09C0F5E-AEEF-49C9-A6D1-5C2189EBCCEC}">
      <formula1>$GS$1:$GS$3</formula1>
    </dataValidation>
    <dataValidation type="list" showInputMessage="1" showErrorMessage="1" sqref="I6 K6" xr:uid="{CA030948-4293-43B8-9DC2-99FAB8A6EC24}">
      <formula1>$GT$1:$GT$3</formula1>
    </dataValidation>
    <dataValidation type="list" showInputMessage="1" showErrorMessage="1" sqref="I7 K7" xr:uid="{B9C863A7-F033-47B1-A402-A3EA396B1C06}">
      <formula1>$GU$1:$GU$3</formula1>
    </dataValidation>
    <dataValidation type="list" showInputMessage="1" showErrorMessage="1" sqref="I8 K8" xr:uid="{E3BF64ED-A067-4D12-97F9-75DCE74F3C24}">
      <formula1>$GV$1:$GV$5</formula1>
    </dataValidation>
    <dataValidation type="list" showInputMessage="1" showErrorMessage="1" sqref="I9 K9" xr:uid="{889EB88A-2327-41BA-ABE1-3DFCF7BF8895}">
      <formula1>$GW$1:$GW$2</formula1>
    </dataValidation>
    <dataValidation type="list" showInputMessage="1" showErrorMessage="1" sqref="I13" xr:uid="{0D699A8B-FAE0-4B69-B4A9-00422B96593D}">
      <formula1>$GY$1:$GY$2</formula1>
    </dataValidation>
    <dataValidation type="list" showInputMessage="1" showErrorMessage="1" sqref="I14" xr:uid="{FBC36E8B-B4F9-44FF-AA4D-F791E0262436}">
      <formula1>$GZ$1:$GZ$2</formula1>
    </dataValidation>
    <dataValidation type="list" showInputMessage="1" showErrorMessage="1" sqref="I15" xr:uid="{3F8B835A-BB99-4E4E-A1A7-B22B1AFE9FF8}">
      <formula1>$HA$1:$HA$2</formula1>
    </dataValidation>
    <dataValidation type="list" showInputMessage="1" showErrorMessage="1" sqref="I100" xr:uid="{E48A24FC-D8D7-4C85-A7A0-71EAC441C741}">
      <formula1>$HE$1:$HE$3</formula1>
    </dataValidation>
    <dataValidation type="list" showInputMessage="1" showErrorMessage="1" sqref="I134:J134" xr:uid="{A05227C5-DDD9-42F5-A8C3-3D50A8806979}">
      <formula1>$HF$1:$HF$2</formula1>
    </dataValidation>
    <dataValidation type="list" showInputMessage="1" showErrorMessage="1" sqref="I72:J72" xr:uid="{38DF7DF0-3F0F-4BAB-9FBD-74AEC626EDBB}">
      <formula1>$IK$1:$IK$2</formula1>
    </dataValidation>
    <dataValidation type="list" showInputMessage="1" showErrorMessage="1" sqref="I77:J77" xr:uid="{FDE499D8-1A06-4933-A13C-DB3C3C17B3AA}">
      <formula1>$IL$1:$IL$2</formula1>
    </dataValidation>
    <dataValidation type="list" showInputMessage="1" showErrorMessage="1" sqref="J80" xr:uid="{516383CF-403C-44E9-8283-F1B27E0D18DC}">
      <formula1>$IM$1:$IM$5</formula1>
    </dataValidation>
    <dataValidation type="list" showInputMessage="1" showErrorMessage="1" sqref="J81" xr:uid="{490FF200-3E0B-4423-B9E5-A43190A33768}">
      <formula1>$IN$1:$IN$3</formula1>
    </dataValidation>
    <dataValidation type="list" showInputMessage="1" showErrorMessage="1" sqref="S4:S33" xr:uid="{E1D5459D-9C5F-4157-9E9A-D7C6C11F73AC}">
      <formula1>$HB$1:$HB$4</formula1>
    </dataValidation>
  </dataValidations>
  <hyperlinks>
    <hyperlink ref="E5" location="'Справка'!A1066" display="Подробнее" xr:uid="{66CB1666-968F-41A8-812B-DE8AFDF05FCB}"/>
    <hyperlink ref="E6" location="'Справка'!A1075" display="Подробнее" xr:uid="{9458793E-9126-4E82-848B-A09BD3B68B47}"/>
    <hyperlink ref="E7" location="'Справка'!A1082" display="Подробнее" xr:uid="{346FAFA1-D676-40E2-82E4-7BE021763F60}"/>
    <hyperlink ref="E8" location="'Справка'!A1092" display="Подробнее" xr:uid="{8E414D07-26FE-4D44-9B48-D7902F4CE8C2}"/>
    <hyperlink ref="E9" location="'Справка'!A1104" display="Подробнее" xr:uid="{314EB471-C761-4377-84EC-D04C64368D8B}"/>
    <hyperlink ref="E12" location="'Справка'!A1114" display="Подробнее" xr:uid="{BF4AD9C0-F20E-4D13-B45A-19DB9D4DE260}"/>
    <hyperlink ref="E13" location="'Справка'!A1123" display="Подробнее" xr:uid="{AFA2665B-0028-4186-9146-166E72F03839}"/>
    <hyperlink ref="E14" location="'Справка'!A1130" display="Подробнее" xr:uid="{3D7F7F8C-BE98-462B-BDF6-E403B1E95DFE}"/>
    <hyperlink ref="E15" location="'Справка'!A1140" display="Подробнее" xr:uid="{AF471676-C49E-475B-B015-DFB8D165A253}"/>
    <hyperlink ref="E16" location="'Справка'!A1150" display="Подробнее" xr:uid="{CA439380-CC44-4FAB-A30B-1523A21685EE}"/>
    <hyperlink ref="E17" location="'Справка'!A1161" display="Подробнее" xr:uid="{1030549E-B721-4102-B437-547A4B657DDD}"/>
    <hyperlink ref="E18" location="'Справка'!A1171" display="Подробнее" xr:uid="{01153C2A-DAEB-4CC1-ADD7-485939A50F8C}"/>
    <hyperlink ref="E22" location="'Справка'!A1181" display="Подробнее" xr:uid="{1B73E158-679B-4C7A-A6F2-52196C89849E}"/>
    <hyperlink ref="E23" location="'Справка'!A1190" display="Подробнее" xr:uid="{083F5A78-BEAB-4BE4-A603-EFD5C9DCD2B7}"/>
    <hyperlink ref="E24" location="'Справка'!A1197" display="Подробнее" xr:uid="{E49B19B3-F9B2-4EF3-BF26-286E42C42B26}"/>
    <hyperlink ref="E25" location="'Справка'!A1203" display="Подробнее" xr:uid="{066FC717-FD32-4809-BB7A-DE47A9449A73}"/>
    <hyperlink ref="E26" location="'Справка'!A1212" display="Подробнее" xr:uid="{4C46CC3D-EE57-459A-B047-755A74FFF68B}"/>
    <hyperlink ref="E27" location="'Справка'!A1221" display="Подробнее" xr:uid="{18107E1D-02BE-419A-B793-F72C9524308D}"/>
    <hyperlink ref="E29" location="'Справка'!A1230" display="Подробнее" xr:uid="{6009A631-F788-4178-B64A-BAF324C9CB95}"/>
    <hyperlink ref="E30" location="'Справка'!A1236" display="Подробнее" xr:uid="{ADCE1A6D-FA3F-46DA-B2C9-DCDDF0FBD3A6}"/>
    <hyperlink ref="E31" location="'Справка'!A1243" display="Подробнее" xr:uid="{EEDA4C6A-D64F-4518-8D09-2A15C2ED1A22}"/>
    <hyperlink ref="E32" location="'Справка'!A1250" display="Подробнее" xr:uid="{FE64D640-64D4-455B-938C-64D0115C252D}"/>
    <hyperlink ref="E33" location="'Справка'!A1257" display="Подробнее" xr:uid="{CC031E5A-966C-4560-A146-B41747750A2E}"/>
    <hyperlink ref="E35" location="'Справка'!A1265" display="Подробнее" xr:uid="{CBE9E8D5-D0F8-4EA7-AD78-ADAC01C2965C}"/>
    <hyperlink ref="E36" location="'Справка'!A1271" display="Подробнее" xr:uid="{7FE1F621-EF6B-4A7A-8F20-F3B841602FCC}"/>
    <hyperlink ref="E40" location="'Справка'!A1278" display="Подробнее" xr:uid="{D20302F3-33E1-42ED-855B-386CDE66DCAA}"/>
    <hyperlink ref="E41" location="'Справка'!A1297" display="Подробнее" xr:uid="{345FEC46-76AC-4980-A49D-57820D70BC26}"/>
    <hyperlink ref="E43" location="'Справка'!A1307" display="Подробнее" xr:uid="{6091CA3A-7A5F-4B67-8FA7-015D665669D8}"/>
    <hyperlink ref="E45" location="'Справка'!A1319" display="Подробнее" xr:uid="{38B3EBA2-12DA-4AE8-9A3C-A447CF13A287}"/>
    <hyperlink ref="E46" location="'Справка'!A1327" display="Подробнее" xr:uid="{9574F5E1-FED7-4435-B0A8-441B1DF8A4A2}"/>
    <hyperlink ref="E47" location="'Справка'!A1338" display="Подробнее" xr:uid="{F6B9C2AD-5A9E-4293-8324-61A7527488D7}"/>
    <hyperlink ref="E48" location="'Справка'!A1346" display="Подробнее" xr:uid="{457FC0B4-777B-4803-B94C-1BA4B19FCD35}"/>
    <hyperlink ref="E49" location="'Справка'!A1354" display="Подробнее" xr:uid="{C5E407C6-F1FF-485D-969F-F318077CBFB0}"/>
    <hyperlink ref="E50" location="'Справка'!A1366" display="Подробнее" xr:uid="{87C015AD-DB1F-4F33-8E21-594FE67BD84D}"/>
    <hyperlink ref="E54" location="'Справка'!A1378" display="Подробнее" xr:uid="{711B5D33-6DB3-4112-9EC8-D52D578AB950}"/>
    <hyperlink ref="E55" location="'Справка'!A1386" display="Подробнее" xr:uid="{7B976138-BBA6-4978-AFB5-077C337C8663}"/>
    <hyperlink ref="E56" location="'Справка'!A1395" display="Подробнее" xr:uid="{605C4835-1EA9-4BB0-BD08-309F7A5A64F9}"/>
    <hyperlink ref="E57" location="'Справка'!A1405" display="Подробнее" xr:uid="{1C6597F6-2203-4605-95F6-18489466E82C}"/>
    <hyperlink ref="E58" location="'Справка'!A1415" display="Подробнее" xr:uid="{5DF08EBE-2CB2-4452-A3DD-F3B959F79E0B}"/>
    <hyperlink ref="E59" location="'Справка'!A1423" display="Подробнее" xr:uid="{FBDEF1F3-512A-4841-B382-888DE74830E1}"/>
    <hyperlink ref="E60" location="'Справка'!A1432" display="Подробнее" xr:uid="{4EBE4390-2A4D-4E8A-93AF-3430DADB347D}"/>
    <hyperlink ref="E61" location="'Справка'!A1441" display="Подробнее" xr:uid="{C390F98F-DD6C-4306-AACD-D994A139F544}"/>
    <hyperlink ref="E62" location="'Справка'!A1449" display="Подробнее" xr:uid="{BF065F99-B45C-4550-AA0F-0958D49381E5}"/>
    <hyperlink ref="E63" location="'Справка'!A1459" display="Подробнее" xr:uid="{C94ABEE2-37E7-4052-B746-3E3353E1A9C4}"/>
    <hyperlink ref="E64" location="'Справка'!A1469" display="Подробнее" xr:uid="{4BBED636-B5DC-4CF8-98D0-4E2DD3747BD2}"/>
    <hyperlink ref="E65" location="'Справка'!A1476" display="Подробнее" xr:uid="{79E196F0-A0F7-454B-AAE2-A005100126B6}"/>
    <hyperlink ref="E67" location="'Справка'!A1487" display="Подробнее" xr:uid="{659A8541-4B7D-43FF-AD34-E43466CCAAD4}"/>
    <hyperlink ref="E68" location="'Справка'!A1492" display="Подробнее" xr:uid="{C31DC37F-0E00-40E8-A4AE-C2759DBB7952}"/>
    <hyperlink ref="E69" location="'Справка'!A1497" display="Подробнее" xr:uid="{C977ACFA-64C9-4527-B077-A2951E028CF8}"/>
    <hyperlink ref="E71" location="'Справка'!A1502" display="Подробнее" xr:uid="{F25ECA1E-B4E1-4D8D-8FB8-6BE0F6B24F29}"/>
    <hyperlink ref="E72" location="'Справка'!A1507" display="Подробнее" xr:uid="{D72B762B-08FF-4C2D-B4EE-E2C8E8793291}"/>
    <hyperlink ref="E76" location="'Справка'!A1512" display="Подробнее" xr:uid="{5AF18FDB-B13B-4A7E-BB2D-8615650915E3}"/>
    <hyperlink ref="E77" location="'Справка'!A1519" display="Подробнее" xr:uid="{A2F5422A-5609-4CEB-A5AA-BE86475E2EAF}"/>
    <hyperlink ref="E78" location="'Справка'!A1528" display="Подробнее" xr:uid="{BD5D5524-F42E-4C38-B9ED-465E38C513FC}"/>
    <hyperlink ref="E80" location="'Справка'!A1536" display="Подробнее" xr:uid="{8D90FDF5-BDA3-4293-849C-CBC47D7BF009}"/>
    <hyperlink ref="E81" location="'Справка'!A1548" display="Подробнее" xr:uid="{F31511D2-DDDB-4D6F-ABC7-ACF8C6D01A80}"/>
    <hyperlink ref="E82" location="'Справка'!A1557" display="Подробнее" xr:uid="{C3F5D34F-F349-41CE-9EC4-ED61A2F77CC4}"/>
    <hyperlink ref="E83" location="'Справка'!A1564" display="Подробнее" xr:uid="{48D5EBD9-7CAE-4C33-A1BB-4C2276669635}"/>
    <hyperlink ref="E84" location="'Справка'!A1571" display="Подробнее" xr:uid="{415BAC3F-82D4-4D3C-86C6-216D2F9856F4}"/>
    <hyperlink ref="E85" location="'Справка'!A1578" display="Подробнее" xr:uid="{3F7F0D00-F91E-4C39-A1E5-8517D4C2718D}"/>
    <hyperlink ref="E86" location="'Справка'!A1584" display="Подробнее" xr:uid="{2639C3A7-09CD-4B67-A7EC-4079B21EB9E8}"/>
    <hyperlink ref="E87" location="'Справка'!A1604" display="Подробнее" xr:uid="{032341C2-127F-4513-817C-59FA7617210F}"/>
    <hyperlink ref="E88" location="'Справка'!A1612" display="Подробнее" xr:uid="{9D01A29E-43C7-41B8-B006-1C3D1122E5FF}"/>
    <hyperlink ref="E90" location="'Справка'!A1619" display="Подробнее" xr:uid="{F94B69A8-762D-4ABB-8492-B209F62ABDA9}"/>
    <hyperlink ref="E91" location="'Справка'!A1624" display="Подробнее" xr:uid="{2C492444-4243-4DF8-A2C8-4F31954379C6}"/>
    <hyperlink ref="E92" location="'Справка'!A1629" display="Подробнее" xr:uid="{1A04641D-799E-43F4-ACFF-F9ADECC96397}"/>
    <hyperlink ref="E93" location="'Справка'!A1635" display="Подробнее" xr:uid="{451BC807-1DCF-4C9B-9ACA-075796C5E72E}"/>
    <hyperlink ref="E94" location="'Справка'!A1640" display="Подробнее" xr:uid="{DC49DE28-E3A0-4CAC-837F-C0D0BAEEE04B}"/>
    <hyperlink ref="E95" location="'Справка'!A1645" display="Подробнее" xr:uid="{DD81DF14-4936-4E7B-A4BF-430DDCCBCBF2}"/>
    <hyperlink ref="E99" location="'Справка'!A1650" display="Подробнее" xr:uid="{8183C981-C9E0-41DF-B390-C04342F33E30}"/>
    <hyperlink ref="E100" location="'Справка'!A1670" display="Подробнее" xr:uid="{04CEBA27-FD1F-4E56-98DB-0AB9E61615AA}"/>
    <hyperlink ref="E101" location="'Справка'!A1679" display="Подробнее" xr:uid="{1894C8AC-0799-4738-9C2A-DC77804CD099}"/>
    <hyperlink ref="E102" location="'Справка'!A1687" display="Подробнее" xr:uid="{F5A7E116-0565-4A90-8F8B-6C8BF6042270}"/>
    <hyperlink ref="E104" location="'Справка'!A1695" display="Подробнее" xr:uid="{AD9894F2-E3D0-45D3-B0D3-69E43E55B991}"/>
    <hyperlink ref="E106" location="'Справка'!A1704" display="Подробнее" xr:uid="{8758E106-E3AD-4C48-AA11-8936AC0169A3}"/>
    <hyperlink ref="E107" location="'Справка'!A1713" display="Подробнее" xr:uid="{0F2E3200-E196-4F4E-BE51-DEB2E0E4BC9D}"/>
    <hyperlink ref="E108" location="'Справка'!A1720" display="Подробнее" xr:uid="{DA85113E-2D97-4451-A086-2E275AA1C87A}"/>
    <hyperlink ref="E109" location="'Справка'!A1728" display="Подробнее" xr:uid="{52BB647B-7D3C-4ECE-978B-8A08347B5AEE}"/>
    <hyperlink ref="E110" location="'Справка'!A1735" display="Подробнее" xr:uid="{D8FF1957-A9A9-425F-A6F9-E72466DE7461}"/>
    <hyperlink ref="E111" location="'Справка'!A1743" display="Подробнее" xr:uid="{22103F24-EA04-4B8E-9168-5DC76651B236}"/>
    <hyperlink ref="E112" location="'Справка'!A1750" display="Подробнее" xr:uid="{BFCF1099-20A8-4983-AF11-3C7E381D44FF}"/>
    <hyperlink ref="E113" location="'Справка'!A1757" display="Подробнее" xr:uid="{75188F77-8574-4FBE-A520-EAFBC75E6EDE}"/>
    <hyperlink ref="E114" location="'Справка'!A1762" display="Подробнее" xr:uid="{EE8C16A2-DB38-4101-B41B-9BF77F8AF342}"/>
    <hyperlink ref="E115" location="'Справка'!A1771" display="Подробнее" xr:uid="{EC73639D-4733-49FC-8007-60EDC4D6984F}"/>
    <hyperlink ref="E116" location="'Справка'!A1780" display="Подробнее" xr:uid="{BC72184E-ACA9-4D8D-9E31-3CB95862E64C}"/>
    <hyperlink ref="E117" location="'Справка'!A1789" display="Подробнее" xr:uid="{B1A7D501-A8A9-405B-A589-BAB2756E5DE3}"/>
    <hyperlink ref="E118" location="'Справка'!A1798" display="Подробнее" xr:uid="{B49E3D54-3E38-49E2-9597-65D92AEDBD4A}"/>
    <hyperlink ref="E119" location="'Справка'!A1804" display="Подробнее" xr:uid="{83A8211C-3A29-430F-B0BF-8C03409E4D70}"/>
    <hyperlink ref="E120" location="'Справка'!A1810" display="Подробнее" xr:uid="{BDFDEE49-ACDE-44C4-B4C0-676B2032E755}"/>
    <hyperlink ref="E121" location="'Справка'!A1816" display="Подробнее" xr:uid="{503DDC50-D517-4A47-AF34-1E3667785C25}"/>
    <hyperlink ref="E122" location="'Справка'!A1822" display="Подробнее" xr:uid="{AFF9C91F-DD8A-489C-BF06-3A0CDC5E360F}"/>
    <hyperlink ref="E125" location="'Справка'!A1828" display="Подробнее" xr:uid="{293309BE-E4C5-442F-AC87-10FA1B9C4398}"/>
    <hyperlink ref="E126" location="'Справка'!A1834" display="Подробнее" xr:uid="{2922E953-3880-4BA2-97AE-7565CC739EF3}"/>
    <hyperlink ref="E127" location="'Справка'!A1842" display="Подробнее" xr:uid="{8ACC01FA-109B-4848-BC5F-B97253794F0B}"/>
    <hyperlink ref="E128" location="'Справка'!A1849" display="Подробнее" xr:uid="{A6D9DCE1-D4C5-4C4F-B16E-496C82157358}"/>
    <hyperlink ref="E129" location="'Справка'!A1855" display="Подробнее" xr:uid="{6E463AB0-FF6C-4104-AB42-9FB31810FBA5}"/>
    <hyperlink ref="E130" location="'Справка'!A1862" display="Подробнее" xr:uid="{E6233D64-9417-44D0-9291-45EF60FC8541}"/>
    <hyperlink ref="E131" location="'Справка'!A1869" display="Подробнее" xr:uid="{3CA63895-82B3-4906-A38B-2880ABDBB37B}"/>
    <hyperlink ref="E132" location="'Справка'!A1876" display="Подробнее" xr:uid="{E82EF6BF-7DA8-4C61-B99B-26D5A0E21EA3}"/>
    <hyperlink ref="E133" location="'Справка'!A1884" display="Подробнее" xr:uid="{FEE5B37B-EDAC-4BCB-806C-4EB976C0F713}"/>
    <hyperlink ref="E134" location="'Справка'!A1891" display="Подробнее" xr:uid="{32FC07B1-7D59-4081-B361-4ECECE4B46EF}"/>
    <hyperlink ref="E135" location="'Справка'!A1897" display="Подробнее" xr:uid="{8B2F7259-BCA4-4D9E-970B-61591941593A}"/>
    <hyperlink ref="E136" location="'Справка'!A1903" display="Подробнее" xr:uid="{85651E03-7BFE-42EC-B7C3-E861D073C32A}"/>
    <hyperlink ref="E137" location="'Справка'!A1909" display="Подробнее" xr:uid="{84D0A654-EB6F-4BAA-8BD0-F3B09D894E9D}"/>
    <hyperlink ref="E138" location="'Справка'!A1916" display="Подробнее" xr:uid="{97478A3C-C54D-4E78-AA84-F504B4959651}"/>
    <hyperlink ref="E139" location="'Справка'!A1922" display="Подробнее" xr:uid="{394394A6-26F9-4F96-BAB1-F9486CB337D8}"/>
    <hyperlink ref="E140" location="'Справка'!A1929" display="Подробнее" xr:uid="{45E3C2DF-799F-4CB0-9A7F-E7CE558D6DDB}"/>
    <hyperlink ref="E141" location="'Справка'!A1936" display="Подробнее" xr:uid="{765CB0E2-768D-482A-8624-F7BFBB8286FF}"/>
    <hyperlink ref="E142" location="'Справка'!A1943" display="Подробнее" xr:uid="{B0C76048-0604-430E-B118-D2C1B5461E53}"/>
    <hyperlink ref="M19" location="'Справка'!A2089" display="Подробнее" xr:uid="{767F8C79-D1C6-4BEC-8E38-22BC80F06ED2}"/>
    <hyperlink ref="M20" location="'Справка'!A2095" display="Подробнее" xr:uid="{88949A3A-F4E6-4748-8A95-5A09967DF614}"/>
    <hyperlink ref="M21" location="'Справка'!A2101" display="Подробнее" xr:uid="{C25DF40F-6E5E-47DC-B3F3-3A453F5137BD}"/>
    <hyperlink ref="M22" location="'Справка'!A2108" display="Подробнее" xr:uid="{C204CAB3-2AFE-4C08-B645-9B75D78C17DA}"/>
    <hyperlink ref="M23" location="'Справка'!A2116" display="Подробнее" xr:uid="{BC13027C-9418-4F76-9FF2-58ABF6FF1CB6}"/>
    <hyperlink ref="M27" location="'Справка'!A2028" display="Подробнее" xr:uid="{1D51B8DB-70A1-4AD7-B24A-684C349862F3}"/>
    <hyperlink ref="M28" location="'Справка'!A2036" display="Подробнее" xr:uid="{F37862F7-C64C-4A20-A67F-AF51F9A60302}"/>
    <hyperlink ref="M29" location="'Справка'!A2045" display="Подробнее" xr:uid="{25382818-4816-4903-8C03-0DE072B7F2DD}"/>
    <hyperlink ref="M30" location="'Справка'!A2055" display="Подробнее" xr:uid="{9163F9B5-4742-4ED7-B212-7B40ABFADC42}"/>
    <hyperlink ref="M31" location="'Справка'!A2062" display="Подробнее" xr:uid="{90F5AAF4-5D3E-40C2-9C6D-655950AA6AEF}"/>
    <hyperlink ref="M32" location="'Справка'!A2071" display="Подробнее" xr:uid="{FB3537B2-A3F3-43AF-B38C-C7F7764909C0}"/>
    <hyperlink ref="M33" location="'Справка'!A2080" display="Подробнее" xr:uid="{24951B0D-BAB6-43F5-A180-7F201607043B}"/>
    <hyperlink ref="M71" location="'Справка'!A1950" display="Подробнее" xr:uid="{9BA25DC0-BCB0-4D90-8565-EDCEB656F3D5}"/>
    <hyperlink ref="M72" location="'Справка'!A1955" display="Подробнее" xr:uid="{4F353BD9-1A04-404C-8CE3-817EB45D10A5}"/>
    <hyperlink ref="M73" location="'Справка'!A1960" display="Подробнее" xr:uid="{2C6FC6DA-9A90-4FC3-BD21-F1DFA5E10C38}"/>
    <hyperlink ref="M74" location="'Справка'!A1969" display="Подробнее" xr:uid="{9565142F-59F7-4862-847A-7A41E9C30A78}"/>
    <hyperlink ref="M75" location="'Справка'!A1974" display="Подробнее" xr:uid="{E5BEA1FD-3DB1-4159-B683-9657BFE20DDD}"/>
    <hyperlink ref="M76" location="'Справка'!A1979" display="Подробнее" xr:uid="{6693D3C5-5CE3-4D19-A8CB-DC4548917404}"/>
    <hyperlink ref="M77" location="'Справка'!A1984" display="Подробнее" xr:uid="{A20ED7AB-439F-4413-876F-B5B058597A70}"/>
    <hyperlink ref="M78" location="'Справка'!A1993" display="Подробнее" xr:uid="{E81A6CCF-1DEC-41B3-8937-2D76BA1666F5}"/>
    <hyperlink ref="M79" location="'Справка'!A2001" display="Подробнее" xr:uid="{57320546-E74D-4051-80BB-523BF93A85D9}"/>
    <hyperlink ref="M80" location="'Справка'!A2008" display="Подробнее" xr:uid="{B8BD5FD1-F7B8-4FED-AB92-1420D2640EAF}"/>
    <hyperlink ref="M81" location="'Справка'!A2013" display="Подробнее" xr:uid="{8CFBA106-ADB8-403D-8E5D-986C753E8C5D}"/>
    <hyperlink ref="M82" location="'Справка'!A2018" display="Подробнее" xr:uid="{F12A78B6-DF75-445B-BDC1-482D67039771}"/>
    <hyperlink ref="M83" location="'Справка'!A2023" display="Подробнее" xr:uid="{C3D0422F-1EA8-4AC6-8C47-5D60D19E3FF3}"/>
    <hyperlink ref="AI1" location="'Справка'!A977" display="Контрольные точки диаграмм (Подробнее)" xr:uid="{DA1C71C2-C538-4728-8A9F-84960F6D5D99}"/>
    <hyperlink ref="H2" location="'Справка'!A840" display="Единицы измерения (Подробнее)" xr:uid="{C688A928-F836-4CE2-9CBC-A8068184D03B}"/>
    <hyperlink ref="O2" location="'Справка'!A869" display="Сочетания нагрузок (Подробнее)" xr:uid="{FE490029-211E-47C7-8788-7BA887C13A0B}"/>
    <hyperlink ref="H11" location="'Справка'!A857" display="Система знаков (Подробнее)" xr:uid="{9205DC0C-4BE1-4329-BBBA-D3CDF35675E2}"/>
    <hyperlink ref="H17" location="'Справка'!A940" display="Материал арматуры (Подробнее)" xr:uid="{1B51BD65-C293-4538-BF34-D5A2948166BD}"/>
    <hyperlink ref="H25" location="'Справка'!A931" display="Материал бетона (Подробнее)" xr:uid="{7A16FAA3-8726-43F5-8741-A6A719D3C879}"/>
    <hyperlink ref="H35" location="'Справка'!A949" display="Настройка расчетных профилей (Подробнее)" xr:uid="{C9CAE70C-19A7-421C-8C4C-85E1B3A7A6B4}"/>
    <hyperlink ref="P36" location="'Справка'!A909" display="Нагрузки для устойчивости (Подробнее)" xr:uid="{43B325D4-9F92-4565-84AA-8F06CDE06C6E}"/>
    <hyperlink ref="AI58" location="'Справка'!A919" display="СП 35.13330.2011, таблица 7.21 (Подробнее)" xr:uid="{908746EA-52F1-482F-9E6B-DC6F700D87AD}"/>
    <hyperlink ref="H69" location="'Справка'!A984" display="Аннотации схемы (Подробнее)" xr:uid="{C0A7B17C-B934-4C82-9264-025686025C31}"/>
    <hyperlink ref="H85" location="'Справка'!A995" display="Круглое сечение (Подробнее)" xr:uid="{B9A619ED-D807-4215-89E4-ACE151E7932C}"/>
    <hyperlink ref="H97" location="'Справка'!A1034" display="Сечение из прямоугольников (Подробнее)" xr:uid="{3E5B8416-1826-4923-AD70-0FD5557C9F51}"/>
    <hyperlink ref="H127" location="'Справка'!A1004" display="Скругленный прямоугольник (Подробнее)" xr:uid="{C92092FD-9AA5-4035-8043-8F0C4855D023}"/>
    <hyperlink ref="H152" location="'Справка'!A1016" display="Пустотелый скругленный прямоугольник (Подробнее)" xr:uid="{15E95E1D-1810-4F0F-8806-6731D09035A4}"/>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2252"/>
  <sheetViews>
    <sheetView workbookViewId="0">
      <selection sqref="A1:F1"/>
    </sheetView>
  </sheetViews>
  <sheetFormatPr defaultRowHeight="12.75" outlineLevelRow="1" x14ac:dyDescent="0.2"/>
  <cols>
    <col min="1" max="1" width="34.7109375" style="26" customWidth="1"/>
    <col min="2" max="2" width="118.7109375" style="26" customWidth="1"/>
    <col min="3" max="4" width="18.7109375" style="26" customWidth="1"/>
    <col min="5" max="6" width="26.7109375" style="26" customWidth="1"/>
    <col min="7" max="16384" width="9.140625" style="25"/>
  </cols>
  <sheetData>
    <row r="1" spans="1:6" ht="20.25" collapsed="1" x14ac:dyDescent="0.2">
      <c r="A1" s="117" t="s">
        <v>656</v>
      </c>
      <c r="B1" s="117"/>
      <c r="C1" s="117"/>
      <c r="D1" s="117"/>
      <c r="E1" s="117"/>
      <c r="F1" s="117"/>
    </row>
    <row r="2" spans="1:6" hidden="1" outlineLevel="1" x14ac:dyDescent="0.2">
      <c r="A2" s="118" t="s">
        <v>657</v>
      </c>
      <c r="B2" s="118"/>
      <c r="C2" s="118"/>
      <c r="D2" s="118"/>
      <c r="E2" s="118"/>
      <c r="F2" s="118"/>
    </row>
    <row r="3" spans="1:6" hidden="1" outlineLevel="1" x14ac:dyDescent="0.2">
      <c r="A3" s="118" t="s">
        <v>658</v>
      </c>
      <c r="B3" s="118"/>
      <c r="C3" s="118"/>
      <c r="D3" s="118"/>
      <c r="E3" s="118"/>
      <c r="F3" s="118"/>
    </row>
    <row r="4" spans="1:6" hidden="1" outlineLevel="1" x14ac:dyDescent="0.2">
      <c r="A4" s="118" t="s">
        <v>659</v>
      </c>
      <c r="B4" s="118"/>
      <c r="C4" s="118"/>
      <c r="D4" s="118"/>
      <c r="E4" s="118"/>
      <c r="F4" s="118"/>
    </row>
    <row r="5" spans="1:6" hidden="1" outlineLevel="1" x14ac:dyDescent="0.2">
      <c r="A5" s="118" t="s">
        <v>660</v>
      </c>
      <c r="B5" s="118"/>
      <c r="C5" s="118"/>
      <c r="D5" s="118"/>
      <c r="E5" s="118"/>
      <c r="F5" s="118"/>
    </row>
    <row r="6" spans="1:6" hidden="1" outlineLevel="1" x14ac:dyDescent="0.2">
      <c r="A6" s="30"/>
      <c r="B6" s="30"/>
      <c r="C6" s="30"/>
      <c r="D6" s="30"/>
      <c r="E6" s="30"/>
      <c r="F6" s="30"/>
    </row>
    <row r="7" spans="1:6" ht="16.5" hidden="1" outlineLevel="1" x14ac:dyDescent="0.2">
      <c r="A7" s="119" t="s">
        <v>661</v>
      </c>
      <c r="B7" s="119"/>
      <c r="C7" s="119"/>
      <c r="D7" s="119"/>
      <c r="E7" s="119"/>
      <c r="F7" s="119"/>
    </row>
    <row r="8" spans="1:6" hidden="1" outlineLevel="1" x14ac:dyDescent="0.2">
      <c r="A8" s="118" t="s">
        <v>662</v>
      </c>
      <c r="B8" s="118"/>
      <c r="C8" s="118"/>
      <c r="D8" s="118"/>
      <c r="E8" s="118"/>
      <c r="F8" s="118"/>
    </row>
    <row r="9" spans="1:6" hidden="1" outlineLevel="1" x14ac:dyDescent="0.2">
      <c r="A9" s="118" t="s">
        <v>663</v>
      </c>
      <c r="B9" s="118"/>
      <c r="C9" s="118"/>
      <c r="D9" s="118"/>
      <c r="E9" s="118"/>
      <c r="F9" s="118"/>
    </row>
    <row r="10" spans="1:6" hidden="1" outlineLevel="1" x14ac:dyDescent="0.2">
      <c r="A10" s="118" t="s">
        <v>664</v>
      </c>
      <c r="B10" s="118"/>
      <c r="C10" s="118"/>
      <c r="D10" s="118"/>
      <c r="E10" s="118"/>
      <c r="F10" s="118"/>
    </row>
    <row r="11" spans="1:6" hidden="1" outlineLevel="1" x14ac:dyDescent="0.2">
      <c r="A11" s="118" t="s">
        <v>665</v>
      </c>
      <c r="B11" s="118"/>
      <c r="C11" s="118"/>
      <c r="D11" s="118"/>
      <c r="E11" s="118"/>
      <c r="F11" s="118"/>
    </row>
    <row r="12" spans="1:6" hidden="1" outlineLevel="1" x14ac:dyDescent="0.2">
      <c r="A12" s="118" t="s">
        <v>666</v>
      </c>
      <c r="B12" s="118"/>
      <c r="C12" s="118"/>
      <c r="D12" s="118"/>
      <c r="E12" s="118"/>
      <c r="F12" s="118"/>
    </row>
    <row r="13" spans="1:6" hidden="1" outlineLevel="1" x14ac:dyDescent="0.2">
      <c r="A13" s="118" t="s">
        <v>667</v>
      </c>
      <c r="B13" s="118"/>
      <c r="C13" s="118"/>
      <c r="D13" s="118"/>
      <c r="E13" s="118"/>
      <c r="F13" s="118"/>
    </row>
    <row r="14" spans="1:6" hidden="1" outlineLevel="1" x14ac:dyDescent="0.2">
      <c r="A14" s="118" t="s">
        <v>668</v>
      </c>
      <c r="B14" s="118"/>
      <c r="C14" s="118"/>
      <c r="D14" s="118"/>
      <c r="E14" s="118"/>
      <c r="F14" s="118"/>
    </row>
    <row r="15" spans="1:6" hidden="1" outlineLevel="1" x14ac:dyDescent="0.2">
      <c r="A15" s="118" t="s">
        <v>669</v>
      </c>
      <c r="B15" s="118"/>
      <c r="C15" s="118"/>
      <c r="D15" s="118"/>
      <c r="E15" s="118"/>
      <c r="F15" s="118"/>
    </row>
    <row r="16" spans="1:6" hidden="1" outlineLevel="1" x14ac:dyDescent="0.2">
      <c r="A16" s="118" t="s">
        <v>670</v>
      </c>
      <c r="B16" s="118"/>
      <c r="C16" s="118"/>
      <c r="D16" s="118"/>
      <c r="E16" s="118"/>
      <c r="F16" s="118"/>
    </row>
    <row r="17" spans="1:6" hidden="1" outlineLevel="1" x14ac:dyDescent="0.2">
      <c r="A17" s="118" t="s">
        <v>671</v>
      </c>
      <c r="B17" s="118"/>
      <c r="C17" s="118"/>
      <c r="D17" s="118"/>
      <c r="E17" s="118"/>
      <c r="F17" s="118"/>
    </row>
    <row r="18" spans="1:6" hidden="1" outlineLevel="1" x14ac:dyDescent="0.2">
      <c r="A18" s="118" t="s">
        <v>672</v>
      </c>
      <c r="B18" s="118"/>
      <c r="C18" s="118"/>
      <c r="D18" s="118"/>
      <c r="E18" s="118"/>
      <c r="F18" s="118"/>
    </row>
    <row r="19" spans="1:6" hidden="1" outlineLevel="1" x14ac:dyDescent="0.2">
      <c r="A19" s="118" t="s">
        <v>673</v>
      </c>
      <c r="B19" s="118"/>
      <c r="C19" s="118"/>
      <c r="D19" s="118"/>
      <c r="E19" s="118"/>
      <c r="F19" s="118"/>
    </row>
    <row r="20" spans="1:6" hidden="1" outlineLevel="1" x14ac:dyDescent="0.2">
      <c r="A20" s="118" t="s">
        <v>674</v>
      </c>
      <c r="B20" s="118"/>
      <c r="C20" s="118"/>
      <c r="D20" s="118"/>
      <c r="E20" s="118"/>
      <c r="F20" s="118"/>
    </row>
    <row r="21" spans="1:6" hidden="1" outlineLevel="1" x14ac:dyDescent="0.2">
      <c r="A21" s="118" t="s">
        <v>675</v>
      </c>
      <c r="B21" s="118"/>
      <c r="C21" s="118"/>
      <c r="D21" s="118"/>
      <c r="E21" s="118"/>
      <c r="F21" s="118"/>
    </row>
    <row r="22" spans="1:6" hidden="1" outlineLevel="1" x14ac:dyDescent="0.2">
      <c r="A22" s="118" t="s">
        <v>676</v>
      </c>
      <c r="B22" s="118"/>
      <c r="C22" s="118"/>
      <c r="D22" s="118"/>
      <c r="E22" s="118"/>
      <c r="F22" s="118"/>
    </row>
    <row r="23" spans="1:6" hidden="1" outlineLevel="1" x14ac:dyDescent="0.2">
      <c r="A23" s="118" t="s">
        <v>677</v>
      </c>
      <c r="B23" s="118"/>
      <c r="C23" s="118"/>
      <c r="D23" s="118"/>
      <c r="E23" s="118"/>
      <c r="F23" s="118"/>
    </row>
    <row r="24" spans="1:6" hidden="1" outlineLevel="1" x14ac:dyDescent="0.2">
      <c r="A24" s="118" t="s">
        <v>678</v>
      </c>
      <c r="B24" s="118"/>
      <c r="C24" s="118"/>
      <c r="D24" s="118"/>
      <c r="E24" s="118"/>
      <c r="F24" s="118"/>
    </row>
    <row r="25" spans="1:6" hidden="1" outlineLevel="1" x14ac:dyDescent="0.2">
      <c r="A25" s="118" t="s">
        <v>679</v>
      </c>
      <c r="B25" s="118"/>
      <c r="C25" s="118"/>
      <c r="D25" s="118"/>
      <c r="E25" s="118"/>
      <c r="F25" s="118"/>
    </row>
    <row r="26" spans="1:6" hidden="1" outlineLevel="1" x14ac:dyDescent="0.2">
      <c r="A26" s="118" t="s">
        <v>680</v>
      </c>
      <c r="B26" s="118"/>
      <c r="C26" s="118"/>
      <c r="D26" s="118"/>
      <c r="E26" s="118"/>
      <c r="F26" s="118"/>
    </row>
    <row r="27" spans="1:6" hidden="1" outlineLevel="1" x14ac:dyDescent="0.2">
      <c r="A27" s="118" t="s">
        <v>681</v>
      </c>
      <c r="B27" s="118"/>
      <c r="C27" s="118"/>
      <c r="D27" s="118"/>
      <c r="E27" s="118"/>
      <c r="F27" s="118"/>
    </row>
    <row r="28" spans="1:6" hidden="1" outlineLevel="1" x14ac:dyDescent="0.2">
      <c r="A28" s="118" t="s">
        <v>682</v>
      </c>
      <c r="B28" s="118"/>
      <c r="C28" s="118"/>
      <c r="D28" s="118"/>
      <c r="E28" s="118"/>
      <c r="F28" s="118"/>
    </row>
    <row r="29" spans="1:6" hidden="1" outlineLevel="1" x14ac:dyDescent="0.2">
      <c r="A29" s="118" t="s">
        <v>683</v>
      </c>
      <c r="B29" s="118"/>
      <c r="C29" s="118"/>
      <c r="D29" s="118"/>
      <c r="E29" s="118"/>
      <c r="F29" s="118"/>
    </row>
    <row r="30" spans="1:6" hidden="1" outlineLevel="1" x14ac:dyDescent="0.2">
      <c r="A30" s="118" t="s">
        <v>684</v>
      </c>
      <c r="B30" s="118"/>
      <c r="C30" s="118"/>
      <c r="D30" s="118"/>
      <c r="E30" s="118"/>
      <c r="F30" s="118"/>
    </row>
    <row r="31" spans="1:6" hidden="1" outlineLevel="1" x14ac:dyDescent="0.2">
      <c r="A31" s="118" t="s">
        <v>685</v>
      </c>
      <c r="B31" s="118"/>
      <c r="C31" s="118"/>
      <c r="D31" s="118"/>
      <c r="E31" s="118"/>
      <c r="F31" s="118"/>
    </row>
    <row r="32" spans="1:6" hidden="1" outlineLevel="1" x14ac:dyDescent="0.2">
      <c r="A32" s="118" t="s">
        <v>686</v>
      </c>
      <c r="B32" s="118"/>
      <c r="C32" s="118"/>
      <c r="D32" s="118"/>
      <c r="E32" s="118"/>
      <c r="F32" s="118"/>
    </row>
    <row r="33" spans="1:6" hidden="1" outlineLevel="1" x14ac:dyDescent="0.2">
      <c r="A33" s="118" t="s">
        <v>687</v>
      </c>
      <c r="B33" s="118"/>
      <c r="C33" s="118"/>
      <c r="D33" s="118"/>
      <c r="E33" s="118"/>
      <c r="F33" s="118"/>
    </row>
    <row r="34" spans="1:6" hidden="1" outlineLevel="1" x14ac:dyDescent="0.2">
      <c r="A34" s="118" t="s">
        <v>688</v>
      </c>
      <c r="B34" s="118"/>
      <c r="C34" s="118"/>
      <c r="D34" s="118"/>
      <c r="E34" s="118"/>
      <c r="F34" s="118"/>
    </row>
    <row r="35" spans="1:6" hidden="1" outlineLevel="1" x14ac:dyDescent="0.2">
      <c r="A35" s="118" t="s">
        <v>689</v>
      </c>
      <c r="B35" s="118"/>
      <c r="C35" s="118"/>
      <c r="D35" s="118"/>
      <c r="E35" s="118"/>
      <c r="F35" s="118"/>
    </row>
    <row r="36" spans="1:6" hidden="1" outlineLevel="1" x14ac:dyDescent="0.2">
      <c r="A36" s="118" t="s">
        <v>690</v>
      </c>
      <c r="B36" s="118"/>
      <c r="C36" s="118"/>
      <c r="D36" s="118"/>
      <c r="E36" s="118"/>
      <c r="F36" s="118"/>
    </row>
    <row r="37" spans="1:6" hidden="1" outlineLevel="1" x14ac:dyDescent="0.2">
      <c r="A37" s="118" t="s">
        <v>691</v>
      </c>
      <c r="B37" s="118"/>
      <c r="C37" s="118"/>
      <c r="D37" s="118"/>
      <c r="E37" s="118"/>
      <c r="F37" s="118"/>
    </row>
    <row r="38" spans="1:6" hidden="1" outlineLevel="1" x14ac:dyDescent="0.2">
      <c r="A38" s="118" t="s">
        <v>692</v>
      </c>
      <c r="B38" s="118"/>
      <c r="C38" s="118"/>
      <c r="D38" s="118"/>
      <c r="E38" s="118"/>
      <c r="F38" s="118"/>
    </row>
    <row r="39" spans="1:6" hidden="1" outlineLevel="1" x14ac:dyDescent="0.2">
      <c r="A39" s="118" t="s">
        <v>693</v>
      </c>
      <c r="B39" s="118"/>
      <c r="C39" s="118"/>
      <c r="D39" s="118"/>
      <c r="E39" s="118"/>
      <c r="F39" s="118"/>
    </row>
    <row r="40" spans="1:6" hidden="1" outlineLevel="1" x14ac:dyDescent="0.2">
      <c r="A40" s="118" t="s">
        <v>694</v>
      </c>
      <c r="B40" s="118"/>
      <c r="C40" s="118"/>
      <c r="D40" s="118"/>
      <c r="E40" s="118"/>
      <c r="F40" s="118"/>
    </row>
    <row r="41" spans="1:6" hidden="1" outlineLevel="1" x14ac:dyDescent="0.2">
      <c r="A41" s="118" t="s">
        <v>695</v>
      </c>
      <c r="B41" s="118"/>
      <c r="C41" s="118"/>
      <c r="D41" s="118"/>
      <c r="E41" s="118"/>
      <c r="F41" s="118"/>
    </row>
    <row r="42" spans="1:6" hidden="1" outlineLevel="1" x14ac:dyDescent="0.2">
      <c r="A42" s="118" t="s">
        <v>696</v>
      </c>
      <c r="B42" s="118"/>
      <c r="C42" s="118"/>
      <c r="D42" s="118"/>
      <c r="E42" s="118"/>
      <c r="F42" s="118"/>
    </row>
    <row r="43" spans="1:6" hidden="1" outlineLevel="1" x14ac:dyDescent="0.2">
      <c r="A43" s="118" t="s">
        <v>697</v>
      </c>
      <c r="B43" s="118"/>
      <c r="C43" s="118"/>
      <c r="D43" s="118"/>
      <c r="E43" s="118"/>
      <c r="F43" s="118"/>
    </row>
    <row r="44" spans="1:6" hidden="1" outlineLevel="1" x14ac:dyDescent="0.2">
      <c r="A44" s="30"/>
      <c r="B44" s="30"/>
      <c r="C44" s="30"/>
      <c r="D44" s="30"/>
      <c r="E44" s="30"/>
      <c r="F44" s="30"/>
    </row>
    <row r="45" spans="1:6" ht="16.5" hidden="1" outlineLevel="1" x14ac:dyDescent="0.2">
      <c r="A45" s="119" t="s">
        <v>698</v>
      </c>
      <c r="B45" s="119"/>
      <c r="C45" s="119"/>
      <c r="D45" s="119"/>
      <c r="E45" s="119"/>
      <c r="F45" s="119"/>
    </row>
    <row r="46" spans="1:6" hidden="1" outlineLevel="1" x14ac:dyDescent="0.2">
      <c r="A46" s="118" t="s">
        <v>699</v>
      </c>
      <c r="B46" s="118"/>
      <c r="C46" s="118"/>
      <c r="D46" s="118"/>
      <c r="E46" s="118"/>
      <c r="F46" s="118"/>
    </row>
    <row r="47" spans="1:6" hidden="1" outlineLevel="1" x14ac:dyDescent="0.2">
      <c r="A47" s="118" t="s">
        <v>700</v>
      </c>
      <c r="B47" s="118"/>
      <c r="C47" s="118"/>
      <c r="D47" s="118"/>
      <c r="E47" s="118"/>
      <c r="F47" s="118"/>
    </row>
    <row r="48" spans="1:6" ht="42" hidden="1" customHeight="1" outlineLevel="1" x14ac:dyDescent="0.2">
      <c r="A48" s="120"/>
      <c r="B48" s="120"/>
      <c r="C48" s="120"/>
      <c r="D48" s="120"/>
      <c r="E48" s="120"/>
      <c r="F48" s="120"/>
    </row>
    <row r="49" spans="1:6" ht="42" hidden="1" customHeight="1" outlineLevel="1" x14ac:dyDescent="0.2">
      <c r="A49" s="120"/>
      <c r="B49" s="120"/>
      <c r="C49" s="120"/>
      <c r="D49" s="120"/>
      <c r="E49" s="120"/>
      <c r="F49" s="120"/>
    </row>
    <row r="50" spans="1:6" hidden="1" outlineLevel="1" x14ac:dyDescent="0.2">
      <c r="A50" s="118" t="s">
        <v>701</v>
      </c>
      <c r="B50" s="118"/>
      <c r="C50" s="118"/>
      <c r="D50" s="118"/>
      <c r="E50" s="118"/>
      <c r="F50" s="118"/>
    </row>
    <row r="51" spans="1:6" hidden="1" outlineLevel="1" x14ac:dyDescent="0.2">
      <c r="A51" s="118" t="s">
        <v>702</v>
      </c>
      <c r="B51" s="118"/>
      <c r="C51" s="118"/>
      <c r="D51" s="118"/>
      <c r="E51" s="118"/>
      <c r="F51" s="118"/>
    </row>
    <row r="52" spans="1:6" ht="42" hidden="1" customHeight="1" outlineLevel="1" x14ac:dyDescent="0.2">
      <c r="A52" s="120"/>
      <c r="B52" s="120"/>
      <c r="C52" s="120"/>
      <c r="D52" s="120"/>
      <c r="E52" s="120"/>
      <c r="F52" s="120"/>
    </row>
    <row r="53" spans="1:6" hidden="1" outlineLevel="1" x14ac:dyDescent="0.2">
      <c r="A53" s="118" t="s">
        <v>703</v>
      </c>
      <c r="B53" s="118"/>
      <c r="C53" s="118"/>
      <c r="D53" s="118"/>
      <c r="E53" s="118"/>
      <c r="F53" s="118"/>
    </row>
    <row r="54" spans="1:6" hidden="1" outlineLevel="1" x14ac:dyDescent="0.2">
      <c r="A54" s="118" t="s">
        <v>704</v>
      </c>
      <c r="B54" s="118"/>
      <c r="C54" s="118"/>
      <c r="D54" s="118"/>
      <c r="E54" s="118"/>
      <c r="F54" s="118"/>
    </row>
    <row r="55" spans="1:6" hidden="1" outlineLevel="1" x14ac:dyDescent="0.2">
      <c r="A55" s="30"/>
      <c r="B55" s="30"/>
      <c r="C55" s="30"/>
      <c r="D55" s="30"/>
      <c r="E55" s="30"/>
      <c r="F55" s="30"/>
    </row>
    <row r="56" spans="1:6" ht="16.5" hidden="1" outlineLevel="1" x14ac:dyDescent="0.2">
      <c r="A56" s="119" t="s">
        <v>705</v>
      </c>
      <c r="B56" s="119"/>
      <c r="C56" s="119"/>
      <c r="D56" s="119"/>
      <c r="E56" s="119"/>
      <c r="F56" s="119"/>
    </row>
    <row r="57" spans="1:6" hidden="1" outlineLevel="1" x14ac:dyDescent="0.2">
      <c r="A57" s="118" t="s">
        <v>706</v>
      </c>
      <c r="B57" s="118"/>
      <c r="C57" s="118"/>
      <c r="D57" s="118"/>
      <c r="E57" s="118"/>
      <c r="F57" s="118"/>
    </row>
    <row r="58" spans="1:6" ht="42" hidden="1" customHeight="1" outlineLevel="1" x14ac:dyDescent="0.2">
      <c r="A58" s="120"/>
      <c r="B58" s="120"/>
      <c r="C58" s="120"/>
      <c r="D58" s="120"/>
      <c r="E58" s="120"/>
      <c r="F58" s="120"/>
    </row>
    <row r="59" spans="1:6" hidden="1" outlineLevel="1" x14ac:dyDescent="0.2">
      <c r="A59" s="118" t="s">
        <v>707</v>
      </c>
      <c r="B59" s="118"/>
      <c r="C59" s="118"/>
      <c r="D59" s="118"/>
      <c r="E59" s="118"/>
      <c r="F59" s="118"/>
    </row>
    <row r="60" spans="1:6" hidden="1" outlineLevel="1" x14ac:dyDescent="0.2">
      <c r="A60" s="118" t="s">
        <v>708</v>
      </c>
      <c r="B60" s="118"/>
      <c r="C60" s="118"/>
      <c r="D60" s="118"/>
      <c r="E60" s="118"/>
      <c r="F60" s="118"/>
    </row>
    <row r="61" spans="1:6" hidden="1" outlineLevel="1" x14ac:dyDescent="0.2">
      <c r="A61" s="30"/>
      <c r="B61" s="30"/>
      <c r="C61" s="30"/>
      <c r="D61" s="30"/>
      <c r="E61" s="30"/>
      <c r="F61" s="30"/>
    </row>
    <row r="62" spans="1:6" ht="16.5" hidden="1" outlineLevel="1" x14ac:dyDescent="0.2">
      <c r="A62" s="119" t="s">
        <v>709</v>
      </c>
      <c r="B62" s="119"/>
      <c r="C62" s="119"/>
      <c r="D62" s="119"/>
      <c r="E62" s="119"/>
      <c r="F62" s="119"/>
    </row>
    <row r="63" spans="1:6" hidden="1" outlineLevel="1" x14ac:dyDescent="0.2">
      <c r="A63" s="118" t="s">
        <v>710</v>
      </c>
      <c r="B63" s="118"/>
      <c r="C63" s="118"/>
      <c r="D63" s="118"/>
      <c r="E63" s="118"/>
      <c r="F63" s="118"/>
    </row>
    <row r="64" spans="1:6" hidden="1" outlineLevel="1" x14ac:dyDescent="0.2">
      <c r="A64" s="118" t="s">
        <v>711</v>
      </c>
      <c r="B64" s="118"/>
      <c r="C64" s="118"/>
      <c r="D64" s="118"/>
      <c r="E64" s="118"/>
      <c r="F64" s="118"/>
    </row>
    <row r="65" spans="1:6" ht="42" hidden="1" customHeight="1" outlineLevel="1" x14ac:dyDescent="0.2">
      <c r="A65" s="120"/>
      <c r="B65" s="120"/>
      <c r="C65" s="120"/>
      <c r="D65" s="120"/>
      <c r="E65" s="120"/>
      <c r="F65" s="120"/>
    </row>
    <row r="66" spans="1:6" ht="42" hidden="1" customHeight="1" outlineLevel="1" x14ac:dyDescent="0.2">
      <c r="A66" s="120"/>
      <c r="B66" s="120"/>
      <c r="C66" s="120"/>
      <c r="D66" s="120"/>
      <c r="E66" s="120"/>
      <c r="F66" s="120"/>
    </row>
    <row r="67" spans="1:6" ht="42" hidden="1" customHeight="1" outlineLevel="1" x14ac:dyDescent="0.2">
      <c r="A67" s="120"/>
      <c r="B67" s="120"/>
      <c r="C67" s="120"/>
      <c r="D67" s="120"/>
      <c r="E67" s="120"/>
      <c r="F67" s="120"/>
    </row>
    <row r="68" spans="1:6" hidden="1" outlineLevel="1" x14ac:dyDescent="0.2">
      <c r="A68" s="118" t="s">
        <v>712</v>
      </c>
      <c r="B68" s="118"/>
      <c r="C68" s="118"/>
      <c r="D68" s="118"/>
      <c r="E68" s="118"/>
      <c r="F68" s="118"/>
    </row>
    <row r="69" spans="1:6" hidden="1" outlineLevel="1" x14ac:dyDescent="0.2">
      <c r="A69" s="118" t="s">
        <v>713</v>
      </c>
      <c r="B69" s="118"/>
      <c r="C69" s="118"/>
      <c r="D69" s="118"/>
      <c r="E69" s="118"/>
      <c r="F69" s="118"/>
    </row>
    <row r="70" spans="1:6" hidden="1" outlineLevel="1" x14ac:dyDescent="0.2">
      <c r="A70" s="118" t="s">
        <v>714</v>
      </c>
      <c r="B70" s="118"/>
      <c r="C70" s="118"/>
      <c r="D70" s="118"/>
      <c r="E70" s="118"/>
      <c r="F70" s="118"/>
    </row>
    <row r="71" spans="1:6" hidden="1" outlineLevel="1" x14ac:dyDescent="0.2">
      <c r="A71" s="118" t="s">
        <v>715</v>
      </c>
      <c r="B71" s="118"/>
      <c r="C71" s="118"/>
      <c r="D71" s="118"/>
      <c r="E71" s="118"/>
      <c r="F71" s="118"/>
    </row>
    <row r="72" spans="1:6" hidden="1" outlineLevel="1" x14ac:dyDescent="0.2">
      <c r="A72" s="118" t="s">
        <v>716</v>
      </c>
      <c r="B72" s="118"/>
      <c r="C72" s="118"/>
      <c r="D72" s="118"/>
      <c r="E72" s="118"/>
      <c r="F72" s="118"/>
    </row>
    <row r="73" spans="1:6" hidden="1" outlineLevel="1" x14ac:dyDescent="0.2">
      <c r="A73" s="118" t="s">
        <v>717</v>
      </c>
      <c r="B73" s="118"/>
      <c r="C73" s="118"/>
      <c r="D73" s="118"/>
      <c r="E73" s="118"/>
      <c r="F73" s="118"/>
    </row>
    <row r="74" spans="1:6" hidden="1" outlineLevel="1" x14ac:dyDescent="0.2">
      <c r="A74" s="118" t="s">
        <v>718</v>
      </c>
      <c r="B74" s="118"/>
      <c r="C74" s="118"/>
      <c r="D74" s="118"/>
      <c r="E74" s="118"/>
      <c r="F74" s="118"/>
    </row>
    <row r="75" spans="1:6" hidden="1" outlineLevel="1" x14ac:dyDescent="0.2">
      <c r="A75" s="118" t="s">
        <v>719</v>
      </c>
      <c r="B75" s="118"/>
      <c r="C75" s="118"/>
      <c r="D75" s="118"/>
      <c r="E75" s="118"/>
      <c r="F75" s="118"/>
    </row>
    <row r="76" spans="1:6" hidden="1" outlineLevel="1" x14ac:dyDescent="0.2">
      <c r="A76" s="30"/>
      <c r="B76" s="30"/>
      <c r="C76" s="30"/>
      <c r="D76" s="30"/>
      <c r="E76" s="30"/>
      <c r="F76" s="30"/>
    </row>
    <row r="77" spans="1:6" ht="16.5" hidden="1" outlineLevel="1" x14ac:dyDescent="0.2">
      <c r="A77" s="119" t="s">
        <v>720</v>
      </c>
      <c r="B77" s="119"/>
      <c r="C77" s="119"/>
      <c r="D77" s="119"/>
      <c r="E77" s="119"/>
      <c r="F77" s="119"/>
    </row>
    <row r="78" spans="1:6" hidden="1" outlineLevel="1" x14ac:dyDescent="0.2">
      <c r="A78" s="118" t="s">
        <v>721</v>
      </c>
      <c r="B78" s="118"/>
      <c r="C78" s="118"/>
      <c r="D78" s="118"/>
      <c r="E78" s="118"/>
      <c r="F78" s="118"/>
    </row>
    <row r="79" spans="1:6" ht="98.1" hidden="1" customHeight="1" outlineLevel="1" x14ac:dyDescent="0.2">
      <c r="A79" s="120"/>
      <c r="B79" s="120"/>
      <c r="C79" s="120"/>
      <c r="D79" s="120"/>
      <c r="E79" s="120"/>
      <c r="F79" s="120"/>
    </row>
    <row r="80" spans="1:6" hidden="1" outlineLevel="1" x14ac:dyDescent="0.2">
      <c r="A80" s="118" t="s">
        <v>722</v>
      </c>
      <c r="B80" s="118"/>
      <c r="C80" s="118"/>
      <c r="D80" s="118"/>
      <c r="E80" s="118"/>
      <c r="F80" s="118"/>
    </row>
    <row r="81" spans="1:6" ht="42" hidden="1" customHeight="1" outlineLevel="1" x14ac:dyDescent="0.2">
      <c r="A81" s="120"/>
      <c r="B81" s="120"/>
      <c r="C81" s="120"/>
      <c r="D81" s="120"/>
      <c r="E81" s="120"/>
      <c r="F81" s="120"/>
    </row>
    <row r="82" spans="1:6" ht="42" hidden="1" customHeight="1" outlineLevel="1" x14ac:dyDescent="0.2">
      <c r="A82" s="120"/>
      <c r="B82" s="120"/>
      <c r="C82" s="120"/>
      <c r="D82" s="120"/>
      <c r="E82" s="120"/>
      <c r="F82" s="120"/>
    </row>
    <row r="83" spans="1:6" hidden="1" outlineLevel="1" x14ac:dyDescent="0.2">
      <c r="A83" s="118" t="s">
        <v>723</v>
      </c>
      <c r="B83" s="118"/>
      <c r="C83" s="118"/>
      <c r="D83" s="118"/>
      <c r="E83" s="118"/>
      <c r="F83" s="118"/>
    </row>
    <row r="84" spans="1:6" hidden="1" outlineLevel="1" x14ac:dyDescent="0.2">
      <c r="A84" s="118" t="s">
        <v>724</v>
      </c>
      <c r="B84" s="118"/>
      <c r="C84" s="118"/>
      <c r="D84" s="118"/>
      <c r="E84" s="118"/>
      <c r="F84" s="118"/>
    </row>
    <row r="85" spans="1:6" hidden="1" outlineLevel="1" x14ac:dyDescent="0.2">
      <c r="A85" s="30"/>
      <c r="B85" s="30"/>
      <c r="C85" s="30"/>
      <c r="D85" s="30"/>
      <c r="E85" s="30"/>
      <c r="F85" s="30"/>
    </row>
    <row r="86" spans="1:6" ht="16.5" hidden="1" outlineLevel="1" x14ac:dyDescent="0.2">
      <c r="A86" s="119" t="s">
        <v>725</v>
      </c>
      <c r="B86" s="119"/>
      <c r="C86" s="119"/>
      <c r="D86" s="119"/>
      <c r="E86" s="119"/>
      <c r="F86" s="119"/>
    </row>
    <row r="87" spans="1:6" hidden="1" outlineLevel="1" x14ac:dyDescent="0.2">
      <c r="A87" s="118" t="s">
        <v>726</v>
      </c>
      <c r="B87" s="118"/>
      <c r="C87" s="118"/>
      <c r="D87" s="118"/>
      <c r="E87" s="118"/>
      <c r="F87" s="118"/>
    </row>
    <row r="88" spans="1:6" hidden="1" outlineLevel="1" x14ac:dyDescent="0.2">
      <c r="A88" s="118" t="s">
        <v>727</v>
      </c>
      <c r="B88" s="118"/>
      <c r="C88" s="118"/>
      <c r="D88" s="118"/>
      <c r="E88" s="118"/>
      <c r="F88" s="118"/>
    </row>
    <row r="89" spans="1:6" hidden="1" outlineLevel="1" x14ac:dyDescent="0.2">
      <c r="A89" s="118" t="s">
        <v>728</v>
      </c>
      <c r="B89" s="118"/>
      <c r="C89" s="118"/>
      <c r="D89" s="118"/>
      <c r="E89" s="118"/>
      <c r="F89" s="118"/>
    </row>
    <row r="90" spans="1:6" hidden="1" outlineLevel="1" x14ac:dyDescent="0.2">
      <c r="A90" s="118" t="s">
        <v>729</v>
      </c>
      <c r="B90" s="118"/>
      <c r="C90" s="118"/>
      <c r="D90" s="118"/>
      <c r="E90" s="118"/>
      <c r="F90" s="118"/>
    </row>
    <row r="91" spans="1:6" ht="98.1" hidden="1" customHeight="1" outlineLevel="1" x14ac:dyDescent="0.2">
      <c r="A91" s="120"/>
      <c r="B91" s="120"/>
      <c r="C91" s="120"/>
      <c r="D91" s="120"/>
      <c r="E91" s="120"/>
      <c r="F91" s="120"/>
    </row>
    <row r="92" spans="1:6" ht="98.1" hidden="1" customHeight="1" outlineLevel="1" x14ac:dyDescent="0.2">
      <c r="A92" s="120"/>
      <c r="B92" s="120"/>
      <c r="C92" s="120"/>
      <c r="D92" s="120"/>
      <c r="E92" s="120"/>
      <c r="F92" s="120"/>
    </row>
    <row r="93" spans="1:6" ht="180" hidden="1" customHeight="1" outlineLevel="1" x14ac:dyDescent="0.2">
      <c r="A93" s="120"/>
      <c r="B93" s="120"/>
      <c r="C93" s="120"/>
      <c r="D93" s="120"/>
      <c r="E93" s="120"/>
      <c r="F93" s="120"/>
    </row>
    <row r="94" spans="1:6" hidden="1" outlineLevel="1" x14ac:dyDescent="0.2">
      <c r="A94" s="118" t="s">
        <v>730</v>
      </c>
      <c r="B94" s="118"/>
      <c r="C94" s="118"/>
      <c r="D94" s="118"/>
      <c r="E94" s="118"/>
      <c r="F94" s="118"/>
    </row>
    <row r="95" spans="1:6" hidden="1" outlineLevel="1" x14ac:dyDescent="0.2">
      <c r="A95" s="118" t="s">
        <v>731</v>
      </c>
      <c r="B95" s="118"/>
      <c r="C95" s="118"/>
      <c r="D95" s="118"/>
      <c r="E95" s="118"/>
      <c r="F95" s="118"/>
    </row>
    <row r="96" spans="1:6" hidden="1" outlineLevel="1" x14ac:dyDescent="0.2">
      <c r="A96" s="118" t="s">
        <v>732</v>
      </c>
      <c r="B96" s="118"/>
      <c r="C96" s="118"/>
      <c r="D96" s="118"/>
      <c r="E96" s="118"/>
      <c r="F96" s="118"/>
    </row>
    <row r="97" spans="1:6" ht="42" hidden="1" customHeight="1" outlineLevel="1" x14ac:dyDescent="0.2">
      <c r="A97" s="120"/>
      <c r="B97" s="120"/>
      <c r="C97" s="120"/>
      <c r="D97" s="120"/>
      <c r="E97" s="120"/>
      <c r="F97" s="120"/>
    </row>
    <row r="98" spans="1:6" ht="42" hidden="1" customHeight="1" outlineLevel="1" x14ac:dyDescent="0.2">
      <c r="A98" s="120"/>
      <c r="B98" s="120"/>
      <c r="C98" s="120"/>
      <c r="D98" s="120"/>
      <c r="E98" s="120"/>
      <c r="F98" s="120"/>
    </row>
    <row r="99" spans="1:6" hidden="1" outlineLevel="1" x14ac:dyDescent="0.2">
      <c r="A99" s="118" t="s">
        <v>733</v>
      </c>
      <c r="B99" s="118"/>
      <c r="C99" s="118"/>
      <c r="D99" s="118"/>
      <c r="E99" s="118"/>
      <c r="F99" s="118"/>
    </row>
    <row r="100" spans="1:6" hidden="1" outlineLevel="1" x14ac:dyDescent="0.2">
      <c r="A100" s="118" t="s">
        <v>734</v>
      </c>
      <c r="B100" s="118"/>
      <c r="C100" s="118"/>
      <c r="D100" s="118"/>
      <c r="E100" s="118"/>
      <c r="F100" s="118"/>
    </row>
    <row r="101" spans="1:6" hidden="1" outlineLevel="1" x14ac:dyDescent="0.2">
      <c r="A101" s="118" t="s">
        <v>735</v>
      </c>
      <c r="B101" s="118"/>
      <c r="C101" s="118"/>
      <c r="D101" s="118"/>
      <c r="E101" s="118"/>
      <c r="F101" s="118"/>
    </row>
    <row r="102" spans="1:6" hidden="1" outlineLevel="1" x14ac:dyDescent="0.2">
      <c r="A102" s="118" t="s">
        <v>736</v>
      </c>
      <c r="B102" s="118"/>
      <c r="C102" s="118"/>
      <c r="D102" s="118"/>
      <c r="E102" s="118"/>
      <c r="F102" s="118"/>
    </row>
    <row r="103" spans="1:6" hidden="1" outlineLevel="1" x14ac:dyDescent="0.2">
      <c r="A103" s="118" t="s">
        <v>737</v>
      </c>
      <c r="B103" s="118"/>
      <c r="C103" s="118"/>
      <c r="D103" s="118"/>
      <c r="E103" s="118"/>
      <c r="F103" s="118"/>
    </row>
    <row r="104" spans="1:6" hidden="1" outlineLevel="1" x14ac:dyDescent="0.2">
      <c r="A104" s="118" t="s">
        <v>738</v>
      </c>
      <c r="B104" s="118"/>
      <c r="C104" s="118"/>
      <c r="D104" s="118"/>
      <c r="E104" s="118"/>
      <c r="F104" s="118"/>
    </row>
    <row r="105" spans="1:6" hidden="1" outlineLevel="1" x14ac:dyDescent="0.2">
      <c r="A105" s="118" t="s">
        <v>739</v>
      </c>
      <c r="B105" s="118"/>
      <c r="C105" s="118"/>
      <c r="D105" s="118"/>
      <c r="E105" s="118"/>
      <c r="F105" s="118"/>
    </row>
    <row r="106" spans="1:6" hidden="1" outlineLevel="1" x14ac:dyDescent="0.2">
      <c r="A106" s="118" t="s">
        <v>740</v>
      </c>
      <c r="B106" s="118"/>
      <c r="C106" s="118"/>
      <c r="D106" s="118"/>
      <c r="E106" s="118"/>
      <c r="F106" s="118"/>
    </row>
    <row r="107" spans="1:6" hidden="1" outlineLevel="1" x14ac:dyDescent="0.2">
      <c r="A107" s="118" t="s">
        <v>741</v>
      </c>
      <c r="B107" s="118"/>
      <c r="C107" s="118"/>
      <c r="D107" s="118"/>
      <c r="E107" s="118"/>
      <c r="F107" s="118"/>
    </row>
    <row r="108" spans="1:6" hidden="1" outlineLevel="1" x14ac:dyDescent="0.2">
      <c r="A108" s="30"/>
      <c r="B108" s="30"/>
      <c r="C108" s="30"/>
      <c r="D108" s="30"/>
      <c r="E108" s="30"/>
      <c r="F108" s="30"/>
    </row>
    <row r="109" spans="1:6" ht="16.5" hidden="1" outlineLevel="1" x14ac:dyDescent="0.2">
      <c r="A109" s="119" t="s">
        <v>742</v>
      </c>
      <c r="B109" s="119"/>
      <c r="C109" s="119"/>
      <c r="D109" s="119"/>
      <c r="E109" s="119"/>
      <c r="F109" s="119"/>
    </row>
    <row r="110" spans="1:6" hidden="1" outlineLevel="1" x14ac:dyDescent="0.2">
      <c r="A110" s="118" t="s">
        <v>743</v>
      </c>
      <c r="B110" s="118"/>
      <c r="C110" s="118"/>
      <c r="D110" s="118"/>
      <c r="E110" s="118"/>
      <c r="F110" s="118"/>
    </row>
    <row r="111" spans="1:6" hidden="1" outlineLevel="1" x14ac:dyDescent="0.2">
      <c r="A111" s="118" t="s">
        <v>744</v>
      </c>
      <c r="B111" s="118"/>
      <c r="C111" s="118"/>
      <c r="D111" s="118"/>
      <c r="E111" s="118"/>
      <c r="F111" s="118"/>
    </row>
    <row r="112" spans="1:6" hidden="1" outlineLevel="1" x14ac:dyDescent="0.2">
      <c r="A112" s="118" t="s">
        <v>745</v>
      </c>
      <c r="B112" s="118"/>
      <c r="C112" s="118"/>
      <c r="D112" s="118"/>
      <c r="E112" s="118"/>
      <c r="F112" s="118"/>
    </row>
    <row r="113" spans="1:6" hidden="1" outlineLevel="1" x14ac:dyDescent="0.2">
      <c r="A113" s="118" t="s">
        <v>746</v>
      </c>
      <c r="B113" s="118"/>
      <c r="C113" s="118"/>
      <c r="D113" s="118"/>
      <c r="E113" s="118"/>
      <c r="F113" s="118"/>
    </row>
    <row r="114" spans="1:6" ht="180" hidden="1" customHeight="1" outlineLevel="1" x14ac:dyDescent="0.2">
      <c r="A114" s="120"/>
      <c r="B114" s="120"/>
      <c r="C114" s="120"/>
      <c r="D114" s="120"/>
      <c r="E114" s="120"/>
      <c r="F114" s="120"/>
    </row>
    <row r="115" spans="1:6" hidden="1" outlineLevel="1" x14ac:dyDescent="0.2">
      <c r="A115" s="118" t="s">
        <v>747</v>
      </c>
      <c r="B115" s="118"/>
      <c r="C115" s="118"/>
      <c r="D115" s="118"/>
      <c r="E115" s="118"/>
      <c r="F115" s="118"/>
    </row>
    <row r="116" spans="1:6" hidden="1" outlineLevel="1" x14ac:dyDescent="0.2">
      <c r="A116" s="118" t="s">
        <v>748</v>
      </c>
      <c r="B116" s="118"/>
      <c r="C116" s="118"/>
      <c r="D116" s="118"/>
      <c r="E116" s="118"/>
      <c r="F116" s="118"/>
    </row>
    <row r="117" spans="1:6" ht="66" hidden="1" customHeight="1" outlineLevel="1" x14ac:dyDescent="0.2">
      <c r="A117" s="120"/>
      <c r="B117" s="120"/>
      <c r="C117" s="120"/>
      <c r="D117" s="120"/>
      <c r="E117" s="120"/>
      <c r="F117" s="120"/>
    </row>
    <row r="118" spans="1:6" hidden="1" outlineLevel="1" x14ac:dyDescent="0.2">
      <c r="A118" s="118" t="s">
        <v>749</v>
      </c>
      <c r="B118" s="118"/>
      <c r="C118" s="118"/>
      <c r="D118" s="118"/>
      <c r="E118" s="118"/>
      <c r="F118" s="118"/>
    </row>
    <row r="119" spans="1:6" hidden="1" outlineLevel="1" x14ac:dyDescent="0.2">
      <c r="A119" s="118" t="s">
        <v>750</v>
      </c>
      <c r="B119" s="118"/>
      <c r="C119" s="118"/>
      <c r="D119" s="118"/>
      <c r="E119" s="118"/>
      <c r="F119" s="118"/>
    </row>
    <row r="120" spans="1:6" ht="42" hidden="1" customHeight="1" outlineLevel="1" x14ac:dyDescent="0.2">
      <c r="A120" s="120"/>
      <c r="B120" s="120"/>
      <c r="C120" s="120"/>
      <c r="D120" s="120"/>
      <c r="E120" s="120"/>
      <c r="F120" s="120"/>
    </row>
    <row r="121" spans="1:6" ht="42" hidden="1" customHeight="1" outlineLevel="1" x14ac:dyDescent="0.2">
      <c r="A121" s="120"/>
      <c r="B121" s="120"/>
      <c r="C121" s="120"/>
      <c r="D121" s="120"/>
      <c r="E121" s="120"/>
      <c r="F121" s="120"/>
    </row>
    <row r="122" spans="1:6" hidden="1" outlineLevel="1" x14ac:dyDescent="0.2">
      <c r="A122" s="118" t="s">
        <v>751</v>
      </c>
      <c r="B122" s="118"/>
      <c r="C122" s="118"/>
      <c r="D122" s="118"/>
      <c r="E122" s="118"/>
      <c r="F122" s="118"/>
    </row>
    <row r="123" spans="1:6" hidden="1" outlineLevel="1" x14ac:dyDescent="0.2">
      <c r="A123" s="118" t="s">
        <v>752</v>
      </c>
      <c r="B123" s="118"/>
      <c r="C123" s="118"/>
      <c r="D123" s="118"/>
      <c r="E123" s="118"/>
      <c r="F123" s="118"/>
    </row>
    <row r="124" spans="1:6" hidden="1" outlineLevel="1" x14ac:dyDescent="0.2">
      <c r="A124" s="118" t="s">
        <v>753</v>
      </c>
      <c r="B124" s="118"/>
      <c r="C124" s="118"/>
      <c r="D124" s="118"/>
      <c r="E124" s="118"/>
      <c r="F124" s="118"/>
    </row>
    <row r="125" spans="1:6" hidden="1" outlineLevel="1" x14ac:dyDescent="0.2">
      <c r="A125" s="118" t="s">
        <v>754</v>
      </c>
      <c r="B125" s="118"/>
      <c r="C125" s="118"/>
      <c r="D125" s="118"/>
      <c r="E125" s="118"/>
      <c r="F125" s="118"/>
    </row>
    <row r="126" spans="1:6" hidden="1" outlineLevel="1" x14ac:dyDescent="0.2">
      <c r="A126" s="118" t="s">
        <v>755</v>
      </c>
      <c r="B126" s="118"/>
      <c r="C126" s="118"/>
      <c r="D126" s="118"/>
      <c r="E126" s="118"/>
      <c r="F126" s="118"/>
    </row>
    <row r="127" spans="1:6" hidden="1" outlineLevel="1" x14ac:dyDescent="0.2">
      <c r="A127" s="118" t="s">
        <v>756</v>
      </c>
      <c r="B127" s="118"/>
      <c r="C127" s="118"/>
      <c r="D127" s="118"/>
      <c r="E127" s="118"/>
      <c r="F127" s="118"/>
    </row>
    <row r="128" spans="1:6" hidden="1" outlineLevel="1" x14ac:dyDescent="0.2">
      <c r="A128" s="118" t="s">
        <v>757</v>
      </c>
      <c r="B128" s="118"/>
      <c r="C128" s="118"/>
      <c r="D128" s="118"/>
      <c r="E128" s="118"/>
      <c r="F128" s="118"/>
    </row>
    <row r="129" spans="1:6" hidden="1" outlineLevel="1" x14ac:dyDescent="0.2">
      <c r="A129" s="118" t="s">
        <v>758</v>
      </c>
      <c r="B129" s="118"/>
      <c r="C129" s="118"/>
      <c r="D129" s="118"/>
      <c r="E129" s="118"/>
      <c r="F129" s="118"/>
    </row>
    <row r="130" spans="1:6" hidden="1" outlineLevel="1" x14ac:dyDescent="0.2">
      <c r="A130" s="118" t="s">
        <v>759</v>
      </c>
      <c r="B130" s="118"/>
      <c r="C130" s="118"/>
      <c r="D130" s="118"/>
      <c r="E130" s="118"/>
      <c r="F130" s="118"/>
    </row>
    <row r="131" spans="1:6" hidden="1" outlineLevel="1" x14ac:dyDescent="0.2">
      <c r="A131" s="30"/>
      <c r="B131" s="30"/>
      <c r="C131" s="30"/>
      <c r="D131" s="30"/>
      <c r="E131" s="30"/>
      <c r="F131" s="30"/>
    </row>
    <row r="132" spans="1:6" ht="16.5" hidden="1" outlineLevel="1" x14ac:dyDescent="0.2">
      <c r="A132" s="119" t="s">
        <v>760</v>
      </c>
      <c r="B132" s="119"/>
      <c r="C132" s="119"/>
      <c r="D132" s="119"/>
      <c r="E132" s="119"/>
      <c r="F132" s="119"/>
    </row>
    <row r="133" spans="1:6" hidden="1" outlineLevel="1" x14ac:dyDescent="0.2">
      <c r="A133" s="118" t="s">
        <v>761</v>
      </c>
      <c r="B133" s="118"/>
      <c r="C133" s="118"/>
      <c r="D133" s="118"/>
      <c r="E133" s="118"/>
      <c r="F133" s="118"/>
    </row>
    <row r="134" spans="1:6" hidden="1" outlineLevel="1" x14ac:dyDescent="0.2">
      <c r="A134" s="118" t="s">
        <v>762</v>
      </c>
      <c r="B134" s="118"/>
      <c r="C134" s="118"/>
      <c r="D134" s="118"/>
      <c r="E134" s="118"/>
      <c r="F134" s="118"/>
    </row>
    <row r="135" spans="1:6" hidden="1" outlineLevel="1" x14ac:dyDescent="0.2">
      <c r="A135" s="118" t="s">
        <v>763</v>
      </c>
      <c r="B135" s="118"/>
      <c r="C135" s="118"/>
      <c r="D135" s="118"/>
      <c r="E135" s="118"/>
      <c r="F135" s="118"/>
    </row>
    <row r="136" spans="1:6" ht="66" hidden="1" customHeight="1" outlineLevel="1" x14ac:dyDescent="0.2">
      <c r="A136" s="120"/>
      <c r="B136" s="120"/>
      <c r="C136" s="120"/>
      <c r="D136" s="120"/>
      <c r="E136" s="120"/>
      <c r="F136" s="120"/>
    </row>
    <row r="137" spans="1:6" hidden="1" outlineLevel="1" x14ac:dyDescent="0.2">
      <c r="A137" s="118" t="s">
        <v>764</v>
      </c>
      <c r="B137" s="118"/>
      <c r="C137" s="118"/>
      <c r="D137" s="118"/>
      <c r="E137" s="118"/>
      <c r="F137" s="118"/>
    </row>
    <row r="138" spans="1:6" hidden="1" outlineLevel="1" x14ac:dyDescent="0.2">
      <c r="A138" s="30"/>
      <c r="B138" s="30"/>
      <c r="C138" s="30"/>
      <c r="D138" s="30"/>
      <c r="E138" s="30"/>
      <c r="F138" s="30"/>
    </row>
    <row r="139" spans="1:6" ht="16.5" hidden="1" outlineLevel="1" x14ac:dyDescent="0.2">
      <c r="A139" s="119" t="s">
        <v>765</v>
      </c>
      <c r="B139" s="119"/>
      <c r="C139" s="119"/>
      <c r="D139" s="119"/>
      <c r="E139" s="119"/>
      <c r="F139" s="119"/>
    </row>
    <row r="140" spans="1:6" hidden="1" outlineLevel="1" x14ac:dyDescent="0.2">
      <c r="A140" s="118" t="s">
        <v>766</v>
      </c>
      <c r="B140" s="118"/>
      <c r="C140" s="118"/>
      <c r="D140" s="118"/>
      <c r="E140" s="118"/>
      <c r="F140" s="118"/>
    </row>
    <row r="141" spans="1:6" hidden="1" outlineLevel="1" x14ac:dyDescent="0.2">
      <c r="A141" s="118" t="s">
        <v>767</v>
      </c>
      <c r="B141" s="118"/>
      <c r="C141" s="118"/>
      <c r="D141" s="118"/>
      <c r="E141" s="118"/>
      <c r="F141" s="118"/>
    </row>
    <row r="142" spans="1:6" hidden="1" outlineLevel="1" x14ac:dyDescent="0.2">
      <c r="A142" s="118" t="s">
        <v>768</v>
      </c>
      <c r="B142" s="118"/>
      <c r="C142" s="118"/>
      <c r="D142" s="118"/>
      <c r="E142" s="118"/>
      <c r="F142" s="118"/>
    </row>
    <row r="143" spans="1:6" hidden="1" outlineLevel="1" x14ac:dyDescent="0.2">
      <c r="A143" s="118" t="s">
        <v>769</v>
      </c>
      <c r="B143" s="118"/>
      <c r="C143" s="118"/>
      <c r="D143" s="118"/>
      <c r="E143" s="118"/>
      <c r="F143" s="118"/>
    </row>
    <row r="144" spans="1:6" hidden="1" outlineLevel="1" x14ac:dyDescent="0.2">
      <c r="A144" s="118" t="s">
        <v>770</v>
      </c>
      <c r="B144" s="118"/>
      <c r="C144" s="118"/>
      <c r="D144" s="118"/>
      <c r="E144" s="118"/>
      <c r="F144" s="118"/>
    </row>
    <row r="145" spans="1:6" hidden="1" outlineLevel="1" x14ac:dyDescent="0.2">
      <c r="A145" s="118" t="s">
        <v>771</v>
      </c>
      <c r="B145" s="118"/>
      <c r="C145" s="118"/>
      <c r="D145" s="118"/>
      <c r="E145" s="118"/>
      <c r="F145" s="118"/>
    </row>
    <row r="146" spans="1:6" hidden="1" outlineLevel="1" x14ac:dyDescent="0.2">
      <c r="A146" s="30"/>
      <c r="B146" s="30"/>
      <c r="C146" s="30"/>
      <c r="D146" s="30"/>
      <c r="E146" s="30"/>
      <c r="F146" s="30"/>
    </row>
    <row r="147" spans="1:6" ht="16.5" hidden="1" outlineLevel="1" x14ac:dyDescent="0.2">
      <c r="A147" s="119" t="s">
        <v>772</v>
      </c>
      <c r="B147" s="119"/>
      <c r="C147" s="119"/>
      <c r="D147" s="119"/>
      <c r="E147" s="119"/>
      <c r="F147" s="119"/>
    </row>
    <row r="148" spans="1:6" hidden="1" outlineLevel="1" x14ac:dyDescent="0.2">
      <c r="A148" s="118" t="s">
        <v>773</v>
      </c>
      <c r="B148" s="118"/>
      <c r="C148" s="118"/>
      <c r="D148" s="118"/>
      <c r="E148" s="118"/>
      <c r="F148" s="118"/>
    </row>
    <row r="149" spans="1:6" hidden="1" outlineLevel="1" x14ac:dyDescent="0.2">
      <c r="A149" s="118" t="s">
        <v>774</v>
      </c>
      <c r="B149" s="118"/>
      <c r="C149" s="118"/>
      <c r="D149" s="118"/>
      <c r="E149" s="118"/>
      <c r="F149" s="118"/>
    </row>
    <row r="150" spans="1:6" hidden="1" outlineLevel="1" x14ac:dyDescent="0.2">
      <c r="A150" s="118" t="s">
        <v>775</v>
      </c>
      <c r="B150" s="118"/>
      <c r="C150" s="118"/>
      <c r="D150" s="118"/>
      <c r="E150" s="118"/>
      <c r="F150" s="118"/>
    </row>
    <row r="151" spans="1:6" hidden="1" outlineLevel="1" x14ac:dyDescent="0.2">
      <c r="A151" s="118" t="s">
        <v>776</v>
      </c>
      <c r="B151" s="118"/>
      <c r="C151" s="118"/>
      <c r="D151" s="118"/>
      <c r="E151" s="118"/>
      <c r="F151" s="118"/>
    </row>
    <row r="152" spans="1:6" hidden="1" outlineLevel="1" x14ac:dyDescent="0.2">
      <c r="A152" s="118" t="s">
        <v>777</v>
      </c>
      <c r="B152" s="118"/>
      <c r="C152" s="118"/>
      <c r="D152" s="118"/>
      <c r="E152" s="118"/>
      <c r="F152" s="118"/>
    </row>
    <row r="153" spans="1:6" hidden="1" outlineLevel="1" x14ac:dyDescent="0.2">
      <c r="A153" s="118" t="s">
        <v>778</v>
      </c>
      <c r="B153" s="118"/>
      <c r="C153" s="118"/>
      <c r="D153" s="118"/>
      <c r="E153" s="118"/>
      <c r="F153" s="118"/>
    </row>
    <row r="154" spans="1:6" hidden="1" outlineLevel="1" x14ac:dyDescent="0.2">
      <c r="A154" s="30"/>
      <c r="B154" s="30"/>
      <c r="C154" s="30"/>
      <c r="D154" s="30"/>
      <c r="E154" s="30"/>
      <c r="F154" s="30"/>
    </row>
    <row r="155" spans="1:6" hidden="1" outlineLevel="1" x14ac:dyDescent="0.2">
      <c r="A155" s="30"/>
      <c r="B155" s="30"/>
      <c r="C155" s="30"/>
      <c r="D155" s="30"/>
      <c r="E155" s="30"/>
      <c r="F155" s="30"/>
    </row>
    <row r="156" spans="1:6" ht="20.25" collapsed="1" x14ac:dyDescent="0.2">
      <c r="A156" s="117" t="s">
        <v>779</v>
      </c>
      <c r="B156" s="117"/>
      <c r="C156" s="117"/>
      <c r="D156" s="117"/>
      <c r="E156" s="117"/>
      <c r="F156" s="117"/>
    </row>
    <row r="157" spans="1:6" hidden="1" outlineLevel="1" x14ac:dyDescent="0.2">
      <c r="A157" s="118" t="s">
        <v>780</v>
      </c>
      <c r="B157" s="118"/>
      <c r="C157" s="118"/>
      <c r="D157" s="118"/>
      <c r="E157" s="118"/>
      <c r="F157" s="118"/>
    </row>
    <row r="158" spans="1:6" hidden="1" outlineLevel="1" x14ac:dyDescent="0.2">
      <c r="A158" s="118" t="s">
        <v>781</v>
      </c>
      <c r="B158" s="118"/>
      <c r="C158" s="118"/>
      <c r="D158" s="118"/>
      <c r="E158" s="118"/>
      <c r="F158" s="118"/>
    </row>
    <row r="159" spans="1:6" hidden="1" outlineLevel="1" x14ac:dyDescent="0.2">
      <c r="A159" s="118" t="s">
        <v>782</v>
      </c>
      <c r="B159" s="118"/>
      <c r="C159" s="118"/>
      <c r="D159" s="118"/>
      <c r="E159" s="118"/>
      <c r="F159" s="118"/>
    </row>
    <row r="160" spans="1:6" hidden="1" outlineLevel="1" x14ac:dyDescent="0.2">
      <c r="A160" s="118" t="s">
        <v>783</v>
      </c>
      <c r="B160" s="118"/>
      <c r="C160" s="118"/>
      <c r="D160" s="118"/>
      <c r="E160" s="118"/>
      <c r="F160" s="118"/>
    </row>
    <row r="161" spans="1:6" hidden="1" outlineLevel="1" x14ac:dyDescent="0.2">
      <c r="A161" s="30"/>
      <c r="B161" s="30"/>
      <c r="C161" s="30"/>
      <c r="D161" s="30"/>
      <c r="E161" s="30"/>
      <c r="F161" s="30"/>
    </row>
    <row r="162" spans="1:6" ht="16.5" hidden="1" outlineLevel="1" x14ac:dyDescent="0.2">
      <c r="A162" s="119" t="s">
        <v>661</v>
      </c>
      <c r="B162" s="119"/>
      <c r="C162" s="119"/>
      <c r="D162" s="119"/>
      <c r="E162" s="119"/>
      <c r="F162" s="119"/>
    </row>
    <row r="163" spans="1:6" hidden="1" outlineLevel="1" x14ac:dyDescent="0.2">
      <c r="A163" s="118" t="s">
        <v>784</v>
      </c>
      <c r="B163" s="118"/>
      <c r="C163" s="118"/>
      <c r="D163" s="118"/>
      <c r="E163" s="118"/>
      <c r="F163" s="118"/>
    </row>
    <row r="164" spans="1:6" hidden="1" outlineLevel="1" x14ac:dyDescent="0.2">
      <c r="A164" s="118" t="s">
        <v>785</v>
      </c>
      <c r="B164" s="118"/>
      <c r="C164" s="118"/>
      <c r="D164" s="118"/>
      <c r="E164" s="118"/>
      <c r="F164" s="118"/>
    </row>
    <row r="165" spans="1:6" hidden="1" outlineLevel="1" x14ac:dyDescent="0.2">
      <c r="A165" s="118" t="s">
        <v>786</v>
      </c>
      <c r="B165" s="118"/>
      <c r="C165" s="118"/>
      <c r="D165" s="118"/>
      <c r="E165" s="118"/>
      <c r="F165" s="118"/>
    </row>
    <row r="166" spans="1:6" hidden="1" outlineLevel="1" x14ac:dyDescent="0.2">
      <c r="A166" s="118" t="s">
        <v>787</v>
      </c>
      <c r="B166" s="118"/>
      <c r="C166" s="118"/>
      <c r="D166" s="118"/>
      <c r="E166" s="118"/>
      <c r="F166" s="118"/>
    </row>
    <row r="167" spans="1:6" hidden="1" outlineLevel="1" x14ac:dyDescent="0.2">
      <c r="A167" s="118" t="s">
        <v>788</v>
      </c>
      <c r="B167" s="118"/>
      <c r="C167" s="118"/>
      <c r="D167" s="118"/>
      <c r="E167" s="118"/>
      <c r="F167" s="118"/>
    </row>
    <row r="168" spans="1:6" hidden="1" outlineLevel="1" x14ac:dyDescent="0.2">
      <c r="A168" s="118" t="s">
        <v>789</v>
      </c>
      <c r="B168" s="118"/>
      <c r="C168" s="118"/>
      <c r="D168" s="118"/>
      <c r="E168" s="118"/>
      <c r="F168" s="118"/>
    </row>
    <row r="169" spans="1:6" hidden="1" outlineLevel="1" x14ac:dyDescent="0.2">
      <c r="A169" s="118" t="s">
        <v>790</v>
      </c>
      <c r="B169" s="118"/>
      <c r="C169" s="118"/>
      <c r="D169" s="118"/>
      <c r="E169" s="118"/>
      <c r="F169" s="118"/>
    </row>
    <row r="170" spans="1:6" hidden="1" outlineLevel="1" x14ac:dyDescent="0.2">
      <c r="A170" s="118" t="s">
        <v>791</v>
      </c>
      <c r="B170" s="118"/>
      <c r="C170" s="118"/>
      <c r="D170" s="118"/>
      <c r="E170" s="118"/>
      <c r="F170" s="118"/>
    </row>
    <row r="171" spans="1:6" hidden="1" outlineLevel="1" x14ac:dyDescent="0.2">
      <c r="A171" s="118" t="s">
        <v>792</v>
      </c>
      <c r="B171" s="118"/>
      <c r="C171" s="118"/>
      <c r="D171" s="118"/>
      <c r="E171" s="118"/>
      <c r="F171" s="118"/>
    </row>
    <row r="172" spans="1:6" hidden="1" outlineLevel="1" x14ac:dyDescent="0.2">
      <c r="A172" s="118" t="s">
        <v>793</v>
      </c>
      <c r="B172" s="118"/>
      <c r="C172" s="118"/>
      <c r="D172" s="118"/>
      <c r="E172" s="118"/>
      <c r="F172" s="118"/>
    </row>
    <row r="173" spans="1:6" hidden="1" outlineLevel="1" x14ac:dyDescent="0.2">
      <c r="A173" s="118" t="s">
        <v>794</v>
      </c>
      <c r="B173" s="118"/>
      <c r="C173" s="118"/>
      <c r="D173" s="118"/>
      <c r="E173" s="118"/>
      <c r="F173" s="118"/>
    </row>
    <row r="174" spans="1:6" hidden="1" outlineLevel="1" x14ac:dyDescent="0.2">
      <c r="A174" s="118" t="s">
        <v>795</v>
      </c>
      <c r="B174" s="118"/>
      <c r="C174" s="118"/>
      <c r="D174" s="118"/>
      <c r="E174" s="118"/>
      <c r="F174" s="118"/>
    </row>
    <row r="175" spans="1:6" hidden="1" outlineLevel="1" x14ac:dyDescent="0.2">
      <c r="A175" s="30"/>
      <c r="B175" s="30"/>
      <c r="C175" s="30"/>
      <c r="D175" s="30"/>
      <c r="E175" s="30"/>
      <c r="F175" s="30"/>
    </row>
    <row r="176" spans="1:6" ht="16.5" hidden="1" outlineLevel="1" x14ac:dyDescent="0.2">
      <c r="A176" s="119" t="s">
        <v>796</v>
      </c>
      <c r="B176" s="119"/>
      <c r="C176" s="119"/>
      <c r="D176" s="119"/>
      <c r="E176" s="119"/>
      <c r="F176" s="119"/>
    </row>
    <row r="177" spans="1:6" hidden="1" outlineLevel="1" x14ac:dyDescent="0.2">
      <c r="A177" s="118" t="s">
        <v>797</v>
      </c>
      <c r="B177" s="118"/>
      <c r="C177" s="118"/>
      <c r="D177" s="118"/>
      <c r="E177" s="118"/>
      <c r="F177" s="118"/>
    </row>
    <row r="178" spans="1:6" hidden="1" outlineLevel="1" x14ac:dyDescent="0.2">
      <c r="A178" s="118" t="s">
        <v>798</v>
      </c>
      <c r="B178" s="118"/>
      <c r="C178" s="118"/>
      <c r="D178" s="118"/>
      <c r="E178" s="118"/>
      <c r="F178" s="118"/>
    </row>
    <row r="179" spans="1:6" ht="42" hidden="1" customHeight="1" outlineLevel="1" x14ac:dyDescent="0.2">
      <c r="A179" s="120"/>
      <c r="B179" s="120"/>
      <c r="C179" s="120"/>
      <c r="D179" s="120"/>
      <c r="E179" s="120"/>
      <c r="F179" s="120"/>
    </row>
    <row r="180" spans="1:6" ht="42" hidden="1" customHeight="1" outlineLevel="1" x14ac:dyDescent="0.2">
      <c r="A180" s="120"/>
      <c r="B180" s="120"/>
      <c r="C180" s="120"/>
      <c r="D180" s="120"/>
      <c r="E180" s="120"/>
      <c r="F180" s="120"/>
    </row>
    <row r="181" spans="1:6" ht="42" hidden="1" customHeight="1" outlineLevel="1" x14ac:dyDescent="0.2">
      <c r="A181" s="120"/>
      <c r="B181" s="120"/>
      <c r="C181" s="120"/>
      <c r="D181" s="120"/>
      <c r="E181" s="120"/>
      <c r="F181" s="120"/>
    </row>
    <row r="182" spans="1:6" hidden="1" outlineLevel="1" x14ac:dyDescent="0.2">
      <c r="A182" s="118" t="s">
        <v>799</v>
      </c>
      <c r="B182" s="118"/>
      <c r="C182" s="118"/>
      <c r="D182" s="118"/>
      <c r="E182" s="118"/>
      <c r="F182" s="118"/>
    </row>
    <row r="183" spans="1:6" hidden="1" outlineLevel="1" x14ac:dyDescent="0.2">
      <c r="A183" s="118" t="s">
        <v>800</v>
      </c>
      <c r="B183" s="118"/>
      <c r="C183" s="118"/>
      <c r="D183" s="118"/>
      <c r="E183" s="118"/>
      <c r="F183" s="118"/>
    </row>
    <row r="184" spans="1:6" hidden="1" outlineLevel="1" x14ac:dyDescent="0.2">
      <c r="A184" s="118" t="s">
        <v>801</v>
      </c>
      <c r="B184" s="118"/>
      <c r="C184" s="118"/>
      <c r="D184" s="118"/>
      <c r="E184" s="118"/>
      <c r="F184" s="118"/>
    </row>
    <row r="185" spans="1:6" hidden="1" outlineLevel="1" x14ac:dyDescent="0.2">
      <c r="A185" s="118" t="s">
        <v>802</v>
      </c>
      <c r="B185" s="118"/>
      <c r="C185" s="118"/>
      <c r="D185" s="118"/>
      <c r="E185" s="118"/>
      <c r="F185" s="118"/>
    </row>
    <row r="186" spans="1:6" ht="42" hidden="1" customHeight="1" outlineLevel="1" x14ac:dyDescent="0.2">
      <c r="A186" s="120"/>
      <c r="B186" s="120"/>
      <c r="C186" s="120"/>
      <c r="D186" s="120"/>
      <c r="E186" s="120"/>
      <c r="F186" s="120"/>
    </row>
    <row r="187" spans="1:6" ht="42" hidden="1" customHeight="1" outlineLevel="1" x14ac:dyDescent="0.2">
      <c r="A187" s="120"/>
      <c r="B187" s="120"/>
      <c r="C187" s="120"/>
      <c r="D187" s="120"/>
      <c r="E187" s="120"/>
      <c r="F187" s="120"/>
    </row>
    <row r="188" spans="1:6" hidden="1" outlineLevel="1" x14ac:dyDescent="0.2">
      <c r="A188" s="118" t="s">
        <v>803</v>
      </c>
      <c r="B188" s="118"/>
      <c r="C188" s="118"/>
      <c r="D188" s="118"/>
      <c r="E188" s="118"/>
      <c r="F188" s="118"/>
    </row>
    <row r="189" spans="1:6" hidden="1" outlineLevel="1" x14ac:dyDescent="0.2">
      <c r="A189" s="118" t="s">
        <v>804</v>
      </c>
      <c r="B189" s="118"/>
      <c r="C189" s="118"/>
      <c r="D189" s="118"/>
      <c r="E189" s="118"/>
      <c r="F189" s="118"/>
    </row>
    <row r="190" spans="1:6" hidden="1" outlineLevel="1" x14ac:dyDescent="0.2">
      <c r="A190" s="118" t="s">
        <v>805</v>
      </c>
      <c r="B190" s="118"/>
      <c r="C190" s="118"/>
      <c r="D190" s="118"/>
      <c r="E190" s="118"/>
      <c r="F190" s="118"/>
    </row>
    <row r="191" spans="1:6" hidden="1" outlineLevel="1" x14ac:dyDescent="0.2">
      <c r="A191" s="118" t="s">
        <v>806</v>
      </c>
      <c r="B191" s="118"/>
      <c r="C191" s="118"/>
      <c r="D191" s="118"/>
      <c r="E191" s="118"/>
      <c r="F191" s="118"/>
    </row>
    <row r="192" spans="1:6" hidden="1" outlineLevel="1" x14ac:dyDescent="0.2">
      <c r="A192" s="118" t="s">
        <v>807</v>
      </c>
      <c r="B192" s="118"/>
      <c r="C192" s="118"/>
      <c r="D192" s="118"/>
      <c r="E192" s="118"/>
      <c r="F192" s="118"/>
    </row>
    <row r="193" spans="1:6" hidden="1" outlineLevel="1" x14ac:dyDescent="0.2">
      <c r="A193" s="118" t="s">
        <v>808</v>
      </c>
      <c r="B193" s="118"/>
      <c r="C193" s="118"/>
      <c r="D193" s="118"/>
      <c r="E193" s="118"/>
      <c r="F193" s="118"/>
    </row>
    <row r="194" spans="1:6" ht="42" hidden="1" customHeight="1" outlineLevel="1" x14ac:dyDescent="0.2">
      <c r="A194" s="120"/>
      <c r="B194" s="120"/>
      <c r="C194" s="120"/>
      <c r="D194" s="120"/>
      <c r="E194" s="120"/>
      <c r="F194" s="120"/>
    </row>
    <row r="195" spans="1:6" ht="42" hidden="1" customHeight="1" outlineLevel="1" x14ac:dyDescent="0.2">
      <c r="A195" s="120"/>
      <c r="B195" s="120"/>
      <c r="C195" s="120"/>
      <c r="D195" s="120"/>
      <c r="E195" s="120"/>
      <c r="F195" s="120"/>
    </row>
    <row r="196" spans="1:6" ht="42" hidden="1" customHeight="1" outlineLevel="1" x14ac:dyDescent="0.2">
      <c r="A196" s="120"/>
      <c r="B196" s="120"/>
      <c r="C196" s="120"/>
      <c r="D196" s="120"/>
      <c r="E196" s="120"/>
      <c r="F196" s="120"/>
    </row>
    <row r="197" spans="1:6" hidden="1" outlineLevel="1" x14ac:dyDescent="0.2">
      <c r="A197" s="118" t="s">
        <v>809</v>
      </c>
      <c r="B197" s="118"/>
      <c r="C197" s="118"/>
      <c r="D197" s="118"/>
      <c r="E197" s="118"/>
      <c r="F197" s="118"/>
    </row>
    <row r="198" spans="1:6" ht="42" hidden="1" customHeight="1" outlineLevel="1" x14ac:dyDescent="0.2">
      <c r="A198" s="120"/>
      <c r="B198" s="120"/>
      <c r="C198" s="120"/>
      <c r="D198" s="120"/>
      <c r="E198" s="120"/>
      <c r="F198" s="120"/>
    </row>
    <row r="199" spans="1:6" ht="42" hidden="1" customHeight="1" outlineLevel="1" x14ac:dyDescent="0.2">
      <c r="A199" s="120"/>
      <c r="B199" s="120"/>
      <c r="C199" s="120"/>
      <c r="D199" s="120"/>
      <c r="E199" s="120"/>
      <c r="F199" s="120"/>
    </row>
    <row r="200" spans="1:6" ht="42" hidden="1" customHeight="1" outlineLevel="1" x14ac:dyDescent="0.2">
      <c r="A200" s="120"/>
      <c r="B200" s="120"/>
      <c r="C200" s="120"/>
      <c r="D200" s="120"/>
      <c r="E200" s="120"/>
      <c r="F200" s="120"/>
    </row>
    <row r="201" spans="1:6" hidden="1" outlineLevel="1" x14ac:dyDescent="0.2">
      <c r="A201" s="118" t="s">
        <v>810</v>
      </c>
      <c r="B201" s="118"/>
      <c r="C201" s="118"/>
      <c r="D201" s="118"/>
      <c r="E201" s="118"/>
      <c r="F201" s="118"/>
    </row>
    <row r="202" spans="1:6" ht="42" hidden="1" customHeight="1" outlineLevel="1" x14ac:dyDescent="0.2">
      <c r="A202" s="120"/>
      <c r="B202" s="120"/>
      <c r="C202" s="120"/>
      <c r="D202" s="120"/>
      <c r="E202" s="120"/>
      <c r="F202" s="120"/>
    </row>
    <row r="203" spans="1:6" ht="42" hidden="1" customHeight="1" outlineLevel="1" x14ac:dyDescent="0.2">
      <c r="A203" s="120"/>
      <c r="B203" s="120"/>
      <c r="C203" s="120"/>
      <c r="D203" s="120"/>
      <c r="E203" s="120"/>
      <c r="F203" s="120"/>
    </row>
    <row r="204" spans="1:6" ht="42" hidden="1" customHeight="1" outlineLevel="1" x14ac:dyDescent="0.2">
      <c r="A204" s="120"/>
      <c r="B204" s="120"/>
      <c r="C204" s="120"/>
      <c r="D204" s="120"/>
      <c r="E204" s="120"/>
      <c r="F204" s="120"/>
    </row>
    <row r="205" spans="1:6" hidden="1" outlineLevel="1" x14ac:dyDescent="0.2">
      <c r="A205" s="30"/>
      <c r="B205" s="30"/>
      <c r="C205" s="30"/>
      <c r="D205" s="30"/>
      <c r="E205" s="30"/>
      <c r="F205" s="30"/>
    </row>
    <row r="206" spans="1:6" ht="16.5" hidden="1" outlineLevel="1" x14ac:dyDescent="0.2">
      <c r="A206" s="119" t="s">
        <v>811</v>
      </c>
      <c r="B206" s="119"/>
      <c r="C206" s="119"/>
      <c r="D206" s="119"/>
      <c r="E206" s="119"/>
      <c r="F206" s="119"/>
    </row>
    <row r="207" spans="1:6" hidden="1" outlineLevel="1" x14ac:dyDescent="0.2">
      <c r="A207" s="118" t="s">
        <v>812</v>
      </c>
      <c r="B207" s="118"/>
      <c r="C207" s="118"/>
      <c r="D207" s="118"/>
      <c r="E207" s="118"/>
      <c r="F207" s="118"/>
    </row>
    <row r="208" spans="1:6" hidden="1" outlineLevel="1" x14ac:dyDescent="0.2">
      <c r="A208" s="118" t="s">
        <v>813</v>
      </c>
      <c r="B208" s="118"/>
      <c r="C208" s="118"/>
      <c r="D208" s="118"/>
      <c r="E208" s="118"/>
      <c r="F208" s="118"/>
    </row>
    <row r="209" spans="1:6" hidden="1" outlineLevel="1" x14ac:dyDescent="0.2">
      <c r="A209" s="118" t="s">
        <v>814</v>
      </c>
      <c r="B209" s="118"/>
      <c r="C209" s="118"/>
      <c r="D209" s="118"/>
      <c r="E209" s="118"/>
      <c r="F209" s="118"/>
    </row>
    <row r="210" spans="1:6" hidden="1" outlineLevel="1" x14ac:dyDescent="0.2">
      <c r="A210" s="118" t="s">
        <v>815</v>
      </c>
      <c r="B210" s="118"/>
      <c r="C210" s="118"/>
      <c r="D210" s="118"/>
      <c r="E210" s="118"/>
      <c r="F210" s="118"/>
    </row>
    <row r="211" spans="1:6" hidden="1" outlineLevel="1" x14ac:dyDescent="0.2">
      <c r="A211" s="118" t="s">
        <v>816</v>
      </c>
      <c r="B211" s="118"/>
      <c r="C211" s="118"/>
      <c r="D211" s="118"/>
      <c r="E211" s="118"/>
      <c r="F211" s="118"/>
    </row>
    <row r="212" spans="1:6" hidden="1" outlineLevel="1" x14ac:dyDescent="0.2">
      <c r="A212" s="118" t="s">
        <v>817</v>
      </c>
      <c r="B212" s="118"/>
      <c r="C212" s="118"/>
      <c r="D212" s="118"/>
      <c r="E212" s="118"/>
      <c r="F212" s="118"/>
    </row>
    <row r="213" spans="1:6" hidden="1" outlineLevel="1" x14ac:dyDescent="0.2">
      <c r="A213" s="118" t="s">
        <v>818</v>
      </c>
      <c r="B213" s="118"/>
      <c r="C213" s="118"/>
      <c r="D213" s="118"/>
      <c r="E213" s="118"/>
      <c r="F213" s="118"/>
    </row>
    <row r="214" spans="1:6" hidden="1" outlineLevel="1" x14ac:dyDescent="0.2">
      <c r="A214" s="118" t="s">
        <v>819</v>
      </c>
      <c r="B214" s="118"/>
      <c r="C214" s="118"/>
      <c r="D214" s="118"/>
      <c r="E214" s="118"/>
      <c r="F214" s="118"/>
    </row>
    <row r="215" spans="1:6" hidden="1" outlineLevel="1" x14ac:dyDescent="0.2">
      <c r="A215" s="30"/>
      <c r="B215" s="30"/>
      <c r="C215" s="30"/>
      <c r="D215" s="30"/>
      <c r="E215" s="30"/>
      <c r="F215" s="30"/>
    </row>
    <row r="216" spans="1:6" ht="16.5" hidden="1" outlineLevel="1" x14ac:dyDescent="0.2">
      <c r="A216" s="119" t="s">
        <v>820</v>
      </c>
      <c r="B216" s="119"/>
      <c r="C216" s="119"/>
      <c r="D216" s="119"/>
      <c r="E216" s="119"/>
      <c r="F216" s="119"/>
    </row>
    <row r="217" spans="1:6" hidden="1" outlineLevel="1" x14ac:dyDescent="0.2">
      <c r="A217" s="118" t="s">
        <v>821</v>
      </c>
      <c r="B217" s="118"/>
      <c r="C217" s="118"/>
      <c r="D217" s="118"/>
      <c r="E217" s="118"/>
      <c r="F217" s="118"/>
    </row>
    <row r="218" spans="1:6" hidden="1" outlineLevel="1" x14ac:dyDescent="0.2">
      <c r="A218" s="118" t="s">
        <v>822</v>
      </c>
      <c r="B218" s="118"/>
      <c r="C218" s="118"/>
      <c r="D218" s="118"/>
      <c r="E218" s="118"/>
      <c r="F218" s="118"/>
    </row>
    <row r="219" spans="1:6" hidden="1" outlineLevel="1" x14ac:dyDescent="0.2">
      <c r="A219" s="118" t="s">
        <v>823</v>
      </c>
      <c r="B219" s="118"/>
      <c r="C219" s="118"/>
      <c r="D219" s="118"/>
      <c r="E219" s="118"/>
      <c r="F219" s="118"/>
    </row>
    <row r="220" spans="1:6" hidden="1" outlineLevel="1" x14ac:dyDescent="0.2">
      <c r="A220" s="118" t="s">
        <v>824</v>
      </c>
      <c r="B220" s="118"/>
      <c r="C220" s="118"/>
      <c r="D220" s="118"/>
      <c r="E220" s="118"/>
      <c r="F220" s="118"/>
    </row>
    <row r="221" spans="1:6" ht="98.1" hidden="1" customHeight="1" outlineLevel="1" x14ac:dyDescent="0.2">
      <c r="A221" s="120"/>
      <c r="B221" s="120"/>
      <c r="C221" s="120"/>
      <c r="D221" s="120"/>
      <c r="E221" s="120"/>
      <c r="F221" s="120"/>
    </row>
    <row r="222" spans="1:6" ht="42" hidden="1" customHeight="1" outlineLevel="1" x14ac:dyDescent="0.2">
      <c r="A222" s="120"/>
      <c r="B222" s="120"/>
      <c r="C222" s="120"/>
      <c r="D222" s="120"/>
      <c r="E222" s="120"/>
      <c r="F222" s="120"/>
    </row>
    <row r="223" spans="1:6" ht="66" hidden="1" customHeight="1" outlineLevel="1" x14ac:dyDescent="0.2">
      <c r="A223" s="120"/>
      <c r="B223" s="120"/>
      <c r="C223" s="120"/>
      <c r="D223" s="120"/>
      <c r="E223" s="120"/>
      <c r="F223" s="120"/>
    </row>
    <row r="224" spans="1:6" hidden="1" outlineLevel="1" x14ac:dyDescent="0.2">
      <c r="A224" s="118" t="s">
        <v>825</v>
      </c>
      <c r="B224" s="118"/>
      <c r="C224" s="118"/>
      <c r="D224" s="118"/>
      <c r="E224" s="118"/>
      <c r="F224" s="118"/>
    </row>
    <row r="225" spans="1:6" hidden="1" outlineLevel="1" x14ac:dyDescent="0.2">
      <c r="A225" s="118" t="s">
        <v>826</v>
      </c>
      <c r="B225" s="118"/>
      <c r="C225" s="118"/>
      <c r="D225" s="118"/>
      <c r="E225" s="118"/>
      <c r="F225" s="118"/>
    </row>
    <row r="226" spans="1:6" hidden="1" outlineLevel="1" x14ac:dyDescent="0.2">
      <c r="A226" s="118" t="s">
        <v>827</v>
      </c>
      <c r="B226" s="118"/>
      <c r="C226" s="118"/>
      <c r="D226" s="118"/>
      <c r="E226" s="118"/>
      <c r="F226" s="118"/>
    </row>
    <row r="227" spans="1:6" hidden="1" outlineLevel="1" x14ac:dyDescent="0.2">
      <c r="A227" s="118" t="s">
        <v>828</v>
      </c>
      <c r="B227" s="118"/>
      <c r="C227" s="118"/>
      <c r="D227" s="118"/>
      <c r="E227" s="118"/>
      <c r="F227" s="118"/>
    </row>
    <row r="228" spans="1:6" hidden="1" outlineLevel="1" x14ac:dyDescent="0.2">
      <c r="A228" s="118" t="s">
        <v>829</v>
      </c>
      <c r="B228" s="118"/>
      <c r="C228" s="118"/>
      <c r="D228" s="118"/>
      <c r="E228" s="118"/>
      <c r="F228" s="118"/>
    </row>
    <row r="229" spans="1:6" hidden="1" outlineLevel="1" x14ac:dyDescent="0.2">
      <c r="A229" s="118" t="s">
        <v>830</v>
      </c>
      <c r="B229" s="118"/>
      <c r="C229" s="118"/>
      <c r="D229" s="118"/>
      <c r="E229" s="118"/>
      <c r="F229" s="118"/>
    </row>
    <row r="230" spans="1:6" hidden="1" outlineLevel="1" x14ac:dyDescent="0.2">
      <c r="A230" s="118" t="s">
        <v>831</v>
      </c>
      <c r="B230" s="118"/>
      <c r="C230" s="118"/>
      <c r="D230" s="118"/>
      <c r="E230" s="118"/>
      <c r="F230" s="118"/>
    </row>
    <row r="231" spans="1:6" hidden="1" outlineLevel="1" x14ac:dyDescent="0.2">
      <c r="A231" s="118" t="s">
        <v>832</v>
      </c>
      <c r="B231" s="118"/>
      <c r="C231" s="118"/>
      <c r="D231" s="118"/>
      <c r="E231" s="118"/>
      <c r="F231" s="118"/>
    </row>
    <row r="232" spans="1:6" hidden="1" outlineLevel="1" x14ac:dyDescent="0.2">
      <c r="A232" s="30"/>
      <c r="B232" s="30"/>
      <c r="C232" s="30"/>
      <c r="D232" s="30"/>
      <c r="E232" s="30"/>
      <c r="F232" s="30"/>
    </row>
    <row r="233" spans="1:6" ht="16.5" hidden="1" outlineLevel="1" x14ac:dyDescent="0.2">
      <c r="A233" s="119" t="s">
        <v>833</v>
      </c>
      <c r="B233" s="119"/>
      <c r="C233" s="119"/>
      <c r="D233" s="119"/>
      <c r="E233" s="119"/>
      <c r="F233" s="119"/>
    </row>
    <row r="234" spans="1:6" hidden="1" outlineLevel="1" x14ac:dyDescent="0.2">
      <c r="A234" s="118" t="s">
        <v>834</v>
      </c>
      <c r="B234" s="118"/>
      <c r="C234" s="118"/>
      <c r="D234" s="118"/>
      <c r="E234" s="118"/>
      <c r="F234" s="118"/>
    </row>
    <row r="235" spans="1:6" hidden="1" outlineLevel="1" x14ac:dyDescent="0.2">
      <c r="A235" s="118" t="s">
        <v>835</v>
      </c>
      <c r="B235" s="118"/>
      <c r="C235" s="118"/>
      <c r="D235" s="118"/>
      <c r="E235" s="118"/>
      <c r="F235" s="118"/>
    </row>
    <row r="236" spans="1:6" hidden="1" outlineLevel="1" x14ac:dyDescent="0.2">
      <c r="A236" s="118" t="s">
        <v>836</v>
      </c>
      <c r="B236" s="118"/>
      <c r="C236" s="118"/>
      <c r="D236" s="118"/>
      <c r="E236" s="118"/>
      <c r="F236" s="118"/>
    </row>
    <row r="237" spans="1:6" ht="42" hidden="1" customHeight="1" outlineLevel="1" x14ac:dyDescent="0.2">
      <c r="A237" s="120"/>
      <c r="B237" s="120"/>
      <c r="C237" s="120"/>
      <c r="D237" s="120"/>
      <c r="E237" s="120"/>
      <c r="F237" s="120"/>
    </row>
    <row r="238" spans="1:6" hidden="1" outlineLevel="1" x14ac:dyDescent="0.2">
      <c r="A238" s="118" t="s">
        <v>837</v>
      </c>
      <c r="B238" s="118"/>
      <c r="C238" s="118"/>
      <c r="D238" s="118"/>
      <c r="E238" s="118"/>
      <c r="F238" s="118"/>
    </row>
    <row r="239" spans="1:6" hidden="1" outlineLevel="1" x14ac:dyDescent="0.2">
      <c r="A239" s="118" t="s">
        <v>838</v>
      </c>
      <c r="B239" s="118"/>
      <c r="C239" s="118"/>
      <c r="D239" s="118"/>
      <c r="E239" s="118"/>
      <c r="F239" s="118"/>
    </row>
    <row r="240" spans="1:6" hidden="1" outlineLevel="1" x14ac:dyDescent="0.2">
      <c r="A240" s="118" t="s">
        <v>839</v>
      </c>
      <c r="B240" s="118"/>
      <c r="C240" s="118"/>
      <c r="D240" s="118"/>
      <c r="E240" s="118"/>
      <c r="F240" s="118"/>
    </row>
    <row r="241" spans="1:6" hidden="1" outlineLevel="1" x14ac:dyDescent="0.2">
      <c r="A241" s="118" t="s">
        <v>840</v>
      </c>
      <c r="B241" s="118"/>
      <c r="C241" s="118"/>
      <c r="D241" s="118"/>
      <c r="E241" s="118"/>
      <c r="F241" s="118"/>
    </row>
    <row r="242" spans="1:6" hidden="1" outlineLevel="1" x14ac:dyDescent="0.2">
      <c r="A242" s="118" t="s">
        <v>841</v>
      </c>
      <c r="B242" s="118"/>
      <c r="C242" s="118"/>
      <c r="D242" s="118"/>
      <c r="E242" s="118"/>
      <c r="F242" s="118"/>
    </row>
    <row r="243" spans="1:6" hidden="1" outlineLevel="1" x14ac:dyDescent="0.2">
      <c r="A243" s="118" t="s">
        <v>842</v>
      </c>
      <c r="B243" s="118"/>
      <c r="C243" s="118"/>
      <c r="D243" s="118"/>
      <c r="E243" s="118"/>
      <c r="F243" s="118"/>
    </row>
    <row r="244" spans="1:6" hidden="1" outlineLevel="1" x14ac:dyDescent="0.2">
      <c r="A244" s="118" t="s">
        <v>843</v>
      </c>
      <c r="B244" s="118"/>
      <c r="C244" s="118"/>
      <c r="D244" s="118"/>
      <c r="E244" s="118"/>
      <c r="F244" s="118"/>
    </row>
    <row r="245" spans="1:6" hidden="1" outlineLevel="1" x14ac:dyDescent="0.2">
      <c r="A245" s="30"/>
      <c r="B245" s="30"/>
      <c r="C245" s="30"/>
      <c r="D245" s="30"/>
      <c r="E245" s="30"/>
      <c r="F245" s="30"/>
    </row>
    <row r="246" spans="1:6" ht="16.5" hidden="1" outlineLevel="1" x14ac:dyDescent="0.2">
      <c r="A246" s="119" t="s">
        <v>844</v>
      </c>
      <c r="B246" s="119"/>
      <c r="C246" s="119"/>
      <c r="D246" s="119"/>
      <c r="E246" s="119"/>
      <c r="F246" s="119"/>
    </row>
    <row r="247" spans="1:6" hidden="1" outlineLevel="1" x14ac:dyDescent="0.2">
      <c r="A247" s="118" t="s">
        <v>845</v>
      </c>
      <c r="B247" s="118"/>
      <c r="C247" s="118"/>
      <c r="D247" s="118"/>
      <c r="E247" s="118"/>
      <c r="F247" s="118"/>
    </row>
    <row r="248" spans="1:6" hidden="1" outlineLevel="1" x14ac:dyDescent="0.2">
      <c r="A248" s="118" t="s">
        <v>846</v>
      </c>
      <c r="B248" s="118"/>
      <c r="C248" s="118"/>
      <c r="D248" s="118"/>
      <c r="E248" s="118"/>
      <c r="F248" s="118"/>
    </row>
    <row r="249" spans="1:6" hidden="1" outlineLevel="1" x14ac:dyDescent="0.2">
      <c r="A249" s="118" t="s">
        <v>847</v>
      </c>
      <c r="B249" s="118"/>
      <c r="C249" s="118"/>
      <c r="D249" s="118"/>
      <c r="E249" s="118"/>
      <c r="F249" s="118"/>
    </row>
    <row r="250" spans="1:6" ht="42" hidden="1" customHeight="1" outlineLevel="1" x14ac:dyDescent="0.2">
      <c r="A250" s="120"/>
      <c r="B250" s="120"/>
      <c r="C250" s="120"/>
      <c r="D250" s="120"/>
      <c r="E250" s="120"/>
      <c r="F250" s="120"/>
    </row>
    <row r="251" spans="1:6" ht="66" hidden="1" customHeight="1" outlineLevel="1" x14ac:dyDescent="0.2">
      <c r="A251" s="120"/>
      <c r="B251" s="120"/>
      <c r="C251" s="120"/>
      <c r="D251" s="120"/>
      <c r="E251" s="120"/>
      <c r="F251" s="120"/>
    </row>
    <row r="252" spans="1:6" hidden="1" outlineLevel="1" x14ac:dyDescent="0.2">
      <c r="A252" s="118" t="s">
        <v>848</v>
      </c>
      <c r="B252" s="118"/>
      <c r="C252" s="118"/>
      <c r="D252" s="118"/>
      <c r="E252" s="118"/>
      <c r="F252" s="118"/>
    </row>
    <row r="253" spans="1:6" hidden="1" outlineLevel="1" x14ac:dyDescent="0.2">
      <c r="A253" s="118" t="s">
        <v>849</v>
      </c>
      <c r="B253" s="118"/>
      <c r="C253" s="118"/>
      <c r="D253" s="118"/>
      <c r="E253" s="118"/>
      <c r="F253" s="118"/>
    </row>
    <row r="254" spans="1:6" hidden="1" outlineLevel="1" x14ac:dyDescent="0.2">
      <c r="A254" s="118" t="s">
        <v>850</v>
      </c>
      <c r="B254" s="118"/>
      <c r="C254" s="118"/>
      <c r="D254" s="118"/>
      <c r="E254" s="118"/>
      <c r="F254" s="118"/>
    </row>
    <row r="255" spans="1:6" hidden="1" outlineLevel="1" x14ac:dyDescent="0.2">
      <c r="A255" s="118" t="s">
        <v>851</v>
      </c>
      <c r="B255" s="118"/>
      <c r="C255" s="118"/>
      <c r="D255" s="118"/>
      <c r="E255" s="118"/>
      <c r="F255" s="118"/>
    </row>
    <row r="256" spans="1:6" hidden="1" outlineLevel="1" x14ac:dyDescent="0.2">
      <c r="A256" s="30"/>
      <c r="B256" s="30"/>
      <c r="C256" s="30"/>
      <c r="D256" s="30"/>
      <c r="E256" s="30"/>
      <c r="F256" s="30"/>
    </row>
    <row r="257" spans="1:6" ht="16.5" hidden="1" outlineLevel="1" x14ac:dyDescent="0.2">
      <c r="A257" s="119" t="s">
        <v>852</v>
      </c>
      <c r="B257" s="119"/>
      <c r="C257" s="119"/>
      <c r="D257" s="119"/>
      <c r="E257" s="119"/>
      <c r="F257" s="119"/>
    </row>
    <row r="258" spans="1:6" hidden="1" outlineLevel="1" x14ac:dyDescent="0.2">
      <c r="A258" s="118" t="s">
        <v>853</v>
      </c>
      <c r="B258" s="118"/>
      <c r="C258" s="118"/>
      <c r="D258" s="118"/>
      <c r="E258" s="118"/>
      <c r="F258" s="118"/>
    </row>
    <row r="259" spans="1:6" hidden="1" outlineLevel="1" x14ac:dyDescent="0.2">
      <c r="A259" s="118" t="s">
        <v>854</v>
      </c>
      <c r="B259" s="118"/>
      <c r="C259" s="118"/>
      <c r="D259" s="118"/>
      <c r="E259" s="118"/>
      <c r="F259" s="118"/>
    </row>
    <row r="260" spans="1:6" ht="42" hidden="1" customHeight="1" outlineLevel="1" x14ac:dyDescent="0.2">
      <c r="A260" s="120"/>
      <c r="B260" s="120"/>
      <c r="C260" s="120"/>
      <c r="D260" s="120"/>
      <c r="E260" s="120"/>
      <c r="F260" s="120"/>
    </row>
    <row r="261" spans="1:6" ht="42" hidden="1" customHeight="1" outlineLevel="1" x14ac:dyDescent="0.2">
      <c r="A261" s="120"/>
      <c r="B261" s="120"/>
      <c r="C261" s="120"/>
      <c r="D261" s="120"/>
      <c r="E261" s="120"/>
      <c r="F261" s="120"/>
    </row>
    <row r="262" spans="1:6" ht="42" hidden="1" customHeight="1" outlineLevel="1" x14ac:dyDescent="0.2">
      <c r="A262" s="120"/>
      <c r="B262" s="120"/>
      <c r="C262" s="120"/>
      <c r="D262" s="120"/>
      <c r="E262" s="120"/>
      <c r="F262" s="120"/>
    </row>
    <row r="263" spans="1:6" hidden="1" outlineLevel="1" x14ac:dyDescent="0.2">
      <c r="A263" s="118" t="s">
        <v>855</v>
      </c>
      <c r="B263" s="118"/>
      <c r="C263" s="118"/>
      <c r="D263" s="118"/>
      <c r="E263" s="118"/>
      <c r="F263" s="118"/>
    </row>
    <row r="264" spans="1:6" hidden="1" outlineLevel="1" x14ac:dyDescent="0.2">
      <c r="A264" s="118" t="s">
        <v>856</v>
      </c>
      <c r="B264" s="118"/>
      <c r="C264" s="118"/>
      <c r="D264" s="118"/>
      <c r="E264" s="118"/>
      <c r="F264" s="118"/>
    </row>
    <row r="265" spans="1:6" hidden="1" outlineLevel="1" x14ac:dyDescent="0.2">
      <c r="A265" s="118" t="s">
        <v>857</v>
      </c>
      <c r="B265" s="118"/>
      <c r="C265" s="118"/>
      <c r="D265" s="118"/>
      <c r="E265" s="118"/>
      <c r="F265" s="118"/>
    </row>
    <row r="266" spans="1:6" hidden="1" outlineLevel="1" x14ac:dyDescent="0.2">
      <c r="A266" s="118" t="s">
        <v>858</v>
      </c>
      <c r="B266" s="118"/>
      <c r="C266" s="118"/>
      <c r="D266" s="118"/>
      <c r="E266" s="118"/>
      <c r="F266" s="118"/>
    </row>
    <row r="267" spans="1:6" hidden="1" outlineLevel="1" x14ac:dyDescent="0.2">
      <c r="A267" s="30"/>
      <c r="B267" s="30"/>
      <c r="C267" s="30"/>
      <c r="D267" s="30"/>
      <c r="E267" s="30"/>
      <c r="F267" s="30"/>
    </row>
    <row r="268" spans="1:6" ht="16.5" hidden="1" outlineLevel="1" x14ac:dyDescent="0.2">
      <c r="A268" s="119" t="s">
        <v>859</v>
      </c>
      <c r="B268" s="119"/>
      <c r="C268" s="119"/>
      <c r="D268" s="119"/>
      <c r="E268" s="119"/>
      <c r="F268" s="119"/>
    </row>
    <row r="269" spans="1:6" hidden="1" outlineLevel="1" x14ac:dyDescent="0.2">
      <c r="A269" s="118" t="s">
        <v>860</v>
      </c>
      <c r="B269" s="118"/>
      <c r="C269" s="118"/>
      <c r="D269" s="118"/>
      <c r="E269" s="118"/>
      <c r="F269" s="118"/>
    </row>
    <row r="270" spans="1:6" hidden="1" outlineLevel="1" x14ac:dyDescent="0.2">
      <c r="A270" s="118" t="s">
        <v>861</v>
      </c>
      <c r="B270" s="118"/>
      <c r="C270" s="118"/>
      <c r="D270" s="118"/>
      <c r="E270" s="118"/>
      <c r="F270" s="118"/>
    </row>
    <row r="271" spans="1:6" hidden="1" outlineLevel="1" x14ac:dyDescent="0.2">
      <c r="A271" s="118" t="s">
        <v>862</v>
      </c>
      <c r="B271" s="118"/>
      <c r="C271" s="118"/>
      <c r="D271" s="118"/>
      <c r="E271" s="118"/>
      <c r="F271" s="118"/>
    </row>
    <row r="272" spans="1:6" hidden="1" outlineLevel="1" x14ac:dyDescent="0.2">
      <c r="A272" s="118" t="s">
        <v>863</v>
      </c>
      <c r="B272" s="118"/>
      <c r="C272" s="118"/>
      <c r="D272" s="118"/>
      <c r="E272" s="118"/>
      <c r="F272" s="118"/>
    </row>
    <row r="273" spans="1:6" hidden="1" outlineLevel="1" x14ac:dyDescent="0.2">
      <c r="A273" s="118" t="s">
        <v>864</v>
      </c>
      <c r="B273" s="118"/>
      <c r="C273" s="118"/>
      <c r="D273" s="118"/>
      <c r="E273" s="118"/>
      <c r="F273" s="118"/>
    </row>
    <row r="274" spans="1:6" hidden="1" outlineLevel="1" x14ac:dyDescent="0.2">
      <c r="A274" s="30"/>
      <c r="B274" s="30"/>
      <c r="C274" s="30"/>
      <c r="D274" s="30"/>
      <c r="E274" s="30"/>
      <c r="F274" s="30"/>
    </row>
    <row r="275" spans="1:6" hidden="1" outlineLevel="1" x14ac:dyDescent="0.2">
      <c r="A275" s="30"/>
      <c r="B275" s="30"/>
      <c r="C275" s="30"/>
      <c r="D275" s="30"/>
      <c r="E275" s="30"/>
      <c r="F275" s="30"/>
    </row>
    <row r="276" spans="1:6" ht="20.25" collapsed="1" x14ac:dyDescent="0.2">
      <c r="A276" s="117" t="s">
        <v>865</v>
      </c>
      <c r="B276" s="117"/>
      <c r="C276" s="117"/>
      <c r="D276" s="117"/>
      <c r="E276" s="117"/>
      <c r="F276" s="117"/>
    </row>
    <row r="277" spans="1:6" hidden="1" outlineLevel="1" x14ac:dyDescent="0.2">
      <c r="A277" s="118" t="s">
        <v>866</v>
      </c>
      <c r="B277" s="118"/>
      <c r="C277" s="118"/>
      <c r="D277" s="118"/>
      <c r="E277" s="118"/>
      <c r="F277" s="118"/>
    </row>
    <row r="278" spans="1:6" hidden="1" outlineLevel="1" x14ac:dyDescent="0.2">
      <c r="A278" s="118" t="s">
        <v>867</v>
      </c>
      <c r="B278" s="118"/>
      <c r="C278" s="118"/>
      <c r="D278" s="118"/>
      <c r="E278" s="118"/>
      <c r="F278" s="118"/>
    </row>
    <row r="279" spans="1:6" hidden="1" outlineLevel="1" x14ac:dyDescent="0.2">
      <c r="A279" s="118" t="s">
        <v>868</v>
      </c>
      <c r="B279" s="118"/>
      <c r="C279" s="118"/>
      <c r="D279" s="118"/>
      <c r="E279" s="118"/>
      <c r="F279" s="118"/>
    </row>
    <row r="280" spans="1:6" ht="19.5" hidden="1" outlineLevel="1" x14ac:dyDescent="0.2">
      <c r="A280" s="121" t="s">
        <v>869</v>
      </c>
      <c r="B280" s="121"/>
      <c r="C280" s="121"/>
      <c r="D280" s="121"/>
      <c r="E280" s="121"/>
      <c r="F280" s="121"/>
    </row>
    <row r="281" spans="1:6" hidden="1" outlineLevel="1" x14ac:dyDescent="0.2">
      <c r="A281" s="118" t="s">
        <v>870</v>
      </c>
      <c r="B281" s="118"/>
      <c r="C281" s="118"/>
      <c r="D281" s="118"/>
      <c r="E281" s="118"/>
      <c r="F281" s="118"/>
    </row>
    <row r="282" spans="1:6" hidden="1" outlineLevel="1" x14ac:dyDescent="0.2">
      <c r="A282" s="118" t="s">
        <v>871</v>
      </c>
      <c r="B282" s="118"/>
      <c r="C282" s="118"/>
      <c r="D282" s="118"/>
      <c r="E282" s="118"/>
      <c r="F282" s="118"/>
    </row>
    <row r="283" spans="1:6" hidden="1" outlineLevel="1" x14ac:dyDescent="0.2">
      <c r="A283" s="30"/>
      <c r="B283" s="30"/>
      <c r="C283" s="30"/>
      <c r="D283" s="30"/>
      <c r="E283" s="30"/>
      <c r="F283" s="30"/>
    </row>
    <row r="284" spans="1:6" ht="16.5" hidden="1" outlineLevel="1" x14ac:dyDescent="0.2">
      <c r="A284" s="119" t="s">
        <v>872</v>
      </c>
      <c r="B284" s="119"/>
      <c r="C284" s="119"/>
      <c r="D284" s="119"/>
      <c r="E284" s="119"/>
      <c r="F284" s="119"/>
    </row>
    <row r="285" spans="1:6" hidden="1" outlineLevel="1" x14ac:dyDescent="0.2">
      <c r="A285" s="118" t="s">
        <v>873</v>
      </c>
      <c r="B285" s="118"/>
      <c r="C285" s="118"/>
      <c r="D285" s="118"/>
      <c r="E285" s="118"/>
      <c r="F285" s="118"/>
    </row>
    <row r="286" spans="1:6" ht="42" hidden="1" customHeight="1" outlineLevel="1" x14ac:dyDescent="0.2">
      <c r="A286" s="120"/>
      <c r="B286" s="120"/>
      <c r="C286" s="120"/>
      <c r="D286" s="120"/>
      <c r="E286" s="120"/>
      <c r="F286" s="120"/>
    </row>
    <row r="287" spans="1:6" hidden="1" outlineLevel="1" x14ac:dyDescent="0.2">
      <c r="A287" s="118" t="s">
        <v>874</v>
      </c>
      <c r="B287" s="118"/>
      <c r="C287" s="118"/>
      <c r="D287" s="118"/>
      <c r="E287" s="118"/>
      <c r="F287" s="118"/>
    </row>
    <row r="288" spans="1:6" ht="42" hidden="1" customHeight="1" outlineLevel="1" x14ac:dyDescent="0.2">
      <c r="A288" s="120"/>
      <c r="B288" s="120"/>
      <c r="C288" s="120"/>
      <c r="D288" s="120"/>
      <c r="E288" s="120"/>
      <c r="F288" s="120"/>
    </row>
    <row r="289" spans="1:6" ht="66" hidden="1" customHeight="1" outlineLevel="1" x14ac:dyDescent="0.2">
      <c r="A289" s="120"/>
      <c r="B289" s="120"/>
      <c r="C289" s="120"/>
      <c r="D289" s="120"/>
      <c r="E289" s="120"/>
      <c r="F289" s="120"/>
    </row>
    <row r="290" spans="1:6" hidden="1" outlineLevel="1" x14ac:dyDescent="0.2">
      <c r="A290" s="118" t="s">
        <v>875</v>
      </c>
      <c r="B290" s="118"/>
      <c r="C290" s="118"/>
      <c r="D290" s="118"/>
      <c r="E290" s="118"/>
      <c r="F290" s="118"/>
    </row>
    <row r="291" spans="1:6" hidden="1" outlineLevel="1" x14ac:dyDescent="0.2">
      <c r="A291" s="118" t="s">
        <v>876</v>
      </c>
      <c r="B291" s="118"/>
      <c r="C291" s="118"/>
      <c r="D291" s="118"/>
      <c r="E291" s="118"/>
      <c r="F291" s="118"/>
    </row>
    <row r="292" spans="1:6" hidden="1" outlineLevel="1" x14ac:dyDescent="0.2">
      <c r="A292" s="118" t="s">
        <v>877</v>
      </c>
      <c r="B292" s="118"/>
      <c r="C292" s="118"/>
      <c r="D292" s="118"/>
      <c r="E292" s="118"/>
      <c r="F292" s="118"/>
    </row>
    <row r="293" spans="1:6" hidden="1" outlineLevel="1" x14ac:dyDescent="0.2">
      <c r="A293" s="118" t="s">
        <v>878</v>
      </c>
      <c r="B293" s="118"/>
      <c r="C293" s="118"/>
      <c r="D293" s="118"/>
      <c r="E293" s="118"/>
      <c r="F293" s="118"/>
    </row>
    <row r="294" spans="1:6" hidden="1" outlineLevel="1" x14ac:dyDescent="0.2">
      <c r="A294" s="30"/>
      <c r="B294" s="30"/>
      <c r="C294" s="30"/>
      <c r="D294" s="30"/>
      <c r="E294" s="30"/>
      <c r="F294" s="30"/>
    </row>
    <row r="295" spans="1:6" ht="16.5" hidden="1" outlineLevel="1" x14ac:dyDescent="0.2">
      <c r="A295" s="119" t="s">
        <v>879</v>
      </c>
      <c r="B295" s="119"/>
      <c r="C295" s="119"/>
      <c r="D295" s="119"/>
      <c r="E295" s="119"/>
      <c r="F295" s="119"/>
    </row>
    <row r="296" spans="1:6" hidden="1" outlineLevel="1" x14ac:dyDescent="0.2">
      <c r="A296" s="118" t="s">
        <v>880</v>
      </c>
      <c r="B296" s="118"/>
      <c r="C296" s="118"/>
      <c r="D296" s="118"/>
      <c r="E296" s="118"/>
      <c r="F296" s="118"/>
    </row>
    <row r="297" spans="1:6" hidden="1" outlineLevel="1" x14ac:dyDescent="0.2">
      <c r="A297" s="118" t="s">
        <v>881</v>
      </c>
      <c r="B297" s="118"/>
      <c r="C297" s="118"/>
      <c r="D297" s="118"/>
      <c r="E297" s="118"/>
      <c r="F297" s="118"/>
    </row>
    <row r="298" spans="1:6" hidden="1" outlineLevel="1" x14ac:dyDescent="0.2">
      <c r="A298" s="118" t="s">
        <v>882</v>
      </c>
      <c r="B298" s="118"/>
      <c r="C298" s="118"/>
      <c r="D298" s="118"/>
      <c r="E298" s="118"/>
      <c r="F298" s="118"/>
    </row>
    <row r="299" spans="1:6" ht="42" hidden="1" customHeight="1" outlineLevel="1" x14ac:dyDescent="0.2">
      <c r="A299" s="120"/>
      <c r="B299" s="120"/>
      <c r="C299" s="120"/>
      <c r="D299" s="120"/>
      <c r="E299" s="120"/>
      <c r="F299" s="120"/>
    </row>
    <row r="300" spans="1:6" ht="42" hidden="1" customHeight="1" outlineLevel="1" x14ac:dyDescent="0.2">
      <c r="A300" s="120"/>
      <c r="B300" s="120"/>
      <c r="C300" s="120"/>
      <c r="D300" s="120"/>
      <c r="E300" s="120"/>
      <c r="F300" s="120"/>
    </row>
    <row r="301" spans="1:6" hidden="1" outlineLevel="1" x14ac:dyDescent="0.2">
      <c r="A301" s="118" t="s">
        <v>883</v>
      </c>
      <c r="B301" s="118"/>
      <c r="C301" s="118"/>
      <c r="D301" s="118"/>
      <c r="E301" s="118"/>
      <c r="F301" s="118"/>
    </row>
    <row r="302" spans="1:6" hidden="1" outlineLevel="1" x14ac:dyDescent="0.2">
      <c r="A302" s="118" t="s">
        <v>884</v>
      </c>
      <c r="B302" s="118"/>
      <c r="C302" s="118"/>
      <c r="D302" s="118"/>
      <c r="E302" s="118"/>
      <c r="F302" s="118"/>
    </row>
    <row r="303" spans="1:6" hidden="1" outlineLevel="1" x14ac:dyDescent="0.2">
      <c r="A303" s="30"/>
      <c r="B303" s="30"/>
      <c r="C303" s="30"/>
      <c r="D303" s="30"/>
      <c r="E303" s="30"/>
      <c r="F303" s="30"/>
    </row>
    <row r="304" spans="1:6" ht="16.5" hidden="1" outlineLevel="1" x14ac:dyDescent="0.2">
      <c r="A304" s="119" t="s">
        <v>885</v>
      </c>
      <c r="B304" s="119"/>
      <c r="C304" s="119"/>
      <c r="D304" s="119"/>
      <c r="E304" s="119"/>
      <c r="F304" s="119"/>
    </row>
    <row r="305" spans="1:6" hidden="1" outlineLevel="1" x14ac:dyDescent="0.2">
      <c r="A305" s="118" t="s">
        <v>886</v>
      </c>
      <c r="B305" s="118"/>
      <c r="C305" s="118"/>
      <c r="D305" s="118"/>
      <c r="E305" s="118"/>
      <c r="F305" s="118"/>
    </row>
    <row r="306" spans="1:6" hidden="1" outlineLevel="1" x14ac:dyDescent="0.2">
      <c r="A306" s="118" t="s">
        <v>887</v>
      </c>
      <c r="B306" s="118"/>
      <c r="C306" s="118"/>
      <c r="D306" s="118"/>
      <c r="E306" s="118"/>
      <c r="F306" s="118"/>
    </row>
    <row r="307" spans="1:6" hidden="1" outlineLevel="1" x14ac:dyDescent="0.2">
      <c r="A307" s="118" t="s">
        <v>888</v>
      </c>
      <c r="B307" s="118"/>
      <c r="C307" s="118"/>
      <c r="D307" s="118"/>
      <c r="E307" s="118"/>
      <c r="F307" s="118"/>
    </row>
    <row r="308" spans="1:6" hidden="1" outlineLevel="1" x14ac:dyDescent="0.2">
      <c r="A308" s="118" t="s">
        <v>889</v>
      </c>
      <c r="B308" s="118"/>
      <c r="C308" s="118"/>
      <c r="D308" s="118"/>
      <c r="E308" s="118"/>
      <c r="F308" s="118"/>
    </row>
    <row r="309" spans="1:6" hidden="1" outlineLevel="1" x14ac:dyDescent="0.2">
      <c r="A309" s="118" t="s">
        <v>890</v>
      </c>
      <c r="B309" s="118"/>
      <c r="C309" s="118"/>
      <c r="D309" s="118"/>
      <c r="E309" s="118"/>
      <c r="F309" s="118"/>
    </row>
    <row r="310" spans="1:6" hidden="1" outlineLevel="1" x14ac:dyDescent="0.2">
      <c r="A310" s="30"/>
      <c r="B310" s="30"/>
      <c r="C310" s="30"/>
      <c r="D310" s="30"/>
      <c r="E310" s="30"/>
      <c r="F310" s="30"/>
    </row>
    <row r="311" spans="1:6" ht="16.5" hidden="1" outlineLevel="1" x14ac:dyDescent="0.2">
      <c r="A311" s="119" t="s">
        <v>891</v>
      </c>
      <c r="B311" s="119"/>
      <c r="C311" s="119"/>
      <c r="D311" s="119"/>
      <c r="E311" s="119"/>
      <c r="F311" s="119"/>
    </row>
    <row r="312" spans="1:6" hidden="1" outlineLevel="1" x14ac:dyDescent="0.2">
      <c r="A312" s="118" t="s">
        <v>892</v>
      </c>
      <c r="B312" s="118"/>
      <c r="C312" s="118"/>
      <c r="D312" s="118"/>
      <c r="E312" s="118"/>
      <c r="F312" s="118"/>
    </row>
    <row r="313" spans="1:6" hidden="1" outlineLevel="1" x14ac:dyDescent="0.2">
      <c r="A313" s="118" t="s">
        <v>893</v>
      </c>
      <c r="B313" s="118"/>
      <c r="C313" s="118"/>
      <c r="D313" s="118"/>
      <c r="E313" s="118"/>
      <c r="F313" s="118"/>
    </row>
    <row r="314" spans="1:6" ht="42" hidden="1" customHeight="1" outlineLevel="1" x14ac:dyDescent="0.2">
      <c r="A314" s="120"/>
      <c r="B314" s="120"/>
      <c r="C314" s="120"/>
      <c r="D314" s="120"/>
      <c r="E314" s="120"/>
      <c r="F314" s="120"/>
    </row>
    <row r="315" spans="1:6" hidden="1" outlineLevel="1" x14ac:dyDescent="0.2">
      <c r="A315" s="118" t="s">
        <v>894</v>
      </c>
      <c r="B315" s="118"/>
      <c r="C315" s="118"/>
      <c r="D315" s="118"/>
      <c r="E315" s="118"/>
      <c r="F315" s="118"/>
    </row>
    <row r="316" spans="1:6" hidden="1" outlineLevel="1" x14ac:dyDescent="0.2">
      <c r="A316" s="118" t="s">
        <v>895</v>
      </c>
      <c r="B316" s="118"/>
      <c r="C316" s="118"/>
      <c r="D316" s="118"/>
      <c r="E316" s="118"/>
      <c r="F316" s="118"/>
    </row>
    <row r="317" spans="1:6" ht="42" hidden="1" customHeight="1" outlineLevel="1" x14ac:dyDescent="0.2">
      <c r="A317" s="120"/>
      <c r="B317" s="120"/>
      <c r="C317" s="120"/>
      <c r="D317" s="120"/>
      <c r="E317" s="120"/>
      <c r="F317" s="120"/>
    </row>
    <row r="318" spans="1:6" ht="66" hidden="1" customHeight="1" outlineLevel="1" x14ac:dyDescent="0.2">
      <c r="A318" s="120"/>
      <c r="B318" s="120"/>
      <c r="C318" s="120"/>
      <c r="D318" s="120"/>
      <c r="E318" s="120"/>
      <c r="F318" s="120"/>
    </row>
    <row r="319" spans="1:6" hidden="1" outlineLevel="1" x14ac:dyDescent="0.2">
      <c r="A319" s="118" t="s">
        <v>896</v>
      </c>
      <c r="B319" s="118"/>
      <c r="C319" s="118"/>
      <c r="D319" s="118"/>
      <c r="E319" s="118"/>
      <c r="F319" s="118"/>
    </row>
    <row r="320" spans="1:6" ht="66" hidden="1" customHeight="1" outlineLevel="1" x14ac:dyDescent="0.2">
      <c r="A320" s="120"/>
      <c r="B320" s="120"/>
      <c r="C320" s="120"/>
      <c r="D320" s="120"/>
      <c r="E320" s="120"/>
      <c r="F320" s="120"/>
    </row>
    <row r="321" spans="1:6" hidden="1" outlineLevel="1" x14ac:dyDescent="0.2">
      <c r="A321" s="118" t="s">
        <v>897</v>
      </c>
      <c r="B321" s="118"/>
      <c r="C321" s="118"/>
      <c r="D321" s="118"/>
      <c r="E321" s="118"/>
      <c r="F321" s="118"/>
    </row>
    <row r="322" spans="1:6" hidden="1" outlineLevel="1" x14ac:dyDescent="0.2">
      <c r="A322" s="118" t="s">
        <v>898</v>
      </c>
      <c r="B322" s="118"/>
      <c r="C322" s="118"/>
      <c r="D322" s="118"/>
      <c r="E322" s="118"/>
      <c r="F322" s="118"/>
    </row>
    <row r="323" spans="1:6" hidden="1" outlineLevel="1" x14ac:dyDescent="0.2">
      <c r="A323" s="118" t="s">
        <v>899</v>
      </c>
      <c r="B323" s="118"/>
      <c r="C323" s="118"/>
      <c r="D323" s="118"/>
      <c r="E323" s="118"/>
      <c r="F323" s="118"/>
    </row>
    <row r="324" spans="1:6" hidden="1" outlineLevel="1" x14ac:dyDescent="0.2">
      <c r="A324" s="30"/>
      <c r="B324" s="30"/>
      <c r="C324" s="30"/>
      <c r="D324" s="30"/>
      <c r="E324" s="30"/>
      <c r="F324" s="30"/>
    </row>
    <row r="325" spans="1:6" ht="16.5" hidden="1" outlineLevel="1" x14ac:dyDescent="0.2">
      <c r="A325" s="119" t="s">
        <v>900</v>
      </c>
      <c r="B325" s="119"/>
      <c r="C325" s="119"/>
      <c r="D325" s="119"/>
      <c r="E325" s="119"/>
      <c r="F325" s="119"/>
    </row>
    <row r="326" spans="1:6" hidden="1" outlineLevel="1" x14ac:dyDescent="0.2">
      <c r="A326" s="118" t="s">
        <v>901</v>
      </c>
      <c r="B326" s="118"/>
      <c r="C326" s="118"/>
      <c r="D326" s="118"/>
      <c r="E326" s="118"/>
      <c r="F326" s="118"/>
    </row>
    <row r="327" spans="1:6" hidden="1" outlineLevel="1" x14ac:dyDescent="0.2">
      <c r="A327" s="118" t="s">
        <v>902</v>
      </c>
      <c r="B327" s="118"/>
      <c r="C327" s="118"/>
      <c r="D327" s="118"/>
      <c r="E327" s="118"/>
      <c r="F327" s="118"/>
    </row>
    <row r="328" spans="1:6" hidden="1" outlineLevel="1" x14ac:dyDescent="0.2">
      <c r="A328" s="118" t="s">
        <v>903</v>
      </c>
      <c r="B328" s="118"/>
      <c r="C328" s="118"/>
      <c r="D328" s="118"/>
      <c r="E328" s="118"/>
      <c r="F328" s="118"/>
    </row>
    <row r="329" spans="1:6" hidden="1" outlineLevel="1" x14ac:dyDescent="0.2">
      <c r="A329" s="118" t="s">
        <v>904</v>
      </c>
      <c r="B329" s="118"/>
      <c r="C329" s="118"/>
      <c r="D329" s="118"/>
      <c r="E329" s="118"/>
      <c r="F329" s="118"/>
    </row>
    <row r="330" spans="1:6" hidden="1" outlineLevel="1" x14ac:dyDescent="0.2">
      <c r="A330" s="118" t="s">
        <v>905</v>
      </c>
      <c r="B330" s="118"/>
      <c r="C330" s="118"/>
      <c r="D330" s="118"/>
      <c r="E330" s="118"/>
      <c r="F330" s="118"/>
    </row>
    <row r="331" spans="1:6" hidden="1" outlineLevel="1" x14ac:dyDescent="0.2">
      <c r="A331" s="118" t="s">
        <v>906</v>
      </c>
      <c r="B331" s="118"/>
      <c r="C331" s="118"/>
      <c r="D331" s="118"/>
      <c r="E331" s="118"/>
      <c r="F331" s="118"/>
    </row>
    <row r="332" spans="1:6" hidden="1" outlineLevel="1" x14ac:dyDescent="0.2">
      <c r="A332" s="118" t="s">
        <v>907</v>
      </c>
      <c r="B332" s="118"/>
      <c r="C332" s="118"/>
      <c r="D332" s="118"/>
      <c r="E332" s="118"/>
      <c r="F332" s="118"/>
    </row>
    <row r="333" spans="1:6" hidden="1" outlineLevel="1" x14ac:dyDescent="0.2">
      <c r="A333" s="118" t="s">
        <v>908</v>
      </c>
      <c r="B333" s="118"/>
      <c r="C333" s="118"/>
      <c r="D333" s="118"/>
      <c r="E333" s="118"/>
      <c r="F333" s="118"/>
    </row>
    <row r="334" spans="1:6" hidden="1" outlineLevel="1" x14ac:dyDescent="0.2">
      <c r="A334" s="118" t="s">
        <v>909</v>
      </c>
      <c r="B334" s="118"/>
      <c r="C334" s="118"/>
      <c r="D334" s="118"/>
      <c r="E334" s="118"/>
      <c r="F334" s="118"/>
    </row>
    <row r="335" spans="1:6" hidden="1" outlineLevel="1" x14ac:dyDescent="0.2">
      <c r="A335" s="118" t="s">
        <v>910</v>
      </c>
      <c r="B335" s="118"/>
      <c r="C335" s="118"/>
      <c r="D335" s="118"/>
      <c r="E335" s="118"/>
      <c r="F335" s="118"/>
    </row>
    <row r="336" spans="1:6" ht="42" hidden="1" customHeight="1" outlineLevel="1" x14ac:dyDescent="0.2">
      <c r="A336" s="120"/>
      <c r="B336" s="120"/>
      <c r="C336" s="120"/>
      <c r="D336" s="120"/>
      <c r="E336" s="120"/>
      <c r="F336" s="120"/>
    </row>
    <row r="337" spans="1:6" hidden="1" outlineLevel="1" x14ac:dyDescent="0.2">
      <c r="A337" s="118" t="s">
        <v>911</v>
      </c>
      <c r="B337" s="118"/>
      <c r="C337" s="118"/>
      <c r="D337" s="118"/>
      <c r="E337" s="118"/>
      <c r="F337" s="118"/>
    </row>
    <row r="338" spans="1:6" ht="66" hidden="1" customHeight="1" outlineLevel="1" x14ac:dyDescent="0.2">
      <c r="A338" s="120"/>
      <c r="B338" s="120"/>
      <c r="C338" s="120"/>
      <c r="D338" s="120"/>
      <c r="E338" s="120"/>
      <c r="F338" s="120"/>
    </row>
    <row r="339" spans="1:6" hidden="1" outlineLevel="1" x14ac:dyDescent="0.2">
      <c r="A339" s="118" t="s">
        <v>912</v>
      </c>
      <c r="B339" s="118"/>
      <c r="C339" s="118"/>
      <c r="D339" s="118"/>
      <c r="E339" s="118"/>
      <c r="F339" s="118"/>
    </row>
    <row r="340" spans="1:6" hidden="1" outlineLevel="1" x14ac:dyDescent="0.2">
      <c r="A340" s="118" t="s">
        <v>913</v>
      </c>
      <c r="B340" s="118"/>
      <c r="C340" s="118"/>
      <c r="D340" s="118"/>
      <c r="E340" s="118"/>
      <c r="F340" s="118"/>
    </row>
    <row r="341" spans="1:6" hidden="1" outlineLevel="1" x14ac:dyDescent="0.2">
      <c r="A341" s="118" t="s">
        <v>914</v>
      </c>
      <c r="B341" s="118"/>
      <c r="C341" s="118"/>
      <c r="D341" s="118"/>
      <c r="E341" s="118"/>
      <c r="F341" s="118"/>
    </row>
    <row r="342" spans="1:6" hidden="1" outlineLevel="1" x14ac:dyDescent="0.2">
      <c r="A342" s="118" t="s">
        <v>915</v>
      </c>
      <c r="B342" s="118"/>
      <c r="C342" s="118"/>
      <c r="D342" s="118"/>
      <c r="E342" s="118"/>
      <c r="F342" s="118"/>
    </row>
    <row r="343" spans="1:6" hidden="1" outlineLevel="1" x14ac:dyDescent="0.2">
      <c r="A343" s="118" t="s">
        <v>916</v>
      </c>
      <c r="B343" s="118"/>
      <c r="C343" s="118"/>
      <c r="D343" s="118"/>
      <c r="E343" s="118"/>
      <c r="F343" s="118"/>
    </row>
    <row r="344" spans="1:6" ht="42" hidden="1" customHeight="1" outlineLevel="1" x14ac:dyDescent="0.2">
      <c r="A344" s="120"/>
      <c r="B344" s="120"/>
      <c r="C344" s="120"/>
      <c r="D344" s="120"/>
      <c r="E344" s="120"/>
      <c r="F344" s="120"/>
    </row>
    <row r="345" spans="1:6" hidden="1" outlineLevel="1" x14ac:dyDescent="0.2">
      <c r="A345" s="118" t="s">
        <v>917</v>
      </c>
      <c r="B345" s="118"/>
      <c r="C345" s="118"/>
      <c r="D345" s="118"/>
      <c r="E345" s="118"/>
      <c r="F345" s="118"/>
    </row>
    <row r="346" spans="1:6" hidden="1" outlineLevel="1" x14ac:dyDescent="0.2">
      <c r="A346" s="118" t="s">
        <v>918</v>
      </c>
      <c r="B346" s="118"/>
      <c r="C346" s="118"/>
      <c r="D346" s="118"/>
      <c r="E346" s="118"/>
      <c r="F346" s="118"/>
    </row>
    <row r="347" spans="1:6" ht="66" hidden="1" customHeight="1" outlineLevel="1" x14ac:dyDescent="0.2">
      <c r="A347" s="120"/>
      <c r="B347" s="120"/>
      <c r="C347" s="120"/>
      <c r="D347" s="120"/>
      <c r="E347" s="120"/>
      <c r="F347" s="120"/>
    </row>
    <row r="348" spans="1:6" ht="42" hidden="1" customHeight="1" outlineLevel="1" x14ac:dyDescent="0.2">
      <c r="A348" s="120"/>
      <c r="B348" s="120"/>
      <c r="C348" s="120"/>
      <c r="D348" s="120"/>
      <c r="E348" s="120"/>
      <c r="F348" s="120"/>
    </row>
    <row r="349" spans="1:6" hidden="1" outlineLevel="1" x14ac:dyDescent="0.2">
      <c r="A349" s="118" t="s">
        <v>919</v>
      </c>
      <c r="B349" s="118"/>
      <c r="C349" s="118"/>
      <c r="D349" s="118"/>
      <c r="E349" s="118"/>
      <c r="F349" s="118"/>
    </row>
    <row r="350" spans="1:6" hidden="1" outlineLevel="1" x14ac:dyDescent="0.2">
      <c r="A350" s="118" t="s">
        <v>920</v>
      </c>
      <c r="B350" s="118"/>
      <c r="C350" s="118"/>
      <c r="D350" s="118"/>
      <c r="E350" s="118"/>
      <c r="F350" s="118"/>
    </row>
    <row r="351" spans="1:6" hidden="1" outlineLevel="1" x14ac:dyDescent="0.2">
      <c r="A351" s="118" t="s">
        <v>921</v>
      </c>
      <c r="B351" s="118"/>
      <c r="C351" s="118"/>
      <c r="D351" s="118"/>
      <c r="E351" s="118"/>
      <c r="F351" s="118"/>
    </row>
    <row r="352" spans="1:6" hidden="1" outlineLevel="1" x14ac:dyDescent="0.2">
      <c r="A352" s="30"/>
      <c r="B352" s="30"/>
      <c r="C352" s="30"/>
      <c r="D352" s="30"/>
      <c r="E352" s="30"/>
      <c r="F352" s="30"/>
    </row>
    <row r="353" spans="1:6" ht="16.5" hidden="1" outlineLevel="1" x14ac:dyDescent="0.2">
      <c r="A353" s="119" t="s">
        <v>922</v>
      </c>
      <c r="B353" s="119"/>
      <c r="C353" s="119"/>
      <c r="D353" s="119"/>
      <c r="E353" s="119"/>
      <c r="F353" s="119"/>
    </row>
    <row r="354" spans="1:6" hidden="1" outlineLevel="1" x14ac:dyDescent="0.2">
      <c r="A354" s="118" t="s">
        <v>923</v>
      </c>
      <c r="B354" s="118"/>
      <c r="C354" s="118"/>
      <c r="D354" s="118"/>
      <c r="E354" s="118"/>
      <c r="F354" s="118"/>
    </row>
    <row r="355" spans="1:6" hidden="1" outlineLevel="1" x14ac:dyDescent="0.2">
      <c r="A355" s="118" t="s">
        <v>924</v>
      </c>
      <c r="B355" s="118"/>
      <c r="C355" s="118"/>
      <c r="D355" s="118"/>
      <c r="E355" s="118"/>
      <c r="F355" s="118"/>
    </row>
    <row r="356" spans="1:6" hidden="1" outlineLevel="1" x14ac:dyDescent="0.2">
      <c r="A356" s="118" t="s">
        <v>925</v>
      </c>
      <c r="B356" s="118"/>
      <c r="C356" s="118"/>
      <c r="D356" s="118"/>
      <c r="E356" s="118"/>
      <c r="F356" s="118"/>
    </row>
    <row r="357" spans="1:6" hidden="1" outlineLevel="1" x14ac:dyDescent="0.2">
      <c r="A357" s="118" t="s">
        <v>926</v>
      </c>
      <c r="B357" s="118"/>
      <c r="C357" s="118"/>
      <c r="D357" s="118"/>
      <c r="E357" s="118"/>
      <c r="F357" s="118"/>
    </row>
    <row r="358" spans="1:6" hidden="1" outlineLevel="1" x14ac:dyDescent="0.2">
      <c r="A358" s="118" t="s">
        <v>927</v>
      </c>
      <c r="B358" s="118"/>
      <c r="C358" s="118"/>
      <c r="D358" s="118"/>
      <c r="E358" s="118"/>
      <c r="F358" s="118"/>
    </row>
    <row r="359" spans="1:6" hidden="1" outlineLevel="1" x14ac:dyDescent="0.2">
      <c r="A359" s="118" t="s">
        <v>928</v>
      </c>
      <c r="B359" s="118"/>
      <c r="C359" s="118"/>
      <c r="D359" s="118"/>
      <c r="E359" s="118"/>
      <c r="F359" s="118"/>
    </row>
    <row r="360" spans="1:6" hidden="1" outlineLevel="1" x14ac:dyDescent="0.2">
      <c r="A360" s="118" t="s">
        <v>929</v>
      </c>
      <c r="B360" s="118"/>
      <c r="C360" s="118"/>
      <c r="D360" s="118"/>
      <c r="E360" s="118"/>
      <c r="F360" s="118"/>
    </row>
    <row r="361" spans="1:6" hidden="1" outlineLevel="1" x14ac:dyDescent="0.2">
      <c r="A361" s="118" t="s">
        <v>930</v>
      </c>
      <c r="B361" s="118"/>
      <c r="C361" s="118"/>
      <c r="D361" s="118"/>
      <c r="E361" s="118"/>
      <c r="F361" s="118"/>
    </row>
    <row r="362" spans="1:6" hidden="1" outlineLevel="1" x14ac:dyDescent="0.2">
      <c r="A362" s="118" t="s">
        <v>931</v>
      </c>
      <c r="B362" s="118"/>
      <c r="C362" s="118"/>
      <c r="D362" s="118"/>
      <c r="E362" s="118"/>
      <c r="F362" s="118"/>
    </row>
    <row r="363" spans="1:6" hidden="1" outlineLevel="1" x14ac:dyDescent="0.2">
      <c r="A363" s="118" t="s">
        <v>932</v>
      </c>
      <c r="B363" s="118"/>
      <c r="C363" s="118"/>
      <c r="D363" s="118"/>
      <c r="E363" s="118"/>
      <c r="F363" s="118"/>
    </row>
    <row r="364" spans="1:6" hidden="1" outlineLevel="1" x14ac:dyDescent="0.2">
      <c r="A364" s="118" t="s">
        <v>933</v>
      </c>
      <c r="B364" s="118"/>
      <c r="C364" s="118"/>
      <c r="D364" s="118"/>
      <c r="E364" s="118"/>
      <c r="F364" s="118"/>
    </row>
    <row r="365" spans="1:6" hidden="1" outlineLevel="1" x14ac:dyDescent="0.2">
      <c r="A365" s="30"/>
      <c r="B365" s="30"/>
      <c r="C365" s="30"/>
      <c r="D365" s="30"/>
      <c r="E365" s="30"/>
      <c r="F365" s="30"/>
    </row>
    <row r="366" spans="1:6" ht="16.5" hidden="1" outlineLevel="1" x14ac:dyDescent="0.2">
      <c r="A366" s="119" t="s">
        <v>934</v>
      </c>
      <c r="B366" s="119"/>
      <c r="C366" s="119"/>
      <c r="D366" s="119"/>
      <c r="E366" s="119"/>
      <c r="F366" s="119"/>
    </row>
    <row r="367" spans="1:6" hidden="1" outlineLevel="1" x14ac:dyDescent="0.2">
      <c r="A367" s="118" t="s">
        <v>935</v>
      </c>
      <c r="B367" s="118"/>
      <c r="C367" s="118"/>
      <c r="D367" s="118"/>
      <c r="E367" s="118"/>
      <c r="F367" s="118"/>
    </row>
    <row r="368" spans="1:6" hidden="1" outlineLevel="1" x14ac:dyDescent="0.2">
      <c r="A368" s="118" t="s">
        <v>936</v>
      </c>
      <c r="B368" s="118"/>
      <c r="C368" s="118"/>
      <c r="D368" s="118"/>
      <c r="E368" s="118"/>
      <c r="F368" s="118"/>
    </row>
    <row r="369" spans="1:6" ht="66" hidden="1" customHeight="1" outlineLevel="1" x14ac:dyDescent="0.2">
      <c r="A369" s="120"/>
      <c r="B369" s="120"/>
      <c r="C369" s="120"/>
      <c r="D369" s="120"/>
      <c r="E369" s="120"/>
      <c r="F369" s="120"/>
    </row>
    <row r="370" spans="1:6" ht="42" hidden="1" customHeight="1" outlineLevel="1" x14ac:dyDescent="0.2">
      <c r="A370" s="120"/>
      <c r="B370" s="120"/>
      <c r="C370" s="120"/>
      <c r="D370" s="120"/>
      <c r="E370" s="120"/>
      <c r="F370" s="120"/>
    </row>
    <row r="371" spans="1:6" ht="42" hidden="1" customHeight="1" outlineLevel="1" x14ac:dyDescent="0.2">
      <c r="A371" s="120"/>
      <c r="B371" s="120"/>
      <c r="C371" s="120"/>
      <c r="D371" s="120"/>
      <c r="E371" s="120"/>
      <c r="F371" s="120"/>
    </row>
    <row r="372" spans="1:6" hidden="1" outlineLevel="1" x14ac:dyDescent="0.2">
      <c r="A372" s="118" t="s">
        <v>937</v>
      </c>
      <c r="B372" s="118"/>
      <c r="C372" s="118"/>
      <c r="D372" s="118"/>
      <c r="E372" s="118"/>
      <c r="F372" s="118"/>
    </row>
    <row r="373" spans="1:6" hidden="1" outlineLevel="1" x14ac:dyDescent="0.2">
      <c r="A373" s="118" t="s">
        <v>938</v>
      </c>
      <c r="B373" s="118"/>
      <c r="C373" s="118"/>
      <c r="D373" s="118"/>
      <c r="E373" s="118"/>
      <c r="F373" s="118"/>
    </row>
    <row r="374" spans="1:6" hidden="1" outlineLevel="1" x14ac:dyDescent="0.2">
      <c r="A374" s="118" t="s">
        <v>939</v>
      </c>
      <c r="B374" s="118"/>
      <c r="C374" s="118"/>
      <c r="D374" s="118"/>
      <c r="E374" s="118"/>
      <c r="F374" s="118"/>
    </row>
    <row r="375" spans="1:6" hidden="1" outlineLevel="1" x14ac:dyDescent="0.2">
      <c r="A375" s="118" t="s">
        <v>940</v>
      </c>
      <c r="B375" s="118"/>
      <c r="C375" s="118"/>
      <c r="D375" s="118"/>
      <c r="E375" s="118"/>
      <c r="F375" s="118"/>
    </row>
    <row r="376" spans="1:6" hidden="1" outlineLevel="1" x14ac:dyDescent="0.2">
      <c r="A376" s="118" t="s">
        <v>941</v>
      </c>
      <c r="B376" s="118"/>
      <c r="C376" s="118"/>
      <c r="D376" s="118"/>
      <c r="E376" s="118"/>
      <c r="F376" s="118"/>
    </row>
    <row r="377" spans="1:6" hidden="1" outlineLevel="1" x14ac:dyDescent="0.2">
      <c r="A377" s="118" t="s">
        <v>942</v>
      </c>
      <c r="B377" s="118"/>
      <c r="C377" s="118"/>
      <c r="D377" s="118"/>
      <c r="E377" s="118"/>
      <c r="F377" s="118"/>
    </row>
    <row r="378" spans="1:6" hidden="1" outlineLevel="1" x14ac:dyDescent="0.2">
      <c r="A378" s="118" t="s">
        <v>943</v>
      </c>
      <c r="B378" s="118"/>
      <c r="C378" s="118"/>
      <c r="D378" s="118"/>
      <c r="E378" s="118"/>
      <c r="F378" s="118"/>
    </row>
    <row r="379" spans="1:6" hidden="1" outlineLevel="1" x14ac:dyDescent="0.2">
      <c r="A379" s="30"/>
      <c r="B379" s="30"/>
      <c r="C379" s="30"/>
      <c r="D379" s="30"/>
      <c r="E379" s="30"/>
      <c r="F379" s="30"/>
    </row>
    <row r="380" spans="1:6" ht="16.5" hidden="1" outlineLevel="1" x14ac:dyDescent="0.2">
      <c r="A380" s="119" t="s">
        <v>944</v>
      </c>
      <c r="B380" s="119"/>
      <c r="C380" s="119"/>
      <c r="D380" s="119"/>
      <c r="E380" s="119"/>
      <c r="F380" s="119"/>
    </row>
    <row r="381" spans="1:6" hidden="1" outlineLevel="1" x14ac:dyDescent="0.2">
      <c r="A381" s="118" t="s">
        <v>945</v>
      </c>
      <c r="B381" s="118"/>
      <c r="C381" s="118"/>
      <c r="D381" s="118"/>
      <c r="E381" s="118"/>
      <c r="F381" s="118"/>
    </row>
    <row r="382" spans="1:6" hidden="1" outlineLevel="1" x14ac:dyDescent="0.2">
      <c r="A382" s="118" t="s">
        <v>946</v>
      </c>
      <c r="B382" s="118"/>
      <c r="C382" s="118"/>
      <c r="D382" s="118"/>
      <c r="E382" s="118"/>
      <c r="F382" s="118"/>
    </row>
    <row r="383" spans="1:6" hidden="1" outlineLevel="1" x14ac:dyDescent="0.2">
      <c r="A383" s="118" t="s">
        <v>947</v>
      </c>
      <c r="B383" s="118"/>
      <c r="C383" s="118"/>
      <c r="D383" s="118"/>
      <c r="E383" s="118"/>
      <c r="F383" s="118"/>
    </row>
    <row r="384" spans="1:6" hidden="1" outlineLevel="1" x14ac:dyDescent="0.2">
      <c r="A384" s="118" t="s">
        <v>948</v>
      </c>
      <c r="B384" s="118"/>
      <c r="C384" s="118"/>
      <c r="D384" s="118"/>
      <c r="E384" s="118"/>
      <c r="F384" s="118"/>
    </row>
    <row r="385" spans="1:6" hidden="1" outlineLevel="1" x14ac:dyDescent="0.2">
      <c r="A385" s="118" t="s">
        <v>949</v>
      </c>
      <c r="B385" s="118"/>
      <c r="C385" s="118"/>
      <c r="D385" s="118"/>
      <c r="E385" s="118"/>
      <c r="F385" s="118"/>
    </row>
    <row r="386" spans="1:6" ht="42" hidden="1" customHeight="1" outlineLevel="1" x14ac:dyDescent="0.2">
      <c r="A386" s="120"/>
      <c r="B386" s="120"/>
      <c r="C386" s="120"/>
      <c r="D386" s="120"/>
      <c r="E386" s="120"/>
      <c r="F386" s="120"/>
    </row>
    <row r="387" spans="1:6" ht="66" hidden="1" customHeight="1" outlineLevel="1" x14ac:dyDescent="0.2">
      <c r="A387" s="120"/>
      <c r="B387" s="120"/>
      <c r="C387" s="120"/>
      <c r="D387" s="120"/>
      <c r="E387" s="120"/>
      <c r="F387" s="120"/>
    </row>
    <row r="388" spans="1:6" ht="42" hidden="1" customHeight="1" outlineLevel="1" x14ac:dyDescent="0.2">
      <c r="A388" s="120"/>
      <c r="B388" s="120"/>
      <c r="C388" s="120"/>
      <c r="D388" s="120"/>
      <c r="E388" s="120"/>
      <c r="F388" s="120"/>
    </row>
    <row r="389" spans="1:6" hidden="1" outlineLevel="1" x14ac:dyDescent="0.2">
      <c r="A389" s="118" t="s">
        <v>950</v>
      </c>
      <c r="B389" s="118"/>
      <c r="C389" s="118"/>
      <c r="D389" s="118"/>
      <c r="E389" s="118"/>
      <c r="F389" s="118"/>
    </row>
    <row r="390" spans="1:6" hidden="1" outlineLevel="1" x14ac:dyDescent="0.2">
      <c r="A390" s="118" t="s">
        <v>951</v>
      </c>
      <c r="B390" s="118"/>
      <c r="C390" s="118"/>
      <c r="D390" s="118"/>
      <c r="E390" s="118"/>
      <c r="F390" s="118"/>
    </row>
    <row r="391" spans="1:6" hidden="1" outlineLevel="1" x14ac:dyDescent="0.2">
      <c r="A391" s="118" t="s">
        <v>952</v>
      </c>
      <c r="B391" s="118"/>
      <c r="C391" s="118"/>
      <c r="D391" s="118"/>
      <c r="E391" s="118"/>
      <c r="F391" s="118"/>
    </row>
    <row r="392" spans="1:6" hidden="1" outlineLevel="1" x14ac:dyDescent="0.2">
      <c r="A392" s="118" t="s">
        <v>953</v>
      </c>
      <c r="B392" s="118"/>
      <c r="C392" s="118"/>
      <c r="D392" s="118"/>
      <c r="E392" s="118"/>
      <c r="F392" s="118"/>
    </row>
    <row r="393" spans="1:6" hidden="1" outlineLevel="1" x14ac:dyDescent="0.2">
      <c r="A393" s="118" t="s">
        <v>954</v>
      </c>
      <c r="B393" s="118"/>
      <c r="C393" s="118"/>
      <c r="D393" s="118"/>
      <c r="E393" s="118"/>
      <c r="F393" s="118"/>
    </row>
    <row r="394" spans="1:6" hidden="1" outlineLevel="1" x14ac:dyDescent="0.2">
      <c r="A394" s="30"/>
      <c r="B394" s="30"/>
      <c r="C394" s="30"/>
      <c r="D394" s="30"/>
      <c r="E394" s="30"/>
      <c r="F394" s="30"/>
    </row>
    <row r="395" spans="1:6" ht="16.5" hidden="1" outlineLevel="1" x14ac:dyDescent="0.2">
      <c r="A395" s="119" t="s">
        <v>955</v>
      </c>
      <c r="B395" s="119"/>
      <c r="C395" s="119"/>
      <c r="D395" s="119"/>
      <c r="E395" s="119"/>
      <c r="F395" s="119"/>
    </row>
    <row r="396" spans="1:6" hidden="1" outlineLevel="1" x14ac:dyDescent="0.2">
      <c r="A396" s="118" t="s">
        <v>956</v>
      </c>
      <c r="B396" s="118"/>
      <c r="C396" s="118"/>
      <c r="D396" s="118"/>
      <c r="E396" s="118"/>
      <c r="F396" s="118"/>
    </row>
    <row r="397" spans="1:6" hidden="1" outlineLevel="1" x14ac:dyDescent="0.2">
      <c r="A397" s="118" t="s">
        <v>957</v>
      </c>
      <c r="B397" s="118"/>
      <c r="C397" s="118"/>
      <c r="D397" s="118"/>
      <c r="E397" s="118"/>
      <c r="F397" s="118"/>
    </row>
    <row r="398" spans="1:6" hidden="1" outlineLevel="1" x14ac:dyDescent="0.2">
      <c r="A398" s="118" t="s">
        <v>958</v>
      </c>
      <c r="B398" s="118"/>
      <c r="C398" s="118"/>
      <c r="D398" s="118"/>
      <c r="E398" s="118"/>
      <c r="F398" s="118"/>
    </row>
    <row r="399" spans="1:6" hidden="1" outlineLevel="1" x14ac:dyDescent="0.2">
      <c r="A399" s="118" t="s">
        <v>959</v>
      </c>
      <c r="B399" s="118"/>
      <c r="C399" s="118"/>
      <c r="D399" s="118"/>
      <c r="E399" s="118"/>
      <c r="F399" s="118"/>
    </row>
    <row r="400" spans="1:6" hidden="1" outlineLevel="1" x14ac:dyDescent="0.2">
      <c r="A400" s="118" t="s">
        <v>960</v>
      </c>
      <c r="B400" s="118"/>
      <c r="C400" s="118"/>
      <c r="D400" s="118"/>
      <c r="E400" s="118"/>
      <c r="F400" s="118"/>
    </row>
    <row r="401" spans="1:6" ht="42" hidden="1" customHeight="1" outlineLevel="1" x14ac:dyDescent="0.2">
      <c r="A401" s="120"/>
      <c r="B401" s="120"/>
      <c r="C401" s="120"/>
      <c r="D401" s="120"/>
      <c r="E401" s="120"/>
      <c r="F401" s="120"/>
    </row>
    <row r="402" spans="1:6" ht="42" hidden="1" customHeight="1" outlineLevel="1" x14ac:dyDescent="0.2">
      <c r="A402" s="120"/>
      <c r="B402" s="120"/>
      <c r="C402" s="120"/>
      <c r="D402" s="120"/>
      <c r="E402" s="120"/>
      <c r="F402" s="120"/>
    </row>
    <row r="403" spans="1:6" hidden="1" outlineLevel="1" x14ac:dyDescent="0.2">
      <c r="A403" s="118" t="s">
        <v>961</v>
      </c>
      <c r="B403" s="118"/>
      <c r="C403" s="118"/>
      <c r="D403" s="118"/>
      <c r="E403" s="118"/>
      <c r="F403" s="118"/>
    </row>
    <row r="404" spans="1:6" hidden="1" outlineLevel="1" x14ac:dyDescent="0.2">
      <c r="A404" s="118" t="s">
        <v>962</v>
      </c>
      <c r="B404" s="118"/>
      <c r="C404" s="118"/>
      <c r="D404" s="118"/>
      <c r="E404" s="118"/>
      <c r="F404" s="118"/>
    </row>
    <row r="405" spans="1:6" hidden="1" outlineLevel="1" x14ac:dyDescent="0.2">
      <c r="A405" s="118" t="s">
        <v>963</v>
      </c>
      <c r="B405" s="118"/>
      <c r="C405" s="118"/>
      <c r="D405" s="118"/>
      <c r="E405" s="118"/>
      <c r="F405" s="118"/>
    </row>
    <row r="406" spans="1:6" hidden="1" outlineLevel="1" x14ac:dyDescent="0.2">
      <c r="A406" s="118" t="s">
        <v>964</v>
      </c>
      <c r="B406" s="118"/>
      <c r="C406" s="118"/>
      <c r="D406" s="118"/>
      <c r="E406" s="118"/>
      <c r="F406" s="118"/>
    </row>
    <row r="407" spans="1:6" hidden="1" outlineLevel="1" x14ac:dyDescent="0.2">
      <c r="A407" s="118" t="s">
        <v>965</v>
      </c>
      <c r="B407" s="118"/>
      <c r="C407" s="118"/>
      <c r="D407" s="118"/>
      <c r="E407" s="118"/>
      <c r="F407" s="118"/>
    </row>
    <row r="408" spans="1:6" hidden="1" outlineLevel="1" x14ac:dyDescent="0.2">
      <c r="A408" s="118" t="s">
        <v>966</v>
      </c>
      <c r="B408" s="118"/>
      <c r="C408" s="118"/>
      <c r="D408" s="118"/>
      <c r="E408" s="118"/>
      <c r="F408" s="118"/>
    </row>
    <row r="409" spans="1:6" hidden="1" outlineLevel="1" x14ac:dyDescent="0.2">
      <c r="A409" s="118" t="s">
        <v>967</v>
      </c>
      <c r="B409" s="118"/>
      <c r="C409" s="118"/>
      <c r="D409" s="118"/>
      <c r="E409" s="118"/>
      <c r="F409" s="118"/>
    </row>
    <row r="410" spans="1:6" ht="42" hidden="1" customHeight="1" outlineLevel="1" x14ac:dyDescent="0.2">
      <c r="A410" s="120"/>
      <c r="B410" s="120"/>
      <c r="C410" s="120"/>
      <c r="D410" s="120"/>
      <c r="E410" s="120"/>
      <c r="F410" s="120"/>
    </row>
    <row r="411" spans="1:6" hidden="1" outlineLevel="1" x14ac:dyDescent="0.2">
      <c r="A411" s="118" t="s">
        <v>968</v>
      </c>
      <c r="B411" s="118"/>
      <c r="C411" s="118"/>
      <c r="D411" s="118"/>
      <c r="E411" s="118"/>
      <c r="F411" s="118"/>
    </row>
    <row r="412" spans="1:6" hidden="1" outlineLevel="1" x14ac:dyDescent="0.2">
      <c r="A412" s="118" t="s">
        <v>969</v>
      </c>
      <c r="B412" s="118"/>
      <c r="C412" s="118"/>
      <c r="D412" s="118"/>
      <c r="E412" s="118"/>
      <c r="F412" s="118"/>
    </row>
    <row r="413" spans="1:6" hidden="1" outlineLevel="1" x14ac:dyDescent="0.2">
      <c r="A413" s="118" t="s">
        <v>970</v>
      </c>
      <c r="B413" s="118"/>
      <c r="C413" s="118"/>
      <c r="D413" s="118"/>
      <c r="E413" s="118"/>
      <c r="F413" s="118"/>
    </row>
    <row r="414" spans="1:6" hidden="1" outlineLevel="1" x14ac:dyDescent="0.2">
      <c r="A414" s="118" t="s">
        <v>971</v>
      </c>
      <c r="B414" s="118"/>
      <c r="C414" s="118"/>
      <c r="D414" s="118"/>
      <c r="E414" s="118"/>
      <c r="F414" s="118"/>
    </row>
    <row r="415" spans="1:6" hidden="1" outlineLevel="1" x14ac:dyDescent="0.2">
      <c r="A415" s="118" t="s">
        <v>972</v>
      </c>
      <c r="B415" s="118"/>
      <c r="C415" s="118"/>
      <c r="D415" s="118"/>
      <c r="E415" s="118"/>
      <c r="F415" s="118"/>
    </row>
    <row r="416" spans="1:6" hidden="1" outlineLevel="1" x14ac:dyDescent="0.2">
      <c r="A416" s="118" t="s">
        <v>973</v>
      </c>
      <c r="B416" s="118"/>
      <c r="C416" s="118"/>
      <c r="D416" s="118"/>
      <c r="E416" s="118"/>
      <c r="F416" s="118"/>
    </row>
    <row r="417" spans="1:6" hidden="1" outlineLevel="1" x14ac:dyDescent="0.2">
      <c r="A417" s="118" t="s">
        <v>974</v>
      </c>
      <c r="B417" s="118"/>
      <c r="C417" s="118"/>
      <c r="D417" s="118"/>
      <c r="E417" s="118"/>
      <c r="F417" s="118"/>
    </row>
    <row r="418" spans="1:6" hidden="1" outlineLevel="1" x14ac:dyDescent="0.2">
      <c r="A418" s="30"/>
      <c r="B418" s="30"/>
      <c r="C418" s="30"/>
      <c r="D418" s="30"/>
      <c r="E418" s="30"/>
      <c r="F418" s="30"/>
    </row>
    <row r="419" spans="1:6" ht="16.5" hidden="1" outlineLevel="1" x14ac:dyDescent="0.2">
      <c r="A419" s="119" t="s">
        <v>975</v>
      </c>
      <c r="B419" s="119"/>
      <c r="C419" s="119"/>
      <c r="D419" s="119"/>
      <c r="E419" s="119"/>
      <c r="F419" s="119"/>
    </row>
    <row r="420" spans="1:6" hidden="1" outlineLevel="1" x14ac:dyDescent="0.2">
      <c r="A420" s="118" t="s">
        <v>976</v>
      </c>
      <c r="B420" s="118"/>
      <c r="C420" s="118"/>
      <c r="D420" s="118"/>
      <c r="E420" s="118"/>
      <c r="F420" s="118"/>
    </row>
    <row r="421" spans="1:6" hidden="1" outlineLevel="1" x14ac:dyDescent="0.2">
      <c r="A421" s="118" t="s">
        <v>977</v>
      </c>
      <c r="B421" s="118"/>
      <c r="C421" s="118"/>
      <c r="D421" s="118"/>
      <c r="E421" s="118"/>
      <c r="F421" s="118"/>
    </row>
    <row r="422" spans="1:6" hidden="1" outlineLevel="1" x14ac:dyDescent="0.2">
      <c r="A422" s="118" t="s">
        <v>978</v>
      </c>
      <c r="B422" s="118"/>
      <c r="C422" s="118"/>
      <c r="D422" s="118"/>
      <c r="E422" s="118"/>
      <c r="F422" s="118"/>
    </row>
    <row r="423" spans="1:6" ht="66" hidden="1" customHeight="1" outlineLevel="1" x14ac:dyDescent="0.2">
      <c r="A423" s="120"/>
      <c r="B423" s="120"/>
      <c r="C423" s="120"/>
      <c r="D423" s="120"/>
      <c r="E423" s="120"/>
      <c r="F423" s="120"/>
    </row>
    <row r="424" spans="1:6" hidden="1" outlineLevel="1" x14ac:dyDescent="0.2">
      <c r="A424" s="118" t="s">
        <v>979</v>
      </c>
      <c r="B424" s="118"/>
      <c r="C424" s="118"/>
      <c r="D424" s="118"/>
      <c r="E424" s="118"/>
      <c r="F424" s="118"/>
    </row>
    <row r="425" spans="1:6" hidden="1" outlineLevel="1" x14ac:dyDescent="0.2">
      <c r="A425" s="118" t="s">
        <v>980</v>
      </c>
      <c r="B425" s="118"/>
      <c r="C425" s="118"/>
      <c r="D425" s="118"/>
      <c r="E425" s="118"/>
      <c r="F425" s="118"/>
    </row>
    <row r="426" spans="1:6" hidden="1" outlineLevel="1" x14ac:dyDescent="0.2">
      <c r="A426" s="118" t="s">
        <v>981</v>
      </c>
      <c r="B426" s="118"/>
      <c r="C426" s="118"/>
      <c r="D426" s="118"/>
      <c r="E426" s="118"/>
      <c r="F426" s="118"/>
    </row>
    <row r="427" spans="1:6" hidden="1" outlineLevel="1" x14ac:dyDescent="0.2">
      <c r="A427" s="118" t="s">
        <v>982</v>
      </c>
      <c r="B427" s="118"/>
      <c r="C427" s="118"/>
      <c r="D427" s="118"/>
      <c r="E427" s="118"/>
      <c r="F427" s="118"/>
    </row>
    <row r="428" spans="1:6" hidden="1" outlineLevel="1" x14ac:dyDescent="0.2">
      <c r="A428" s="30"/>
      <c r="B428" s="30"/>
      <c r="C428" s="30"/>
      <c r="D428" s="30"/>
      <c r="E428" s="30"/>
      <c r="F428" s="30"/>
    </row>
    <row r="429" spans="1:6" ht="16.5" hidden="1" outlineLevel="1" x14ac:dyDescent="0.2">
      <c r="A429" s="119" t="s">
        <v>983</v>
      </c>
      <c r="B429" s="119"/>
      <c r="C429" s="119"/>
      <c r="D429" s="119"/>
      <c r="E429" s="119"/>
      <c r="F429" s="119"/>
    </row>
    <row r="430" spans="1:6" hidden="1" outlineLevel="1" x14ac:dyDescent="0.2">
      <c r="A430" s="118" t="s">
        <v>984</v>
      </c>
      <c r="B430" s="118"/>
      <c r="C430" s="118"/>
      <c r="D430" s="118"/>
      <c r="E430" s="118"/>
      <c r="F430" s="118"/>
    </row>
    <row r="431" spans="1:6" ht="66" hidden="1" customHeight="1" outlineLevel="1" x14ac:dyDescent="0.2">
      <c r="A431" s="120"/>
      <c r="B431" s="120"/>
      <c r="C431" s="120"/>
      <c r="D431" s="120"/>
      <c r="E431" s="120"/>
      <c r="F431" s="120"/>
    </row>
    <row r="432" spans="1:6" hidden="1" outlineLevel="1" x14ac:dyDescent="0.2">
      <c r="A432" s="118" t="s">
        <v>985</v>
      </c>
      <c r="B432" s="118"/>
      <c r="C432" s="118"/>
      <c r="D432" s="118"/>
      <c r="E432" s="118"/>
      <c r="F432" s="118"/>
    </row>
    <row r="433" spans="1:6" hidden="1" outlineLevel="1" x14ac:dyDescent="0.2">
      <c r="A433" s="118" t="s">
        <v>986</v>
      </c>
      <c r="B433" s="118"/>
      <c r="C433" s="118"/>
      <c r="D433" s="118"/>
      <c r="E433" s="118"/>
      <c r="F433" s="118"/>
    </row>
    <row r="434" spans="1:6" hidden="1" outlineLevel="1" x14ac:dyDescent="0.2">
      <c r="A434" s="118" t="s">
        <v>987</v>
      </c>
      <c r="B434" s="118"/>
      <c r="C434" s="118"/>
      <c r="D434" s="118"/>
      <c r="E434" s="118"/>
      <c r="F434" s="118"/>
    </row>
    <row r="435" spans="1:6" hidden="1" outlineLevel="1" x14ac:dyDescent="0.2">
      <c r="A435" s="30"/>
      <c r="B435" s="30"/>
      <c r="C435" s="30"/>
      <c r="D435" s="30"/>
      <c r="E435" s="30"/>
      <c r="F435" s="30"/>
    </row>
    <row r="436" spans="1:6" ht="16.5" hidden="1" outlineLevel="1" x14ac:dyDescent="0.2">
      <c r="A436" s="119" t="s">
        <v>988</v>
      </c>
      <c r="B436" s="119"/>
      <c r="C436" s="119"/>
      <c r="D436" s="119"/>
      <c r="E436" s="119"/>
      <c r="F436" s="119"/>
    </row>
    <row r="437" spans="1:6" hidden="1" outlineLevel="1" x14ac:dyDescent="0.2">
      <c r="A437" s="118" t="s">
        <v>989</v>
      </c>
      <c r="B437" s="118"/>
      <c r="C437" s="118"/>
      <c r="D437" s="118"/>
      <c r="E437" s="118"/>
      <c r="F437" s="118"/>
    </row>
    <row r="438" spans="1:6" hidden="1" outlineLevel="1" x14ac:dyDescent="0.2">
      <c r="A438" s="118" t="s">
        <v>990</v>
      </c>
      <c r="B438" s="118"/>
      <c r="C438" s="118"/>
      <c r="D438" s="118"/>
      <c r="E438" s="118"/>
      <c r="F438" s="118"/>
    </row>
    <row r="439" spans="1:6" hidden="1" outlineLevel="1" x14ac:dyDescent="0.2">
      <c r="A439" s="118" t="s">
        <v>991</v>
      </c>
      <c r="B439" s="118"/>
      <c r="C439" s="118"/>
      <c r="D439" s="118"/>
      <c r="E439" s="118"/>
      <c r="F439" s="118"/>
    </row>
    <row r="440" spans="1:6" hidden="1" outlineLevel="1" x14ac:dyDescent="0.2">
      <c r="A440" s="118" t="s">
        <v>992</v>
      </c>
      <c r="B440" s="118"/>
      <c r="C440" s="118"/>
      <c r="D440" s="118"/>
      <c r="E440" s="118"/>
      <c r="F440" s="118"/>
    </row>
    <row r="441" spans="1:6" hidden="1" outlineLevel="1" x14ac:dyDescent="0.2">
      <c r="A441" s="118" t="s">
        <v>993</v>
      </c>
      <c r="B441" s="118"/>
      <c r="C441" s="118"/>
      <c r="D441" s="118"/>
      <c r="E441" s="118"/>
      <c r="F441" s="118"/>
    </row>
    <row r="442" spans="1:6" hidden="1" outlineLevel="1" x14ac:dyDescent="0.2">
      <c r="A442" s="118" t="s">
        <v>994</v>
      </c>
      <c r="B442" s="118"/>
      <c r="C442" s="118"/>
      <c r="D442" s="118"/>
      <c r="E442" s="118"/>
      <c r="F442" s="118"/>
    </row>
    <row r="443" spans="1:6" hidden="1" outlineLevel="1" x14ac:dyDescent="0.2">
      <c r="A443" s="118" t="s">
        <v>995</v>
      </c>
      <c r="B443" s="118"/>
      <c r="C443" s="118"/>
      <c r="D443" s="118"/>
      <c r="E443" s="118"/>
      <c r="F443" s="118"/>
    </row>
    <row r="444" spans="1:6" hidden="1" outlineLevel="1" x14ac:dyDescent="0.2">
      <c r="A444" s="118" t="s">
        <v>996</v>
      </c>
      <c r="B444" s="118"/>
      <c r="C444" s="118"/>
      <c r="D444" s="118"/>
      <c r="E444" s="118"/>
      <c r="F444" s="118"/>
    </row>
    <row r="445" spans="1:6" hidden="1" outlineLevel="1" x14ac:dyDescent="0.2">
      <c r="A445" s="118" t="s">
        <v>997</v>
      </c>
      <c r="B445" s="118"/>
      <c r="C445" s="118"/>
      <c r="D445" s="118"/>
      <c r="E445" s="118"/>
      <c r="F445" s="118"/>
    </row>
    <row r="446" spans="1:6" hidden="1" outlineLevel="1" x14ac:dyDescent="0.2">
      <c r="A446" s="118" t="s">
        <v>998</v>
      </c>
      <c r="B446" s="118"/>
      <c r="C446" s="118"/>
      <c r="D446" s="118"/>
      <c r="E446" s="118"/>
      <c r="F446" s="118"/>
    </row>
    <row r="447" spans="1:6" hidden="1" outlineLevel="1" x14ac:dyDescent="0.2">
      <c r="A447" s="118" t="s">
        <v>999</v>
      </c>
      <c r="B447" s="118"/>
      <c r="C447" s="118"/>
      <c r="D447" s="118"/>
      <c r="E447" s="118"/>
      <c r="F447" s="118"/>
    </row>
    <row r="448" spans="1:6" hidden="1" outlineLevel="1" x14ac:dyDescent="0.2">
      <c r="A448" s="118" t="s">
        <v>1000</v>
      </c>
      <c r="B448" s="118"/>
      <c r="C448" s="118"/>
      <c r="D448" s="118"/>
      <c r="E448" s="118"/>
      <c r="F448" s="118"/>
    </row>
    <row r="449" spans="1:6" hidden="1" outlineLevel="1" x14ac:dyDescent="0.2">
      <c r="A449" s="118" t="s">
        <v>1001</v>
      </c>
      <c r="B449" s="118"/>
      <c r="C449" s="118"/>
      <c r="D449" s="118"/>
      <c r="E449" s="118"/>
      <c r="F449" s="118"/>
    </row>
    <row r="450" spans="1:6" hidden="1" outlineLevel="1" x14ac:dyDescent="0.2">
      <c r="A450" s="118" t="s">
        <v>1002</v>
      </c>
      <c r="B450" s="118"/>
      <c r="C450" s="118"/>
      <c r="D450" s="118"/>
      <c r="E450" s="118"/>
      <c r="F450" s="118"/>
    </row>
    <row r="451" spans="1:6" hidden="1" outlineLevel="1" x14ac:dyDescent="0.2">
      <c r="A451" s="118" t="s">
        <v>1003</v>
      </c>
      <c r="B451" s="118"/>
      <c r="C451" s="118"/>
      <c r="D451" s="118"/>
      <c r="E451" s="118"/>
      <c r="F451" s="118"/>
    </row>
    <row r="452" spans="1:6" hidden="1" outlineLevel="1" x14ac:dyDescent="0.2">
      <c r="A452" s="118" t="s">
        <v>1004</v>
      </c>
      <c r="B452" s="118"/>
      <c r="C452" s="118"/>
      <c r="D452" s="118"/>
      <c r="E452" s="118"/>
      <c r="F452" s="118"/>
    </row>
    <row r="453" spans="1:6" hidden="1" outlineLevel="1" x14ac:dyDescent="0.2">
      <c r="A453" s="118" t="s">
        <v>1005</v>
      </c>
      <c r="B453" s="118"/>
      <c r="C453" s="118"/>
      <c r="D453" s="118"/>
      <c r="E453" s="118"/>
      <c r="F453" s="118"/>
    </row>
    <row r="454" spans="1:6" hidden="1" outlineLevel="1" x14ac:dyDescent="0.2">
      <c r="A454" s="118" t="s">
        <v>1006</v>
      </c>
      <c r="B454" s="118"/>
      <c r="C454" s="118"/>
      <c r="D454" s="118"/>
      <c r="E454" s="118"/>
      <c r="F454" s="118"/>
    </row>
    <row r="455" spans="1:6" hidden="1" outlineLevel="1" x14ac:dyDescent="0.2">
      <c r="A455" s="118" t="s">
        <v>1007</v>
      </c>
      <c r="B455" s="118"/>
      <c r="C455" s="118"/>
      <c r="D455" s="118"/>
      <c r="E455" s="118"/>
      <c r="F455" s="118"/>
    </row>
    <row r="456" spans="1:6" hidden="1" outlineLevel="1" x14ac:dyDescent="0.2">
      <c r="A456" s="118" t="s">
        <v>1008</v>
      </c>
      <c r="B456" s="118"/>
      <c r="C456" s="118"/>
      <c r="D456" s="118"/>
      <c r="E456" s="118"/>
      <c r="F456" s="118"/>
    </row>
    <row r="457" spans="1:6" hidden="1" outlineLevel="1" x14ac:dyDescent="0.2">
      <c r="A457" s="118" t="s">
        <v>1009</v>
      </c>
      <c r="B457" s="118"/>
      <c r="C457" s="118"/>
      <c r="D457" s="118"/>
      <c r="E457" s="118"/>
      <c r="F457" s="118"/>
    </row>
    <row r="458" spans="1:6" hidden="1" outlineLevel="1" x14ac:dyDescent="0.2">
      <c r="A458" s="118" t="s">
        <v>1010</v>
      </c>
      <c r="B458" s="118"/>
      <c r="C458" s="118"/>
      <c r="D458" s="118"/>
      <c r="E458" s="118"/>
      <c r="F458" s="118"/>
    </row>
    <row r="459" spans="1:6" hidden="1" outlineLevel="1" x14ac:dyDescent="0.2">
      <c r="A459" s="118" t="s">
        <v>1011</v>
      </c>
      <c r="B459" s="118"/>
      <c r="C459" s="118"/>
      <c r="D459" s="118"/>
      <c r="E459" s="118"/>
      <c r="F459" s="118"/>
    </row>
    <row r="460" spans="1:6" hidden="1" outlineLevel="1" x14ac:dyDescent="0.2">
      <c r="A460" s="118" t="s">
        <v>1012</v>
      </c>
      <c r="B460" s="118"/>
      <c r="C460" s="118"/>
      <c r="D460" s="118"/>
      <c r="E460" s="118"/>
      <c r="F460" s="118"/>
    </row>
    <row r="461" spans="1:6" ht="66" hidden="1" customHeight="1" outlineLevel="1" x14ac:dyDescent="0.2">
      <c r="A461" s="120"/>
      <c r="B461" s="120"/>
      <c r="C461" s="120"/>
      <c r="D461" s="120"/>
      <c r="E461" s="120"/>
      <c r="F461" s="120"/>
    </row>
    <row r="462" spans="1:6" hidden="1" outlineLevel="1" x14ac:dyDescent="0.2">
      <c r="A462" s="118" t="s">
        <v>1013</v>
      </c>
      <c r="B462" s="118"/>
      <c r="C462" s="118"/>
      <c r="D462" s="118"/>
      <c r="E462" s="118"/>
      <c r="F462" s="118"/>
    </row>
    <row r="463" spans="1:6" hidden="1" outlineLevel="1" x14ac:dyDescent="0.2">
      <c r="A463" s="118" t="s">
        <v>1014</v>
      </c>
      <c r="B463" s="118"/>
      <c r="C463" s="118"/>
      <c r="D463" s="118"/>
      <c r="E463" s="118"/>
      <c r="F463" s="118"/>
    </row>
    <row r="464" spans="1:6" hidden="1" outlineLevel="1" x14ac:dyDescent="0.2">
      <c r="A464" s="118" t="s">
        <v>1015</v>
      </c>
      <c r="B464" s="118"/>
      <c r="C464" s="118"/>
      <c r="D464" s="118"/>
      <c r="E464" s="118"/>
      <c r="F464" s="118"/>
    </row>
    <row r="465" spans="1:6" hidden="1" outlineLevel="1" x14ac:dyDescent="0.2">
      <c r="A465" s="118" t="s">
        <v>1016</v>
      </c>
      <c r="B465" s="118"/>
      <c r="C465" s="118"/>
      <c r="D465" s="118"/>
      <c r="E465" s="118"/>
      <c r="F465" s="118"/>
    </row>
    <row r="466" spans="1:6" hidden="1" outlineLevel="1" x14ac:dyDescent="0.2">
      <c r="A466" s="118" t="s">
        <v>1017</v>
      </c>
      <c r="B466" s="118"/>
      <c r="C466" s="118"/>
      <c r="D466" s="118"/>
      <c r="E466" s="118"/>
      <c r="F466" s="118"/>
    </row>
    <row r="467" spans="1:6" hidden="1" outlineLevel="1" x14ac:dyDescent="0.2">
      <c r="A467" s="118" t="s">
        <v>1018</v>
      </c>
      <c r="B467" s="118"/>
      <c r="C467" s="118"/>
      <c r="D467" s="118"/>
      <c r="E467" s="118"/>
      <c r="F467" s="118"/>
    </row>
    <row r="468" spans="1:6" ht="66" hidden="1" customHeight="1" outlineLevel="1" x14ac:dyDescent="0.2">
      <c r="A468" s="120"/>
      <c r="B468" s="120"/>
      <c r="C468" s="120"/>
      <c r="D468" s="120"/>
      <c r="E468" s="120"/>
      <c r="F468" s="120"/>
    </row>
    <row r="469" spans="1:6" hidden="1" outlineLevel="1" x14ac:dyDescent="0.2">
      <c r="A469" s="118" t="s">
        <v>1019</v>
      </c>
      <c r="B469" s="118"/>
      <c r="C469" s="118"/>
      <c r="D469" s="118"/>
      <c r="E469" s="118"/>
      <c r="F469" s="118"/>
    </row>
    <row r="470" spans="1:6" hidden="1" outlineLevel="1" x14ac:dyDescent="0.2">
      <c r="A470" s="30"/>
      <c r="B470" s="30"/>
      <c r="C470" s="30"/>
      <c r="D470" s="30"/>
      <c r="E470" s="30"/>
      <c r="F470" s="30"/>
    </row>
    <row r="471" spans="1:6" ht="16.5" hidden="1" outlineLevel="1" x14ac:dyDescent="0.2">
      <c r="A471" s="119" t="s">
        <v>1020</v>
      </c>
      <c r="B471" s="119"/>
      <c r="C471" s="119"/>
      <c r="D471" s="119"/>
      <c r="E471" s="119"/>
      <c r="F471" s="119"/>
    </row>
    <row r="472" spans="1:6" hidden="1" outlineLevel="1" x14ac:dyDescent="0.2">
      <c r="A472" s="118" t="s">
        <v>1021</v>
      </c>
      <c r="B472" s="118"/>
      <c r="C472" s="118"/>
      <c r="D472" s="118"/>
      <c r="E472" s="118"/>
      <c r="F472" s="118"/>
    </row>
    <row r="473" spans="1:6" hidden="1" outlineLevel="1" x14ac:dyDescent="0.2">
      <c r="A473" s="118" t="s">
        <v>1022</v>
      </c>
      <c r="B473" s="118"/>
      <c r="C473" s="118"/>
      <c r="D473" s="118"/>
      <c r="E473" s="118"/>
      <c r="F473" s="118"/>
    </row>
    <row r="474" spans="1:6" ht="42" hidden="1" customHeight="1" outlineLevel="1" x14ac:dyDescent="0.2">
      <c r="A474" s="120"/>
      <c r="B474" s="120"/>
      <c r="C474" s="120"/>
      <c r="D474" s="120"/>
      <c r="E474" s="120"/>
      <c r="F474" s="120"/>
    </row>
    <row r="475" spans="1:6" ht="66" hidden="1" customHeight="1" outlineLevel="1" x14ac:dyDescent="0.2">
      <c r="A475" s="120"/>
      <c r="B475" s="120"/>
      <c r="C475" s="120"/>
      <c r="D475" s="120"/>
      <c r="E475" s="120"/>
      <c r="F475" s="120"/>
    </row>
    <row r="476" spans="1:6" hidden="1" outlineLevel="1" x14ac:dyDescent="0.2">
      <c r="A476" s="118" t="s">
        <v>1023</v>
      </c>
      <c r="B476" s="118"/>
      <c r="C476" s="118"/>
      <c r="D476" s="118"/>
      <c r="E476" s="118"/>
      <c r="F476" s="118"/>
    </row>
    <row r="477" spans="1:6" hidden="1" outlineLevel="1" x14ac:dyDescent="0.2">
      <c r="A477" s="118" t="s">
        <v>1024</v>
      </c>
      <c r="B477" s="118"/>
      <c r="C477" s="118"/>
      <c r="D477" s="118"/>
      <c r="E477" s="118"/>
      <c r="F477" s="118"/>
    </row>
    <row r="478" spans="1:6" hidden="1" outlineLevel="1" x14ac:dyDescent="0.2">
      <c r="A478" s="118" t="s">
        <v>1025</v>
      </c>
      <c r="B478" s="118"/>
      <c r="C478" s="118"/>
      <c r="D478" s="118"/>
      <c r="E478" s="118"/>
      <c r="F478" s="118"/>
    </row>
    <row r="479" spans="1:6" hidden="1" outlineLevel="1" x14ac:dyDescent="0.2">
      <c r="A479" s="118" t="s">
        <v>1026</v>
      </c>
      <c r="B479" s="118"/>
      <c r="C479" s="118"/>
      <c r="D479" s="118"/>
      <c r="E479" s="118"/>
      <c r="F479" s="118"/>
    </row>
    <row r="480" spans="1:6" hidden="1" outlineLevel="1" x14ac:dyDescent="0.2">
      <c r="A480" s="30"/>
      <c r="B480" s="30"/>
      <c r="C480" s="30"/>
      <c r="D480" s="30"/>
      <c r="E480" s="30"/>
      <c r="F480" s="30"/>
    </row>
    <row r="481" spans="1:6" ht="16.5" hidden="1" outlineLevel="1" x14ac:dyDescent="0.2">
      <c r="A481" s="119" t="s">
        <v>1027</v>
      </c>
      <c r="B481" s="119"/>
      <c r="C481" s="119"/>
      <c r="D481" s="119"/>
      <c r="E481" s="119"/>
      <c r="F481" s="119"/>
    </row>
    <row r="482" spans="1:6" hidden="1" outlineLevel="1" x14ac:dyDescent="0.2">
      <c r="A482" s="118" t="s">
        <v>1028</v>
      </c>
      <c r="B482" s="118"/>
      <c r="C482" s="118"/>
      <c r="D482" s="118"/>
      <c r="E482" s="118"/>
      <c r="F482" s="118"/>
    </row>
    <row r="483" spans="1:6" hidden="1" outlineLevel="1" x14ac:dyDescent="0.2">
      <c r="A483" s="118" t="s">
        <v>1029</v>
      </c>
      <c r="B483" s="118"/>
      <c r="C483" s="118"/>
      <c r="D483" s="118"/>
      <c r="E483" s="118"/>
      <c r="F483" s="118"/>
    </row>
    <row r="484" spans="1:6" hidden="1" outlineLevel="1" x14ac:dyDescent="0.2">
      <c r="A484" s="118" t="s">
        <v>1030</v>
      </c>
      <c r="B484" s="118"/>
      <c r="C484" s="118"/>
      <c r="D484" s="118"/>
      <c r="E484" s="118"/>
      <c r="F484" s="118"/>
    </row>
    <row r="485" spans="1:6" hidden="1" outlineLevel="1" x14ac:dyDescent="0.2">
      <c r="A485" s="118" t="s">
        <v>1031</v>
      </c>
      <c r="B485" s="118"/>
      <c r="C485" s="118"/>
      <c r="D485" s="118"/>
      <c r="E485" s="118"/>
      <c r="F485" s="118"/>
    </row>
    <row r="486" spans="1:6" hidden="1" outlineLevel="1" x14ac:dyDescent="0.2">
      <c r="A486" s="118" t="s">
        <v>1032</v>
      </c>
      <c r="B486" s="118"/>
      <c r="C486" s="118"/>
      <c r="D486" s="118"/>
      <c r="E486" s="118"/>
      <c r="F486" s="118"/>
    </row>
    <row r="487" spans="1:6" ht="42" hidden="1" customHeight="1" outlineLevel="1" x14ac:dyDescent="0.2">
      <c r="A487" s="120"/>
      <c r="B487" s="120"/>
      <c r="C487" s="120"/>
      <c r="D487" s="120"/>
      <c r="E487" s="120"/>
      <c r="F487" s="120"/>
    </row>
    <row r="488" spans="1:6" ht="66" hidden="1" customHeight="1" outlineLevel="1" x14ac:dyDescent="0.2">
      <c r="A488" s="120"/>
      <c r="B488" s="120"/>
      <c r="C488" s="120"/>
      <c r="D488" s="120"/>
      <c r="E488" s="120"/>
      <c r="F488" s="120"/>
    </row>
    <row r="489" spans="1:6" hidden="1" outlineLevel="1" x14ac:dyDescent="0.2">
      <c r="A489" s="118" t="s">
        <v>1033</v>
      </c>
      <c r="B489" s="118"/>
      <c r="C489" s="118"/>
      <c r="D489" s="118"/>
      <c r="E489" s="118"/>
      <c r="F489" s="118"/>
    </row>
    <row r="490" spans="1:6" hidden="1" outlineLevel="1" x14ac:dyDescent="0.2">
      <c r="A490" s="118" t="s">
        <v>1034</v>
      </c>
      <c r="B490" s="118"/>
      <c r="C490" s="118"/>
      <c r="D490" s="118"/>
      <c r="E490" s="118"/>
      <c r="F490" s="118"/>
    </row>
    <row r="491" spans="1:6" hidden="1" outlineLevel="1" x14ac:dyDescent="0.2">
      <c r="A491" s="118" t="s">
        <v>1035</v>
      </c>
      <c r="B491" s="118"/>
      <c r="C491" s="118"/>
      <c r="D491" s="118"/>
      <c r="E491" s="118"/>
      <c r="F491" s="118"/>
    </row>
    <row r="492" spans="1:6" hidden="1" outlineLevel="1" x14ac:dyDescent="0.2">
      <c r="A492" s="118" t="s">
        <v>1022</v>
      </c>
      <c r="B492" s="118"/>
      <c r="C492" s="118"/>
      <c r="D492" s="118"/>
      <c r="E492" s="118"/>
      <c r="F492" s="118"/>
    </row>
    <row r="493" spans="1:6" hidden="1" outlineLevel="1" x14ac:dyDescent="0.2">
      <c r="A493" s="118" t="s">
        <v>1036</v>
      </c>
      <c r="B493" s="118"/>
      <c r="C493" s="118"/>
      <c r="D493" s="118"/>
      <c r="E493" s="118"/>
      <c r="F493" s="118"/>
    </row>
    <row r="494" spans="1:6" hidden="1" outlineLevel="1" x14ac:dyDescent="0.2">
      <c r="A494" s="118" t="s">
        <v>1037</v>
      </c>
      <c r="B494" s="118"/>
      <c r="C494" s="118"/>
      <c r="D494" s="118"/>
      <c r="E494" s="118"/>
      <c r="F494" s="118"/>
    </row>
    <row r="495" spans="1:6" hidden="1" outlineLevel="1" x14ac:dyDescent="0.2">
      <c r="A495" s="118" t="s">
        <v>1038</v>
      </c>
      <c r="B495" s="118"/>
      <c r="C495" s="118"/>
      <c r="D495" s="118"/>
      <c r="E495" s="118"/>
      <c r="F495" s="118"/>
    </row>
    <row r="496" spans="1:6" hidden="1" outlineLevel="1" x14ac:dyDescent="0.2">
      <c r="A496" s="118" t="s">
        <v>1039</v>
      </c>
      <c r="B496" s="118"/>
      <c r="C496" s="118"/>
      <c r="D496" s="118"/>
      <c r="E496" s="118"/>
      <c r="F496" s="118"/>
    </row>
    <row r="497" spans="1:6" hidden="1" outlineLevel="1" x14ac:dyDescent="0.2">
      <c r="A497" s="118" t="s">
        <v>1040</v>
      </c>
      <c r="B497" s="118"/>
      <c r="C497" s="118"/>
      <c r="D497" s="118"/>
      <c r="E497" s="118"/>
      <c r="F497" s="118"/>
    </row>
    <row r="498" spans="1:6" hidden="1" outlineLevel="1" x14ac:dyDescent="0.2">
      <c r="A498" s="30"/>
      <c r="B498" s="30"/>
      <c r="C498" s="30"/>
      <c r="D498" s="30"/>
      <c r="E498" s="30"/>
      <c r="F498" s="30"/>
    </row>
    <row r="499" spans="1:6" ht="16.5" hidden="1" outlineLevel="1" x14ac:dyDescent="0.2">
      <c r="A499" s="119" t="s">
        <v>1041</v>
      </c>
      <c r="B499" s="119"/>
      <c r="C499" s="119"/>
      <c r="D499" s="119"/>
      <c r="E499" s="119"/>
      <c r="F499" s="119"/>
    </row>
    <row r="500" spans="1:6" hidden="1" outlineLevel="1" x14ac:dyDescent="0.2">
      <c r="A500" s="118" t="s">
        <v>1042</v>
      </c>
      <c r="B500" s="118"/>
      <c r="C500" s="118"/>
      <c r="D500" s="118"/>
      <c r="E500" s="118"/>
      <c r="F500" s="118"/>
    </row>
    <row r="501" spans="1:6" hidden="1" outlineLevel="1" x14ac:dyDescent="0.2">
      <c r="A501" s="118" t="s">
        <v>1043</v>
      </c>
      <c r="B501" s="118"/>
      <c r="C501" s="118"/>
      <c r="D501" s="118"/>
      <c r="E501" s="118"/>
      <c r="F501" s="118"/>
    </row>
    <row r="502" spans="1:6" hidden="1" outlineLevel="1" x14ac:dyDescent="0.2">
      <c r="A502" s="118" t="s">
        <v>1044</v>
      </c>
      <c r="B502" s="118"/>
      <c r="C502" s="118"/>
      <c r="D502" s="118"/>
      <c r="E502" s="118"/>
      <c r="F502" s="118"/>
    </row>
    <row r="503" spans="1:6" hidden="1" outlineLevel="1" x14ac:dyDescent="0.2">
      <c r="A503" s="118" t="s">
        <v>1045</v>
      </c>
      <c r="B503" s="118"/>
      <c r="C503" s="118"/>
      <c r="D503" s="118"/>
      <c r="E503" s="118"/>
      <c r="F503" s="118"/>
    </row>
    <row r="504" spans="1:6" hidden="1" outlineLevel="1" x14ac:dyDescent="0.2">
      <c r="A504" s="118" t="s">
        <v>1046</v>
      </c>
      <c r="B504" s="118"/>
      <c r="C504" s="118"/>
      <c r="D504" s="118"/>
      <c r="E504" s="118"/>
      <c r="F504" s="118"/>
    </row>
    <row r="505" spans="1:6" hidden="1" outlineLevel="1" x14ac:dyDescent="0.2">
      <c r="A505" s="118" t="s">
        <v>1047</v>
      </c>
      <c r="B505" s="118"/>
      <c r="C505" s="118"/>
      <c r="D505" s="118"/>
      <c r="E505" s="118"/>
      <c r="F505" s="118"/>
    </row>
    <row r="506" spans="1:6" hidden="1" outlineLevel="1" x14ac:dyDescent="0.2">
      <c r="A506" s="118" t="s">
        <v>1048</v>
      </c>
      <c r="B506" s="118"/>
      <c r="C506" s="118"/>
      <c r="D506" s="118"/>
      <c r="E506" s="118"/>
      <c r="F506" s="118"/>
    </row>
    <row r="507" spans="1:6" hidden="1" outlineLevel="1" x14ac:dyDescent="0.2">
      <c r="A507" s="118" t="s">
        <v>1049</v>
      </c>
      <c r="B507" s="118"/>
      <c r="C507" s="118"/>
      <c r="D507" s="118"/>
      <c r="E507" s="118"/>
      <c r="F507" s="118"/>
    </row>
    <row r="508" spans="1:6" hidden="1" outlineLevel="1" x14ac:dyDescent="0.2">
      <c r="A508" s="118" t="s">
        <v>1050</v>
      </c>
      <c r="B508" s="118"/>
      <c r="C508" s="118"/>
      <c r="D508" s="118"/>
      <c r="E508" s="118"/>
      <c r="F508" s="118"/>
    </row>
    <row r="509" spans="1:6" hidden="1" outlineLevel="1" x14ac:dyDescent="0.2">
      <c r="A509" s="118" t="s">
        <v>1051</v>
      </c>
      <c r="B509" s="118"/>
      <c r="C509" s="118"/>
      <c r="D509" s="118"/>
      <c r="E509" s="118"/>
      <c r="F509" s="118"/>
    </row>
    <row r="510" spans="1:6" hidden="1" outlineLevel="1" x14ac:dyDescent="0.2">
      <c r="A510" s="118" t="s">
        <v>1052</v>
      </c>
      <c r="B510" s="118"/>
      <c r="C510" s="118"/>
      <c r="D510" s="118"/>
      <c r="E510" s="118"/>
      <c r="F510" s="118"/>
    </row>
    <row r="511" spans="1:6" hidden="1" outlineLevel="1" x14ac:dyDescent="0.2">
      <c r="A511" s="118" t="s">
        <v>1053</v>
      </c>
      <c r="B511" s="118"/>
      <c r="C511" s="118"/>
      <c r="D511" s="118"/>
      <c r="E511" s="118"/>
      <c r="F511" s="118"/>
    </row>
    <row r="512" spans="1:6" hidden="1" outlineLevel="1" x14ac:dyDescent="0.2">
      <c r="A512" s="118" t="s">
        <v>1054</v>
      </c>
      <c r="B512" s="118"/>
      <c r="C512" s="118"/>
      <c r="D512" s="118"/>
      <c r="E512" s="118"/>
      <c r="F512" s="118"/>
    </row>
    <row r="513" spans="1:6" hidden="1" outlineLevel="1" x14ac:dyDescent="0.2">
      <c r="A513" s="118" t="s">
        <v>1055</v>
      </c>
      <c r="B513" s="118"/>
      <c r="C513" s="118"/>
      <c r="D513" s="118"/>
      <c r="E513" s="118"/>
      <c r="F513" s="118"/>
    </row>
    <row r="514" spans="1:6" hidden="1" outlineLevel="1" x14ac:dyDescent="0.2">
      <c r="A514" s="118" t="s">
        <v>1056</v>
      </c>
      <c r="B514" s="118"/>
      <c r="C514" s="118"/>
      <c r="D514" s="118"/>
      <c r="E514" s="118"/>
      <c r="F514" s="118"/>
    </row>
    <row r="515" spans="1:6" hidden="1" outlineLevel="1" x14ac:dyDescent="0.2">
      <c r="A515" s="118" t="s">
        <v>1057</v>
      </c>
      <c r="B515" s="118"/>
      <c r="C515" s="118"/>
      <c r="D515" s="118"/>
      <c r="E515" s="118"/>
      <c r="F515" s="118"/>
    </row>
    <row r="516" spans="1:6" hidden="1" outlineLevel="1" x14ac:dyDescent="0.2">
      <c r="A516" s="118" t="s">
        <v>1058</v>
      </c>
      <c r="B516" s="118"/>
      <c r="C516" s="118"/>
      <c r="D516" s="118"/>
      <c r="E516" s="118"/>
      <c r="F516" s="118"/>
    </row>
    <row r="517" spans="1:6" hidden="1" outlineLevel="1" x14ac:dyDescent="0.2">
      <c r="A517" s="118" t="s">
        <v>1059</v>
      </c>
      <c r="B517" s="118"/>
      <c r="C517" s="118"/>
      <c r="D517" s="118"/>
      <c r="E517" s="118"/>
      <c r="F517" s="118"/>
    </row>
    <row r="518" spans="1:6" hidden="1" outlineLevel="1" x14ac:dyDescent="0.2">
      <c r="A518" s="118" t="s">
        <v>1060</v>
      </c>
      <c r="B518" s="118"/>
      <c r="C518" s="118"/>
      <c r="D518" s="118"/>
      <c r="E518" s="118"/>
      <c r="F518" s="118"/>
    </row>
    <row r="519" spans="1:6" hidden="1" outlineLevel="1" x14ac:dyDescent="0.2">
      <c r="A519" s="118" t="s">
        <v>1061</v>
      </c>
      <c r="B519" s="118"/>
      <c r="C519" s="118"/>
      <c r="D519" s="118"/>
      <c r="E519" s="118"/>
      <c r="F519" s="118"/>
    </row>
    <row r="520" spans="1:6" hidden="1" outlineLevel="1" x14ac:dyDescent="0.2">
      <c r="A520" s="30"/>
      <c r="B520" s="30"/>
      <c r="C520" s="30"/>
      <c r="D520" s="30"/>
      <c r="E520" s="30"/>
      <c r="F520" s="30"/>
    </row>
    <row r="521" spans="1:6" hidden="1" outlineLevel="1" x14ac:dyDescent="0.2">
      <c r="A521" s="30"/>
      <c r="B521" s="30"/>
      <c r="C521" s="30"/>
      <c r="D521" s="30"/>
      <c r="E521" s="30"/>
      <c r="F521" s="30"/>
    </row>
    <row r="522" spans="1:6" ht="19.5" hidden="1" outlineLevel="1" x14ac:dyDescent="0.2">
      <c r="A522" s="121" t="s">
        <v>1062</v>
      </c>
      <c r="B522" s="121"/>
      <c r="C522" s="121"/>
      <c r="D522" s="121"/>
      <c r="E522" s="121"/>
      <c r="F522" s="121"/>
    </row>
    <row r="523" spans="1:6" hidden="1" outlineLevel="1" x14ac:dyDescent="0.2">
      <c r="A523" s="118" t="s">
        <v>3196</v>
      </c>
      <c r="B523" s="118"/>
      <c r="C523" s="118"/>
      <c r="D523" s="118"/>
      <c r="E523" s="118"/>
      <c r="F523" s="118"/>
    </row>
    <row r="524" spans="1:6" hidden="1" outlineLevel="1" x14ac:dyDescent="0.2">
      <c r="A524" s="118" t="s">
        <v>3197</v>
      </c>
      <c r="B524" s="118"/>
      <c r="C524" s="118"/>
      <c r="D524" s="118"/>
      <c r="E524" s="118"/>
      <c r="F524" s="118"/>
    </row>
    <row r="525" spans="1:6" ht="16.5" hidden="1" outlineLevel="1" x14ac:dyDescent="0.2">
      <c r="A525" s="119" t="s">
        <v>1063</v>
      </c>
      <c r="B525" s="119"/>
      <c r="C525" s="119"/>
      <c r="D525" s="119"/>
      <c r="E525" s="119"/>
      <c r="F525" s="119"/>
    </row>
    <row r="526" spans="1:6" ht="66" hidden="1" customHeight="1" outlineLevel="1" x14ac:dyDescent="0.2">
      <c r="A526" s="120"/>
      <c r="B526" s="120"/>
      <c r="C526" s="120"/>
      <c r="D526" s="120"/>
      <c r="E526" s="120"/>
      <c r="F526" s="120"/>
    </row>
    <row r="527" spans="1:6" hidden="1" outlineLevel="1" x14ac:dyDescent="0.2">
      <c r="A527" s="118" t="s">
        <v>1064</v>
      </c>
      <c r="B527" s="118"/>
      <c r="C527" s="118"/>
      <c r="D527" s="118"/>
      <c r="E527" s="118"/>
      <c r="F527" s="118"/>
    </row>
    <row r="528" spans="1:6" hidden="1" outlineLevel="1" x14ac:dyDescent="0.2">
      <c r="A528" s="118" t="s">
        <v>1065</v>
      </c>
      <c r="B528" s="118"/>
      <c r="C528" s="118"/>
      <c r="D528" s="118"/>
      <c r="E528" s="118"/>
      <c r="F528" s="118"/>
    </row>
    <row r="529" spans="1:6" hidden="1" outlineLevel="1" x14ac:dyDescent="0.2">
      <c r="A529" s="118" t="s">
        <v>1066</v>
      </c>
      <c r="B529" s="118"/>
      <c r="C529" s="118"/>
      <c r="D529" s="118"/>
      <c r="E529" s="118"/>
      <c r="F529" s="118"/>
    </row>
    <row r="530" spans="1:6" hidden="1" outlineLevel="1" x14ac:dyDescent="0.2">
      <c r="A530" s="118" t="s">
        <v>1067</v>
      </c>
      <c r="B530" s="118"/>
      <c r="C530" s="118"/>
      <c r="D530" s="118"/>
      <c r="E530" s="118"/>
      <c r="F530" s="118"/>
    </row>
    <row r="531" spans="1:6" ht="66" hidden="1" customHeight="1" outlineLevel="1" x14ac:dyDescent="0.2">
      <c r="A531" s="120"/>
      <c r="B531" s="120"/>
      <c r="C531" s="120"/>
      <c r="D531" s="120"/>
      <c r="E531" s="120"/>
      <c r="F531" s="120"/>
    </row>
    <row r="532" spans="1:6" ht="16.5" hidden="1" outlineLevel="1" x14ac:dyDescent="0.2">
      <c r="A532" s="119" t="s">
        <v>1068</v>
      </c>
      <c r="B532" s="119"/>
      <c r="C532" s="119"/>
      <c r="D532" s="119"/>
      <c r="E532" s="119"/>
      <c r="F532" s="119"/>
    </row>
    <row r="533" spans="1:6" ht="48" hidden="1" customHeight="1" outlineLevel="1" x14ac:dyDescent="0.2">
      <c r="A533" s="120"/>
      <c r="B533" s="120"/>
      <c r="C533" s="120"/>
      <c r="D533" s="120"/>
      <c r="E533" s="120"/>
      <c r="F533" s="120"/>
    </row>
    <row r="534" spans="1:6" hidden="1" outlineLevel="1" x14ac:dyDescent="0.2">
      <c r="A534" s="118" t="s">
        <v>1069</v>
      </c>
      <c r="B534" s="118"/>
      <c r="C534" s="118"/>
      <c r="D534" s="118"/>
      <c r="E534" s="118"/>
      <c r="F534" s="118"/>
    </row>
    <row r="535" spans="1:6" hidden="1" outlineLevel="1" x14ac:dyDescent="0.2">
      <c r="A535" s="118" t="s">
        <v>1070</v>
      </c>
      <c r="B535" s="118"/>
      <c r="C535" s="118"/>
      <c r="D535" s="118"/>
      <c r="E535" s="118"/>
      <c r="F535" s="118"/>
    </row>
    <row r="536" spans="1:6" ht="66" hidden="1" customHeight="1" outlineLevel="1" x14ac:dyDescent="0.2">
      <c r="A536" s="120"/>
      <c r="B536" s="120"/>
      <c r="C536" s="120"/>
      <c r="D536" s="120"/>
      <c r="E536" s="120"/>
      <c r="F536" s="120"/>
    </row>
    <row r="537" spans="1:6" hidden="1" outlineLevel="1" x14ac:dyDescent="0.2">
      <c r="A537" s="118" t="s">
        <v>1071</v>
      </c>
      <c r="B537" s="118"/>
      <c r="C537" s="118"/>
      <c r="D537" s="118"/>
      <c r="E537" s="118"/>
      <c r="F537" s="118"/>
    </row>
    <row r="538" spans="1:6" hidden="1" outlineLevel="1" x14ac:dyDescent="0.2">
      <c r="A538" s="118" t="s">
        <v>1072</v>
      </c>
      <c r="B538" s="118"/>
      <c r="C538" s="118"/>
      <c r="D538" s="118"/>
      <c r="E538" s="118"/>
      <c r="F538" s="118"/>
    </row>
    <row r="539" spans="1:6" ht="42" hidden="1" customHeight="1" outlineLevel="1" x14ac:dyDescent="0.2">
      <c r="A539" s="120"/>
      <c r="B539" s="120"/>
      <c r="C539" s="120"/>
      <c r="D539" s="120"/>
      <c r="E539" s="120"/>
      <c r="F539" s="120"/>
    </row>
    <row r="540" spans="1:6" hidden="1" outlineLevel="1" x14ac:dyDescent="0.2">
      <c r="A540" s="118" t="s">
        <v>1073</v>
      </c>
      <c r="B540" s="118"/>
      <c r="C540" s="118"/>
      <c r="D540" s="118"/>
      <c r="E540" s="118"/>
      <c r="F540" s="118"/>
    </row>
    <row r="541" spans="1:6" hidden="1" outlineLevel="1" x14ac:dyDescent="0.2">
      <c r="A541" s="118" t="s">
        <v>1074</v>
      </c>
      <c r="B541" s="118"/>
      <c r="C541" s="118"/>
      <c r="D541" s="118"/>
      <c r="E541" s="118"/>
      <c r="F541" s="118"/>
    </row>
    <row r="542" spans="1:6" ht="16.5" hidden="1" outlineLevel="1" x14ac:dyDescent="0.2">
      <c r="A542" s="119" t="s">
        <v>1075</v>
      </c>
      <c r="B542" s="119"/>
      <c r="C542" s="119"/>
      <c r="D542" s="119"/>
      <c r="E542" s="119"/>
      <c r="F542" s="119"/>
    </row>
    <row r="543" spans="1:6" hidden="1" outlineLevel="1" x14ac:dyDescent="0.2">
      <c r="A543" s="118" t="s">
        <v>1076</v>
      </c>
      <c r="B543" s="118"/>
      <c r="C543" s="118"/>
      <c r="D543" s="118"/>
      <c r="E543" s="118"/>
      <c r="F543" s="118"/>
    </row>
    <row r="544" spans="1:6" hidden="1" outlineLevel="1" x14ac:dyDescent="0.2">
      <c r="A544" s="118" t="s">
        <v>1077</v>
      </c>
      <c r="B544" s="118"/>
      <c r="C544" s="118"/>
      <c r="D544" s="118"/>
      <c r="E544" s="118"/>
      <c r="F544" s="118"/>
    </row>
    <row r="545" spans="1:6" hidden="1" outlineLevel="1" x14ac:dyDescent="0.2">
      <c r="A545" s="118" t="s">
        <v>3075</v>
      </c>
      <c r="B545" s="118"/>
      <c r="C545" s="118"/>
      <c r="D545" s="118"/>
      <c r="E545" s="118"/>
      <c r="F545" s="118"/>
    </row>
    <row r="546" spans="1:6" ht="66" hidden="1" customHeight="1" outlineLevel="1" x14ac:dyDescent="0.2">
      <c r="A546" s="120"/>
      <c r="B546" s="120"/>
      <c r="C546" s="120"/>
      <c r="D546" s="120"/>
      <c r="E546" s="120"/>
      <c r="F546" s="120"/>
    </row>
    <row r="547" spans="1:6" ht="48" hidden="1" customHeight="1" outlineLevel="1" x14ac:dyDescent="0.2">
      <c r="A547" s="120"/>
      <c r="B547" s="120"/>
      <c r="C547" s="120"/>
      <c r="D547" s="120"/>
      <c r="E547" s="120"/>
      <c r="F547" s="120"/>
    </row>
    <row r="548" spans="1:6" hidden="1" outlineLevel="1" x14ac:dyDescent="0.2">
      <c r="A548" s="118" t="s">
        <v>3076</v>
      </c>
      <c r="B548" s="118"/>
      <c r="C548" s="118"/>
      <c r="D548" s="118"/>
      <c r="E548" s="118"/>
      <c r="F548" s="118"/>
    </row>
    <row r="549" spans="1:6" hidden="1" outlineLevel="1" x14ac:dyDescent="0.2">
      <c r="A549" s="118" t="s">
        <v>3077</v>
      </c>
      <c r="B549" s="118"/>
      <c r="C549" s="118"/>
      <c r="D549" s="118"/>
      <c r="E549" s="118"/>
      <c r="F549" s="118"/>
    </row>
    <row r="550" spans="1:6" ht="66" hidden="1" customHeight="1" outlineLevel="1" x14ac:dyDescent="0.2">
      <c r="A550" s="120"/>
      <c r="B550" s="120"/>
      <c r="C550" s="120"/>
      <c r="D550" s="120"/>
      <c r="E550" s="120"/>
      <c r="F550" s="120"/>
    </row>
    <row r="551" spans="1:6" hidden="1" outlineLevel="1" x14ac:dyDescent="0.2">
      <c r="A551" s="118" t="s">
        <v>1078</v>
      </c>
      <c r="B551" s="118"/>
      <c r="C551" s="118"/>
      <c r="D551" s="118"/>
      <c r="E551" s="118"/>
      <c r="F551" s="118"/>
    </row>
    <row r="552" spans="1:6" hidden="1" outlineLevel="1" x14ac:dyDescent="0.2">
      <c r="A552" s="118" t="s">
        <v>1079</v>
      </c>
      <c r="B552" s="118"/>
      <c r="C552" s="118"/>
      <c r="D552" s="118"/>
      <c r="E552" s="118"/>
      <c r="F552" s="118"/>
    </row>
    <row r="553" spans="1:6" hidden="1" outlineLevel="1" x14ac:dyDescent="0.2">
      <c r="A553" s="118" t="s">
        <v>1080</v>
      </c>
      <c r="B553" s="118"/>
      <c r="C553" s="118"/>
      <c r="D553" s="118"/>
      <c r="E553" s="118"/>
      <c r="F553" s="118"/>
    </row>
    <row r="554" spans="1:6" hidden="1" outlineLevel="1" x14ac:dyDescent="0.2">
      <c r="A554" s="118" t="s">
        <v>1081</v>
      </c>
      <c r="B554" s="118"/>
      <c r="C554" s="118"/>
      <c r="D554" s="118"/>
      <c r="E554" s="118"/>
      <c r="F554" s="118"/>
    </row>
    <row r="555" spans="1:6" ht="212.1" hidden="1" customHeight="1" outlineLevel="1" x14ac:dyDescent="0.2">
      <c r="A555" s="120"/>
      <c r="B555" s="120"/>
      <c r="C555" s="120"/>
      <c r="D555" s="120"/>
      <c r="E555" s="120"/>
      <c r="F555" s="120"/>
    </row>
    <row r="556" spans="1:6" ht="16.5" hidden="1" outlineLevel="1" x14ac:dyDescent="0.2">
      <c r="A556" s="119" t="s">
        <v>1082</v>
      </c>
      <c r="B556" s="119"/>
      <c r="C556" s="119"/>
      <c r="D556" s="119"/>
      <c r="E556" s="119"/>
      <c r="F556" s="119"/>
    </row>
    <row r="557" spans="1:6" hidden="1" outlineLevel="1" x14ac:dyDescent="0.2">
      <c r="A557" s="118" t="s">
        <v>3100</v>
      </c>
      <c r="B557" s="118"/>
      <c r="C557" s="118"/>
      <c r="D557" s="118"/>
      <c r="E557" s="118"/>
      <c r="F557" s="118"/>
    </row>
    <row r="558" spans="1:6" hidden="1" outlineLevel="1" x14ac:dyDescent="0.2">
      <c r="A558" s="118" t="s">
        <v>3101</v>
      </c>
      <c r="B558" s="118"/>
      <c r="C558" s="118"/>
      <c r="D558" s="118"/>
      <c r="E558" s="118"/>
      <c r="F558" s="118"/>
    </row>
    <row r="559" spans="1:6" hidden="1" outlineLevel="1" x14ac:dyDescent="0.2">
      <c r="A559" s="118" t="s">
        <v>3102</v>
      </c>
      <c r="B559" s="118"/>
      <c r="C559" s="118"/>
      <c r="D559" s="118"/>
      <c r="E559" s="118"/>
      <c r="F559" s="118"/>
    </row>
    <row r="560" spans="1:6" ht="71.099999999999994" hidden="1" customHeight="1" outlineLevel="1" x14ac:dyDescent="0.2">
      <c r="A560" s="120"/>
      <c r="B560" s="120"/>
      <c r="C560" s="120"/>
      <c r="D560" s="120"/>
      <c r="E560" s="120"/>
      <c r="F560" s="120"/>
    </row>
    <row r="561" spans="1:6" ht="42" hidden="1" customHeight="1" outlineLevel="1" x14ac:dyDescent="0.2">
      <c r="A561" s="120"/>
      <c r="B561" s="120"/>
      <c r="C561" s="120"/>
      <c r="D561" s="120"/>
      <c r="E561" s="120"/>
      <c r="F561" s="120"/>
    </row>
    <row r="562" spans="1:6" hidden="1" outlineLevel="1" x14ac:dyDescent="0.2">
      <c r="A562" s="118" t="s">
        <v>1083</v>
      </c>
      <c r="B562" s="118"/>
      <c r="C562" s="118"/>
      <c r="D562" s="118"/>
      <c r="E562" s="118"/>
      <c r="F562" s="118"/>
    </row>
    <row r="563" spans="1:6" hidden="1" outlineLevel="1" x14ac:dyDescent="0.2">
      <c r="A563" s="118" t="s">
        <v>1084</v>
      </c>
      <c r="B563" s="118"/>
      <c r="C563" s="118"/>
      <c r="D563" s="118"/>
      <c r="E563" s="118"/>
      <c r="F563" s="118"/>
    </row>
    <row r="564" spans="1:6" ht="16.5" hidden="1" outlineLevel="1" x14ac:dyDescent="0.2">
      <c r="A564" s="119" t="s">
        <v>1085</v>
      </c>
      <c r="B564" s="119"/>
      <c r="C564" s="119"/>
      <c r="D564" s="119"/>
      <c r="E564" s="119"/>
      <c r="F564" s="119"/>
    </row>
    <row r="565" spans="1:6" ht="42" hidden="1" customHeight="1" outlineLevel="1" x14ac:dyDescent="0.2">
      <c r="A565" s="120"/>
      <c r="B565" s="120"/>
      <c r="C565" s="120"/>
      <c r="D565" s="120"/>
      <c r="E565" s="120"/>
      <c r="F565" s="120"/>
    </row>
    <row r="566" spans="1:6" ht="48" hidden="1" customHeight="1" outlineLevel="1" x14ac:dyDescent="0.2">
      <c r="A566" s="120"/>
      <c r="B566" s="120"/>
      <c r="C566" s="120"/>
      <c r="D566" s="120"/>
      <c r="E566" s="120"/>
      <c r="F566" s="120"/>
    </row>
    <row r="567" spans="1:6" ht="42" hidden="1" customHeight="1" outlineLevel="1" x14ac:dyDescent="0.2">
      <c r="A567" s="120"/>
      <c r="B567" s="120"/>
      <c r="C567" s="120"/>
      <c r="D567" s="120"/>
      <c r="E567" s="120"/>
      <c r="F567" s="120"/>
    </row>
    <row r="568" spans="1:6" ht="66" hidden="1" customHeight="1" outlineLevel="1" x14ac:dyDescent="0.2">
      <c r="A568" s="120"/>
      <c r="B568" s="120"/>
      <c r="C568" s="120"/>
      <c r="D568" s="120"/>
      <c r="E568" s="120"/>
      <c r="F568" s="120"/>
    </row>
    <row r="569" spans="1:6" hidden="1" outlineLevel="1" x14ac:dyDescent="0.2">
      <c r="A569" s="118" t="s">
        <v>3103</v>
      </c>
      <c r="B569" s="118"/>
      <c r="C569" s="118"/>
      <c r="D569" s="118"/>
      <c r="E569" s="118"/>
      <c r="F569" s="118"/>
    </row>
    <row r="570" spans="1:6" hidden="1" outlineLevel="1" x14ac:dyDescent="0.2">
      <c r="A570" s="118" t="s">
        <v>3104</v>
      </c>
      <c r="B570" s="118"/>
      <c r="C570" s="118"/>
      <c r="D570" s="118"/>
      <c r="E570" s="118"/>
      <c r="F570" s="118"/>
    </row>
    <row r="571" spans="1:6" hidden="1" outlineLevel="1" x14ac:dyDescent="0.2">
      <c r="A571" s="118" t="s">
        <v>3105</v>
      </c>
      <c r="B571" s="118"/>
      <c r="C571" s="118"/>
      <c r="D571" s="118"/>
      <c r="E571" s="118"/>
      <c r="F571" s="118"/>
    </row>
    <row r="572" spans="1:6" hidden="1" outlineLevel="1" x14ac:dyDescent="0.2">
      <c r="A572" s="118" t="s">
        <v>3106</v>
      </c>
      <c r="B572" s="118"/>
      <c r="C572" s="118"/>
      <c r="D572" s="118"/>
      <c r="E572" s="118"/>
      <c r="F572" s="118"/>
    </row>
    <row r="573" spans="1:6" hidden="1" outlineLevel="1" x14ac:dyDescent="0.2">
      <c r="A573" s="118" t="s">
        <v>3107</v>
      </c>
      <c r="B573" s="118"/>
      <c r="C573" s="118"/>
      <c r="D573" s="118"/>
      <c r="E573" s="118"/>
      <c r="F573" s="118"/>
    </row>
    <row r="574" spans="1:6" hidden="1" outlineLevel="1" x14ac:dyDescent="0.2">
      <c r="A574" s="118" t="s">
        <v>3108</v>
      </c>
      <c r="B574" s="118"/>
      <c r="C574" s="118"/>
      <c r="D574" s="118"/>
      <c r="E574" s="118"/>
      <c r="F574" s="118"/>
    </row>
    <row r="575" spans="1:6" hidden="1" outlineLevel="1" x14ac:dyDescent="0.2">
      <c r="A575" s="118" t="s">
        <v>3109</v>
      </c>
      <c r="B575" s="118"/>
      <c r="C575" s="118"/>
      <c r="D575" s="118"/>
      <c r="E575" s="118"/>
      <c r="F575" s="118"/>
    </row>
    <row r="576" spans="1:6" ht="42" hidden="1" customHeight="1" outlineLevel="1" x14ac:dyDescent="0.2">
      <c r="A576" s="120"/>
      <c r="B576" s="120"/>
      <c r="C576" s="120"/>
      <c r="D576" s="120"/>
      <c r="E576" s="120"/>
      <c r="F576" s="120"/>
    </row>
    <row r="577" spans="1:6" hidden="1" outlineLevel="1" x14ac:dyDescent="0.2">
      <c r="A577" s="118" t="s">
        <v>3110</v>
      </c>
      <c r="B577" s="118"/>
      <c r="C577" s="118"/>
      <c r="D577" s="118"/>
      <c r="E577" s="118"/>
      <c r="F577" s="118"/>
    </row>
    <row r="578" spans="1:6" hidden="1" outlineLevel="1" x14ac:dyDescent="0.2">
      <c r="A578" s="118" t="s">
        <v>3111</v>
      </c>
      <c r="B578" s="118"/>
      <c r="C578" s="118"/>
      <c r="D578" s="118"/>
      <c r="E578" s="118"/>
      <c r="F578" s="118"/>
    </row>
    <row r="579" spans="1:6" hidden="1" outlineLevel="1" x14ac:dyDescent="0.2">
      <c r="A579" s="118" t="s">
        <v>3112</v>
      </c>
      <c r="B579" s="118"/>
      <c r="C579" s="118"/>
      <c r="D579" s="118"/>
      <c r="E579" s="118"/>
      <c r="F579" s="118"/>
    </row>
    <row r="580" spans="1:6" ht="16.5" hidden="1" outlineLevel="1" x14ac:dyDescent="0.2">
      <c r="A580" s="119" t="s">
        <v>1086</v>
      </c>
      <c r="B580" s="119"/>
      <c r="C580" s="119"/>
      <c r="D580" s="119"/>
      <c r="E580" s="119"/>
      <c r="F580" s="119"/>
    </row>
    <row r="581" spans="1:6" hidden="1" outlineLevel="1" x14ac:dyDescent="0.2">
      <c r="A581" s="118" t="s">
        <v>3113</v>
      </c>
      <c r="B581" s="118"/>
      <c r="C581" s="118"/>
      <c r="D581" s="118"/>
      <c r="E581" s="118"/>
      <c r="F581" s="118"/>
    </row>
    <row r="582" spans="1:6" hidden="1" outlineLevel="1" x14ac:dyDescent="0.2">
      <c r="A582" s="118" t="s">
        <v>3114</v>
      </c>
      <c r="B582" s="118"/>
      <c r="C582" s="118"/>
      <c r="D582" s="118"/>
      <c r="E582" s="118"/>
      <c r="F582" s="118"/>
    </row>
    <row r="583" spans="1:6" hidden="1" outlineLevel="1" x14ac:dyDescent="0.2">
      <c r="A583" s="118" t="s">
        <v>2245</v>
      </c>
      <c r="B583" s="118"/>
      <c r="C583" s="118"/>
      <c r="D583" s="118"/>
      <c r="E583" s="118"/>
      <c r="F583" s="118"/>
    </row>
    <row r="584" spans="1:6" hidden="1" outlineLevel="1" x14ac:dyDescent="0.2">
      <c r="A584" s="118" t="s">
        <v>2246</v>
      </c>
      <c r="B584" s="118"/>
      <c r="C584" s="118"/>
      <c r="D584" s="118"/>
      <c r="E584" s="118"/>
      <c r="F584" s="118"/>
    </row>
    <row r="585" spans="1:6" hidden="1" outlineLevel="1" x14ac:dyDescent="0.2">
      <c r="A585" s="118" t="s">
        <v>2247</v>
      </c>
      <c r="B585" s="118"/>
      <c r="C585" s="118"/>
      <c r="D585" s="118"/>
      <c r="E585" s="118"/>
      <c r="F585" s="118"/>
    </row>
    <row r="586" spans="1:6" hidden="1" outlineLevel="1" x14ac:dyDescent="0.2">
      <c r="A586" s="118" t="s">
        <v>2248</v>
      </c>
      <c r="B586" s="118"/>
      <c r="C586" s="118"/>
      <c r="D586" s="118"/>
      <c r="E586" s="118"/>
      <c r="F586" s="118"/>
    </row>
    <row r="587" spans="1:6" hidden="1" outlineLevel="1" x14ac:dyDescent="0.2">
      <c r="A587" s="118" t="s">
        <v>2249</v>
      </c>
      <c r="B587" s="118"/>
      <c r="C587" s="118"/>
      <c r="D587" s="118"/>
      <c r="E587" s="118"/>
      <c r="F587" s="118"/>
    </row>
    <row r="588" spans="1:6" hidden="1" outlineLevel="1" x14ac:dyDescent="0.2">
      <c r="A588" s="118" t="s">
        <v>2250</v>
      </c>
      <c r="B588" s="118"/>
      <c r="C588" s="118"/>
      <c r="D588" s="118"/>
      <c r="E588" s="118"/>
      <c r="F588" s="118"/>
    </row>
    <row r="589" spans="1:6" hidden="1" outlineLevel="1" x14ac:dyDescent="0.2">
      <c r="A589" s="118" t="s">
        <v>2251</v>
      </c>
      <c r="B589" s="118"/>
      <c r="C589" s="118"/>
      <c r="D589" s="118"/>
      <c r="E589" s="118"/>
      <c r="F589" s="118"/>
    </row>
    <row r="590" spans="1:6" ht="66" hidden="1" customHeight="1" outlineLevel="1" x14ac:dyDescent="0.2">
      <c r="A590" s="120"/>
      <c r="B590" s="120"/>
      <c r="C590" s="120"/>
      <c r="D590" s="120"/>
      <c r="E590" s="120"/>
      <c r="F590" s="120"/>
    </row>
    <row r="591" spans="1:6" hidden="1" outlineLevel="1" x14ac:dyDescent="0.2">
      <c r="A591" s="118" t="s">
        <v>1087</v>
      </c>
      <c r="B591" s="118"/>
      <c r="C591" s="118"/>
      <c r="D591" s="118"/>
      <c r="E591" s="118"/>
      <c r="F591" s="118"/>
    </row>
    <row r="592" spans="1:6" hidden="1" outlineLevel="1" x14ac:dyDescent="0.2">
      <c r="A592" s="118" t="s">
        <v>1088</v>
      </c>
      <c r="B592" s="118"/>
      <c r="C592" s="118"/>
      <c r="D592" s="118"/>
      <c r="E592" s="118"/>
      <c r="F592" s="118"/>
    </row>
    <row r="593" spans="1:6" ht="42" hidden="1" customHeight="1" outlineLevel="1" x14ac:dyDescent="0.2">
      <c r="A593" s="120"/>
      <c r="B593" s="120"/>
      <c r="C593" s="120"/>
      <c r="D593" s="120"/>
      <c r="E593" s="120"/>
      <c r="F593" s="120"/>
    </row>
    <row r="594" spans="1:6" hidden="1" outlineLevel="1" x14ac:dyDescent="0.2">
      <c r="A594" s="118" t="s">
        <v>1089</v>
      </c>
      <c r="B594" s="118"/>
      <c r="C594" s="118"/>
      <c r="D594" s="118"/>
      <c r="E594" s="118"/>
      <c r="F594" s="118"/>
    </row>
    <row r="595" spans="1:6" hidden="1" outlineLevel="1" x14ac:dyDescent="0.2">
      <c r="A595" s="118" t="s">
        <v>1090</v>
      </c>
      <c r="B595" s="118"/>
      <c r="C595" s="118"/>
      <c r="D595" s="118"/>
      <c r="E595" s="118"/>
      <c r="F595" s="118"/>
    </row>
    <row r="596" spans="1:6" hidden="1" outlineLevel="1" x14ac:dyDescent="0.2">
      <c r="A596" s="118" t="s">
        <v>1091</v>
      </c>
      <c r="B596" s="118"/>
      <c r="C596" s="118"/>
      <c r="D596" s="118"/>
      <c r="E596" s="118"/>
      <c r="F596" s="118"/>
    </row>
    <row r="597" spans="1:6" ht="212.1" hidden="1" customHeight="1" outlineLevel="1" x14ac:dyDescent="0.2">
      <c r="A597" s="120"/>
      <c r="B597" s="120"/>
      <c r="C597" s="120"/>
      <c r="D597" s="120"/>
      <c r="E597" s="120"/>
      <c r="F597" s="120"/>
    </row>
    <row r="598" spans="1:6" ht="16.5" hidden="1" outlineLevel="1" x14ac:dyDescent="0.2">
      <c r="A598" s="119" t="s">
        <v>1092</v>
      </c>
      <c r="B598" s="119"/>
      <c r="C598" s="119"/>
      <c r="D598" s="119"/>
      <c r="E598" s="119"/>
      <c r="F598" s="119"/>
    </row>
    <row r="599" spans="1:6" hidden="1" outlineLevel="1" x14ac:dyDescent="0.2">
      <c r="A599" s="118" t="s">
        <v>1093</v>
      </c>
      <c r="B599" s="118"/>
      <c r="C599" s="118"/>
      <c r="D599" s="118"/>
      <c r="E599" s="118"/>
      <c r="F599" s="118"/>
    </row>
    <row r="600" spans="1:6" hidden="1" outlineLevel="1" x14ac:dyDescent="0.2">
      <c r="A600" s="118" t="s">
        <v>1094</v>
      </c>
      <c r="B600" s="118"/>
      <c r="C600" s="118"/>
      <c r="D600" s="118"/>
      <c r="E600" s="118"/>
      <c r="F600" s="118"/>
    </row>
    <row r="601" spans="1:6" hidden="1" outlineLevel="1" x14ac:dyDescent="0.2">
      <c r="A601" s="118" t="s">
        <v>1095</v>
      </c>
      <c r="B601" s="118"/>
      <c r="C601" s="118"/>
      <c r="D601" s="118"/>
      <c r="E601" s="118"/>
      <c r="F601" s="118"/>
    </row>
    <row r="602" spans="1:6" hidden="1" outlineLevel="1" x14ac:dyDescent="0.2">
      <c r="A602" s="118" t="s">
        <v>1096</v>
      </c>
      <c r="B602" s="118"/>
      <c r="C602" s="118"/>
      <c r="D602" s="118"/>
      <c r="E602" s="118"/>
      <c r="F602" s="118"/>
    </row>
    <row r="603" spans="1:6" ht="42" hidden="1" customHeight="1" outlineLevel="1" x14ac:dyDescent="0.2">
      <c r="A603" s="120"/>
      <c r="B603" s="120"/>
      <c r="C603" s="120"/>
      <c r="D603" s="120"/>
      <c r="E603" s="120"/>
      <c r="F603" s="120"/>
    </row>
    <row r="604" spans="1:6" hidden="1" outlineLevel="1" x14ac:dyDescent="0.2">
      <c r="A604" s="118" t="s">
        <v>1097</v>
      </c>
      <c r="B604" s="118"/>
      <c r="C604" s="118"/>
      <c r="D604" s="118"/>
      <c r="E604" s="118"/>
      <c r="F604" s="118"/>
    </row>
    <row r="605" spans="1:6" hidden="1" outlineLevel="1" x14ac:dyDescent="0.2">
      <c r="A605" s="118" t="s">
        <v>1098</v>
      </c>
      <c r="B605" s="118"/>
      <c r="C605" s="118"/>
      <c r="D605" s="118"/>
      <c r="E605" s="118"/>
      <c r="F605" s="118"/>
    </row>
    <row r="606" spans="1:6" hidden="1" outlineLevel="1" x14ac:dyDescent="0.2">
      <c r="A606" s="118" t="s">
        <v>1099</v>
      </c>
      <c r="B606" s="118"/>
      <c r="C606" s="118"/>
      <c r="D606" s="118"/>
      <c r="E606" s="118"/>
      <c r="F606" s="118"/>
    </row>
    <row r="607" spans="1:6" ht="212.1" hidden="1" customHeight="1" outlineLevel="1" x14ac:dyDescent="0.2">
      <c r="A607" s="120"/>
      <c r="B607" s="120"/>
      <c r="C607" s="120"/>
      <c r="D607" s="120"/>
      <c r="E607" s="120"/>
      <c r="F607" s="120"/>
    </row>
    <row r="608" spans="1:6" ht="16.5" hidden="1" outlineLevel="1" x14ac:dyDescent="0.2">
      <c r="A608" s="119" t="s">
        <v>1100</v>
      </c>
      <c r="B608" s="119"/>
      <c r="C608" s="119"/>
      <c r="D608" s="119"/>
      <c r="E608" s="119"/>
      <c r="F608" s="119"/>
    </row>
    <row r="609" spans="1:6" hidden="1" outlineLevel="1" x14ac:dyDescent="0.2">
      <c r="A609" s="118" t="s">
        <v>1101</v>
      </c>
      <c r="B609" s="118"/>
      <c r="C609" s="118"/>
      <c r="D609" s="118"/>
      <c r="E609" s="118"/>
      <c r="F609" s="118"/>
    </row>
    <row r="610" spans="1:6" hidden="1" outlineLevel="1" x14ac:dyDescent="0.2">
      <c r="A610" s="118" t="s">
        <v>1102</v>
      </c>
      <c r="B610" s="118"/>
      <c r="C610" s="118"/>
      <c r="D610" s="118"/>
      <c r="E610" s="118"/>
      <c r="F610" s="118"/>
    </row>
    <row r="611" spans="1:6" ht="212.1" hidden="1" customHeight="1" outlineLevel="1" x14ac:dyDescent="0.2">
      <c r="A611" s="120"/>
      <c r="B611" s="120"/>
      <c r="C611" s="120"/>
      <c r="D611" s="120"/>
      <c r="E611" s="120"/>
      <c r="F611" s="120"/>
    </row>
    <row r="612" spans="1:6" ht="42" hidden="1" customHeight="1" outlineLevel="1" x14ac:dyDescent="0.2">
      <c r="A612" s="120"/>
      <c r="B612" s="120"/>
      <c r="C612" s="120"/>
      <c r="D612" s="120"/>
      <c r="E612" s="120"/>
      <c r="F612" s="120"/>
    </row>
    <row r="613" spans="1:6" hidden="1" outlineLevel="1" x14ac:dyDescent="0.2">
      <c r="A613" s="118" t="s">
        <v>1103</v>
      </c>
      <c r="B613" s="118"/>
      <c r="C613" s="118"/>
      <c r="D613" s="118"/>
      <c r="E613" s="118"/>
      <c r="F613" s="118"/>
    </row>
    <row r="614" spans="1:6" hidden="1" outlineLevel="1" x14ac:dyDescent="0.2">
      <c r="A614" s="118" t="s">
        <v>1104</v>
      </c>
      <c r="B614" s="118"/>
      <c r="C614" s="118"/>
      <c r="D614" s="118"/>
      <c r="E614" s="118"/>
      <c r="F614" s="118"/>
    </row>
    <row r="615" spans="1:6" ht="16.5" hidden="1" outlineLevel="1" x14ac:dyDescent="0.2">
      <c r="A615" s="119" t="s">
        <v>1105</v>
      </c>
      <c r="B615" s="119"/>
      <c r="C615" s="119"/>
      <c r="D615" s="119"/>
      <c r="E615" s="119"/>
      <c r="F615" s="119"/>
    </row>
    <row r="616" spans="1:6" hidden="1" outlineLevel="1" x14ac:dyDescent="0.2">
      <c r="A616" s="118" t="s">
        <v>1106</v>
      </c>
      <c r="B616" s="118"/>
      <c r="C616" s="118"/>
      <c r="D616" s="118"/>
      <c r="E616" s="118"/>
      <c r="F616" s="118"/>
    </row>
    <row r="617" spans="1:6" hidden="1" outlineLevel="1" x14ac:dyDescent="0.2">
      <c r="A617" s="118" t="s">
        <v>1107</v>
      </c>
      <c r="B617" s="118"/>
      <c r="C617" s="118"/>
      <c r="D617" s="118"/>
      <c r="E617" s="118"/>
      <c r="F617" s="118"/>
    </row>
    <row r="618" spans="1:6" hidden="1" outlineLevel="1" x14ac:dyDescent="0.2">
      <c r="A618" s="118" t="s">
        <v>1108</v>
      </c>
      <c r="B618" s="118"/>
      <c r="C618" s="118"/>
      <c r="D618" s="118"/>
      <c r="E618" s="118"/>
      <c r="F618" s="118"/>
    </row>
    <row r="619" spans="1:6" hidden="1" outlineLevel="1" x14ac:dyDescent="0.2">
      <c r="A619" s="118" t="s">
        <v>1109</v>
      </c>
      <c r="B619" s="118"/>
      <c r="C619" s="118"/>
      <c r="D619" s="118"/>
      <c r="E619" s="118"/>
      <c r="F619" s="118"/>
    </row>
    <row r="620" spans="1:6" hidden="1" outlineLevel="1" x14ac:dyDescent="0.2">
      <c r="A620" s="118" t="s">
        <v>1110</v>
      </c>
      <c r="B620" s="118"/>
      <c r="C620" s="118"/>
      <c r="D620" s="118"/>
      <c r="E620" s="118"/>
      <c r="F620" s="118"/>
    </row>
    <row r="621" spans="1:6" hidden="1" outlineLevel="1" x14ac:dyDescent="0.2">
      <c r="A621" s="118" t="s">
        <v>1111</v>
      </c>
      <c r="B621" s="118"/>
      <c r="C621" s="118"/>
      <c r="D621" s="118"/>
      <c r="E621" s="118"/>
      <c r="F621" s="118"/>
    </row>
    <row r="622" spans="1:6" hidden="1" outlineLevel="1" x14ac:dyDescent="0.2">
      <c r="A622" s="118" t="s">
        <v>1112</v>
      </c>
      <c r="B622" s="118"/>
      <c r="C622" s="118"/>
      <c r="D622" s="118"/>
      <c r="E622" s="118"/>
      <c r="F622" s="118"/>
    </row>
    <row r="623" spans="1:6" hidden="1" outlineLevel="1" x14ac:dyDescent="0.2">
      <c r="A623" s="118" t="s">
        <v>1113</v>
      </c>
      <c r="B623" s="118"/>
      <c r="C623" s="118"/>
      <c r="D623" s="118"/>
      <c r="E623" s="118"/>
      <c r="F623" s="118"/>
    </row>
    <row r="624" spans="1:6" hidden="1" outlineLevel="1" x14ac:dyDescent="0.2">
      <c r="A624" s="118" t="s">
        <v>1114</v>
      </c>
      <c r="B624" s="118"/>
      <c r="C624" s="118"/>
      <c r="D624" s="118"/>
      <c r="E624" s="118"/>
      <c r="F624" s="118"/>
    </row>
    <row r="625" spans="1:6" hidden="1" outlineLevel="1" x14ac:dyDescent="0.2">
      <c r="A625" s="118" t="s">
        <v>1115</v>
      </c>
      <c r="B625" s="118"/>
      <c r="C625" s="118"/>
      <c r="D625" s="118"/>
      <c r="E625" s="118"/>
      <c r="F625" s="118"/>
    </row>
    <row r="626" spans="1:6" hidden="1" outlineLevel="1" x14ac:dyDescent="0.2">
      <c r="A626" s="30"/>
      <c r="B626" s="30"/>
      <c r="C626" s="30"/>
      <c r="D626" s="30"/>
      <c r="E626" s="30"/>
      <c r="F626" s="30"/>
    </row>
    <row r="627" spans="1:6" hidden="1" outlineLevel="1" x14ac:dyDescent="0.2">
      <c r="A627" s="30"/>
      <c r="B627" s="30"/>
      <c r="C627" s="30"/>
      <c r="D627" s="30"/>
      <c r="E627" s="30"/>
      <c r="F627" s="30"/>
    </row>
    <row r="628" spans="1:6" ht="20.25" collapsed="1" x14ac:dyDescent="0.2">
      <c r="A628" s="117" t="s">
        <v>1116</v>
      </c>
      <c r="B628" s="117"/>
      <c r="C628" s="117"/>
      <c r="D628" s="117"/>
      <c r="E628" s="117"/>
      <c r="F628" s="117"/>
    </row>
    <row r="629" spans="1:6" hidden="1" outlineLevel="1" x14ac:dyDescent="0.2">
      <c r="A629" s="118" t="s">
        <v>1117</v>
      </c>
      <c r="B629" s="118"/>
      <c r="C629" s="118"/>
      <c r="D629" s="118"/>
      <c r="E629" s="118"/>
      <c r="F629" s="118"/>
    </row>
    <row r="630" spans="1:6" hidden="1" outlineLevel="1" x14ac:dyDescent="0.2">
      <c r="A630" s="118" t="s">
        <v>1118</v>
      </c>
      <c r="B630" s="118"/>
      <c r="C630" s="118"/>
      <c r="D630" s="118"/>
      <c r="E630" s="118"/>
      <c r="F630" s="118"/>
    </row>
    <row r="631" spans="1:6" hidden="1" outlineLevel="1" x14ac:dyDescent="0.2">
      <c r="A631" s="118" t="s">
        <v>1119</v>
      </c>
      <c r="B631" s="118"/>
      <c r="C631" s="118"/>
      <c r="D631" s="118"/>
      <c r="E631" s="118"/>
      <c r="F631" s="118"/>
    </row>
    <row r="632" spans="1:6" hidden="1" outlineLevel="1" x14ac:dyDescent="0.2">
      <c r="A632" s="118" t="s">
        <v>1120</v>
      </c>
      <c r="B632" s="118"/>
      <c r="C632" s="118"/>
      <c r="D632" s="118"/>
      <c r="E632" s="118"/>
      <c r="F632" s="118"/>
    </row>
    <row r="633" spans="1:6" hidden="1" outlineLevel="1" x14ac:dyDescent="0.2">
      <c r="A633" s="118" t="s">
        <v>1121</v>
      </c>
      <c r="B633" s="118"/>
      <c r="C633" s="118"/>
      <c r="D633" s="118"/>
      <c r="E633" s="118"/>
      <c r="F633" s="118"/>
    </row>
    <row r="634" spans="1:6" hidden="1" outlineLevel="1" x14ac:dyDescent="0.2">
      <c r="A634" s="118" t="s">
        <v>1122</v>
      </c>
      <c r="B634" s="118"/>
      <c r="C634" s="118"/>
      <c r="D634" s="118"/>
      <c r="E634" s="118"/>
      <c r="F634" s="118"/>
    </row>
    <row r="635" spans="1:6" hidden="1" outlineLevel="1" x14ac:dyDescent="0.2">
      <c r="A635" s="30"/>
      <c r="B635" s="30"/>
      <c r="C635" s="30"/>
      <c r="D635" s="30"/>
      <c r="E635" s="30"/>
      <c r="F635" s="30"/>
    </row>
    <row r="636" spans="1:6" ht="16.5" hidden="1" outlineLevel="1" x14ac:dyDescent="0.2">
      <c r="A636" s="119" t="s">
        <v>1123</v>
      </c>
      <c r="B636" s="119"/>
      <c r="C636" s="119"/>
      <c r="D636" s="119"/>
      <c r="E636" s="119"/>
      <c r="F636" s="119"/>
    </row>
    <row r="637" spans="1:6" hidden="1" outlineLevel="1" x14ac:dyDescent="0.2">
      <c r="A637" s="118" t="s">
        <v>1124</v>
      </c>
      <c r="B637" s="118"/>
      <c r="C637" s="118"/>
      <c r="D637" s="118"/>
      <c r="E637" s="118"/>
      <c r="F637" s="118"/>
    </row>
    <row r="638" spans="1:6" hidden="1" outlineLevel="1" x14ac:dyDescent="0.2">
      <c r="A638" s="118" t="s">
        <v>1125</v>
      </c>
      <c r="B638" s="118"/>
      <c r="C638" s="118"/>
      <c r="D638" s="118"/>
      <c r="E638" s="118"/>
      <c r="F638" s="118"/>
    </row>
    <row r="639" spans="1:6" hidden="1" outlineLevel="1" x14ac:dyDescent="0.2">
      <c r="A639" s="118" t="s">
        <v>1126</v>
      </c>
      <c r="B639" s="118"/>
      <c r="C639" s="118"/>
      <c r="D639" s="118"/>
      <c r="E639" s="118"/>
      <c r="F639" s="118"/>
    </row>
    <row r="640" spans="1:6" hidden="1" outlineLevel="1" x14ac:dyDescent="0.2">
      <c r="A640" s="118" t="s">
        <v>1127</v>
      </c>
      <c r="B640" s="118"/>
      <c r="C640" s="118"/>
      <c r="D640" s="118"/>
      <c r="E640" s="118"/>
      <c r="F640" s="118"/>
    </row>
    <row r="641" spans="1:6" hidden="1" outlineLevel="1" x14ac:dyDescent="0.2">
      <c r="A641" s="118" t="s">
        <v>1128</v>
      </c>
      <c r="B641" s="118"/>
      <c r="C641" s="118"/>
      <c r="D641" s="118"/>
      <c r="E641" s="118"/>
      <c r="F641" s="118"/>
    </row>
    <row r="642" spans="1:6" hidden="1" outlineLevel="1" x14ac:dyDescent="0.2">
      <c r="A642" s="118" t="s">
        <v>1129</v>
      </c>
      <c r="B642" s="118"/>
      <c r="C642" s="118"/>
      <c r="D642" s="118"/>
      <c r="E642" s="118"/>
      <c r="F642" s="118"/>
    </row>
    <row r="643" spans="1:6" hidden="1" outlineLevel="1" x14ac:dyDescent="0.2">
      <c r="A643" s="118" t="s">
        <v>1130</v>
      </c>
      <c r="B643" s="118"/>
      <c r="C643" s="118"/>
      <c r="D643" s="118"/>
      <c r="E643" s="118"/>
      <c r="F643" s="118"/>
    </row>
    <row r="644" spans="1:6" hidden="1" outlineLevel="1" x14ac:dyDescent="0.2">
      <c r="A644" s="118" t="s">
        <v>1131</v>
      </c>
      <c r="B644" s="118"/>
      <c r="C644" s="118"/>
      <c r="D644" s="118"/>
      <c r="E644" s="118"/>
      <c r="F644" s="118"/>
    </row>
    <row r="645" spans="1:6" hidden="1" outlineLevel="1" x14ac:dyDescent="0.2">
      <c r="A645" s="118" t="s">
        <v>1132</v>
      </c>
      <c r="B645" s="118"/>
      <c r="C645" s="118"/>
      <c r="D645" s="118"/>
      <c r="E645" s="118"/>
      <c r="F645" s="118"/>
    </row>
    <row r="646" spans="1:6" hidden="1" outlineLevel="1" x14ac:dyDescent="0.2">
      <c r="A646" s="118" t="s">
        <v>1133</v>
      </c>
      <c r="B646" s="118"/>
      <c r="C646" s="118"/>
      <c r="D646" s="118"/>
      <c r="E646" s="118"/>
      <c r="F646" s="118"/>
    </row>
    <row r="647" spans="1:6" hidden="1" outlineLevel="1" x14ac:dyDescent="0.2">
      <c r="A647" s="118" t="s">
        <v>1134</v>
      </c>
      <c r="B647" s="118"/>
      <c r="C647" s="118"/>
      <c r="D647" s="118"/>
      <c r="E647" s="118"/>
      <c r="F647" s="118"/>
    </row>
    <row r="648" spans="1:6" hidden="1" outlineLevel="1" x14ac:dyDescent="0.2">
      <c r="A648" s="118" t="s">
        <v>1135</v>
      </c>
      <c r="B648" s="118"/>
      <c r="C648" s="118"/>
      <c r="D648" s="118"/>
      <c r="E648" s="118"/>
      <c r="F648" s="118"/>
    </row>
    <row r="649" spans="1:6" hidden="1" outlineLevel="1" x14ac:dyDescent="0.2">
      <c r="A649" s="118" t="s">
        <v>1136</v>
      </c>
      <c r="B649" s="118"/>
      <c r="C649" s="118"/>
      <c r="D649" s="118"/>
      <c r="E649" s="118"/>
      <c r="F649" s="118"/>
    </row>
    <row r="650" spans="1:6" hidden="1" outlineLevel="1" x14ac:dyDescent="0.2">
      <c r="A650" s="118" t="s">
        <v>1137</v>
      </c>
      <c r="B650" s="118"/>
      <c r="C650" s="118"/>
      <c r="D650" s="118"/>
      <c r="E650" s="118"/>
      <c r="F650" s="118"/>
    </row>
    <row r="651" spans="1:6" hidden="1" outlineLevel="1" x14ac:dyDescent="0.2">
      <c r="A651" s="118" t="s">
        <v>1138</v>
      </c>
      <c r="B651" s="118"/>
      <c r="C651" s="118"/>
      <c r="D651" s="118"/>
      <c r="E651" s="118"/>
      <c r="F651" s="118"/>
    </row>
    <row r="652" spans="1:6" hidden="1" outlineLevel="1" x14ac:dyDescent="0.2">
      <c r="A652" s="118" t="s">
        <v>1139</v>
      </c>
      <c r="B652" s="118"/>
      <c r="C652" s="118"/>
      <c r="D652" s="118"/>
      <c r="E652" s="118"/>
      <c r="F652" s="118"/>
    </row>
    <row r="653" spans="1:6" hidden="1" outlineLevel="1" x14ac:dyDescent="0.2">
      <c r="A653" s="30"/>
      <c r="B653" s="30"/>
      <c r="C653" s="30"/>
      <c r="D653" s="30"/>
      <c r="E653" s="30"/>
      <c r="F653" s="30"/>
    </row>
    <row r="654" spans="1:6" ht="16.5" hidden="1" outlineLevel="1" x14ac:dyDescent="0.2">
      <c r="A654" s="119" t="s">
        <v>1140</v>
      </c>
      <c r="B654" s="119"/>
      <c r="C654" s="119"/>
      <c r="D654" s="119"/>
      <c r="E654" s="119"/>
      <c r="F654" s="119"/>
    </row>
    <row r="655" spans="1:6" hidden="1" outlineLevel="1" x14ac:dyDescent="0.2">
      <c r="A655" s="118" t="s">
        <v>1141</v>
      </c>
      <c r="B655" s="118"/>
      <c r="C655" s="118"/>
      <c r="D655" s="118"/>
      <c r="E655" s="118"/>
      <c r="F655" s="118"/>
    </row>
    <row r="656" spans="1:6" hidden="1" outlineLevel="1" x14ac:dyDescent="0.2">
      <c r="A656" s="118" t="s">
        <v>1142</v>
      </c>
      <c r="B656" s="118"/>
      <c r="C656" s="118"/>
      <c r="D656" s="118"/>
      <c r="E656" s="118"/>
      <c r="F656" s="118"/>
    </row>
    <row r="657" spans="1:6" ht="42" hidden="1" customHeight="1" outlineLevel="1" x14ac:dyDescent="0.2">
      <c r="A657" s="120"/>
      <c r="B657" s="120"/>
      <c r="C657" s="120"/>
      <c r="D657" s="120"/>
      <c r="E657" s="120"/>
      <c r="F657" s="120"/>
    </row>
    <row r="658" spans="1:6" ht="42" hidden="1" customHeight="1" outlineLevel="1" x14ac:dyDescent="0.2">
      <c r="A658" s="120"/>
      <c r="B658" s="120"/>
      <c r="C658" s="120"/>
      <c r="D658" s="120"/>
      <c r="E658" s="120"/>
      <c r="F658" s="120"/>
    </row>
    <row r="659" spans="1:6" hidden="1" outlineLevel="1" x14ac:dyDescent="0.2">
      <c r="A659" s="118" t="s">
        <v>1143</v>
      </c>
      <c r="B659" s="118"/>
      <c r="C659" s="118"/>
      <c r="D659" s="118"/>
      <c r="E659" s="118"/>
      <c r="F659" s="118"/>
    </row>
    <row r="660" spans="1:6" hidden="1" outlineLevel="1" x14ac:dyDescent="0.2">
      <c r="A660" s="118" t="s">
        <v>1144</v>
      </c>
      <c r="B660" s="118"/>
      <c r="C660" s="118"/>
      <c r="D660" s="118"/>
      <c r="E660" s="118"/>
      <c r="F660" s="118"/>
    </row>
    <row r="661" spans="1:6" ht="42" hidden="1" customHeight="1" outlineLevel="1" x14ac:dyDescent="0.2">
      <c r="A661" s="120"/>
      <c r="B661" s="120"/>
      <c r="C661" s="120"/>
      <c r="D661" s="120"/>
      <c r="E661" s="120"/>
      <c r="F661" s="120"/>
    </row>
    <row r="662" spans="1:6" ht="42" hidden="1" customHeight="1" outlineLevel="1" x14ac:dyDescent="0.2">
      <c r="A662" s="120"/>
      <c r="B662" s="120"/>
      <c r="C662" s="120"/>
      <c r="D662" s="120"/>
      <c r="E662" s="120"/>
      <c r="F662" s="120"/>
    </row>
    <row r="663" spans="1:6" hidden="1" outlineLevel="1" x14ac:dyDescent="0.2">
      <c r="A663" s="118" t="s">
        <v>1145</v>
      </c>
      <c r="B663" s="118"/>
      <c r="C663" s="118"/>
      <c r="D663" s="118"/>
      <c r="E663" s="118"/>
      <c r="F663" s="118"/>
    </row>
    <row r="664" spans="1:6" hidden="1" outlineLevel="1" x14ac:dyDescent="0.2">
      <c r="A664" s="118" t="s">
        <v>1146</v>
      </c>
      <c r="B664" s="118"/>
      <c r="C664" s="118"/>
      <c r="D664" s="118"/>
      <c r="E664" s="118"/>
      <c r="F664" s="118"/>
    </row>
    <row r="665" spans="1:6" hidden="1" outlineLevel="1" x14ac:dyDescent="0.2">
      <c r="A665" s="118" t="s">
        <v>1147</v>
      </c>
      <c r="B665" s="118"/>
      <c r="C665" s="118"/>
      <c r="D665" s="118"/>
      <c r="E665" s="118"/>
      <c r="F665" s="118"/>
    </row>
    <row r="666" spans="1:6" hidden="1" outlineLevel="1" x14ac:dyDescent="0.2">
      <c r="A666" s="118" t="s">
        <v>1148</v>
      </c>
      <c r="B666" s="118"/>
      <c r="C666" s="118"/>
      <c r="D666" s="118"/>
      <c r="E666" s="118"/>
      <c r="F666" s="118"/>
    </row>
    <row r="667" spans="1:6" ht="42" hidden="1" customHeight="1" outlineLevel="1" x14ac:dyDescent="0.2">
      <c r="A667" s="120"/>
      <c r="B667" s="120"/>
      <c r="C667" s="120"/>
      <c r="D667" s="120"/>
      <c r="E667" s="120"/>
      <c r="F667" s="120"/>
    </row>
    <row r="668" spans="1:6" hidden="1" outlineLevel="1" x14ac:dyDescent="0.2">
      <c r="A668" s="30"/>
      <c r="B668" s="30"/>
      <c r="C668" s="30"/>
      <c r="D668" s="30"/>
      <c r="E668" s="30"/>
      <c r="F668" s="30"/>
    </row>
    <row r="669" spans="1:6" ht="16.5" hidden="1" outlineLevel="1" x14ac:dyDescent="0.2">
      <c r="A669" s="119" t="s">
        <v>1149</v>
      </c>
      <c r="B669" s="119"/>
      <c r="C669" s="119"/>
      <c r="D669" s="119"/>
      <c r="E669" s="119"/>
      <c r="F669" s="119"/>
    </row>
    <row r="670" spans="1:6" hidden="1" outlineLevel="1" x14ac:dyDescent="0.2">
      <c r="A670" s="118" t="s">
        <v>1150</v>
      </c>
      <c r="B670" s="118"/>
      <c r="C670" s="118"/>
      <c r="D670" s="118"/>
      <c r="E670" s="118"/>
      <c r="F670" s="118"/>
    </row>
    <row r="671" spans="1:6" hidden="1" outlineLevel="1" x14ac:dyDescent="0.2">
      <c r="A671" s="118" t="s">
        <v>1151</v>
      </c>
      <c r="B671" s="118"/>
      <c r="C671" s="118"/>
      <c r="D671" s="118"/>
      <c r="E671" s="118"/>
      <c r="F671" s="118"/>
    </row>
    <row r="672" spans="1:6" ht="66" hidden="1" customHeight="1" outlineLevel="1" x14ac:dyDescent="0.2">
      <c r="A672" s="120"/>
      <c r="B672" s="120"/>
      <c r="C672" s="120"/>
      <c r="D672" s="120"/>
      <c r="E672" s="120"/>
      <c r="F672" s="120"/>
    </row>
    <row r="673" spans="1:6" ht="42" hidden="1" customHeight="1" outlineLevel="1" x14ac:dyDescent="0.2">
      <c r="A673" s="120"/>
      <c r="B673" s="120"/>
      <c r="C673" s="120"/>
      <c r="D673" s="120"/>
      <c r="E673" s="120"/>
      <c r="F673" s="120"/>
    </row>
    <row r="674" spans="1:6" ht="66" hidden="1" customHeight="1" outlineLevel="1" x14ac:dyDescent="0.2">
      <c r="A674" s="120"/>
      <c r="B674" s="120"/>
      <c r="C674" s="120"/>
      <c r="D674" s="120"/>
      <c r="E674" s="120"/>
      <c r="F674" s="120"/>
    </row>
    <row r="675" spans="1:6" ht="66" hidden="1" customHeight="1" outlineLevel="1" x14ac:dyDescent="0.2">
      <c r="A675" s="120"/>
      <c r="B675" s="120"/>
      <c r="C675" s="120"/>
      <c r="D675" s="120"/>
      <c r="E675" s="120"/>
      <c r="F675" s="120"/>
    </row>
    <row r="676" spans="1:6" hidden="1" outlineLevel="1" x14ac:dyDescent="0.2">
      <c r="A676" s="118" t="s">
        <v>1152</v>
      </c>
      <c r="B676" s="118"/>
      <c r="C676" s="118"/>
      <c r="D676" s="118"/>
      <c r="E676" s="118"/>
      <c r="F676" s="118"/>
    </row>
    <row r="677" spans="1:6" hidden="1" outlineLevel="1" x14ac:dyDescent="0.2">
      <c r="A677" s="118" t="s">
        <v>1153</v>
      </c>
      <c r="B677" s="118"/>
      <c r="C677" s="118"/>
      <c r="D677" s="118"/>
      <c r="E677" s="118"/>
      <c r="F677" s="118"/>
    </row>
    <row r="678" spans="1:6" hidden="1" outlineLevel="1" x14ac:dyDescent="0.2">
      <c r="A678" s="118" t="s">
        <v>1154</v>
      </c>
      <c r="B678" s="118"/>
      <c r="C678" s="118"/>
      <c r="D678" s="118"/>
      <c r="E678" s="118"/>
      <c r="F678" s="118"/>
    </row>
    <row r="679" spans="1:6" hidden="1" outlineLevel="1" x14ac:dyDescent="0.2">
      <c r="A679" s="118" t="s">
        <v>1155</v>
      </c>
      <c r="B679" s="118"/>
      <c r="C679" s="118"/>
      <c r="D679" s="118"/>
      <c r="E679" s="118"/>
      <c r="F679" s="118"/>
    </row>
    <row r="680" spans="1:6" hidden="1" outlineLevel="1" x14ac:dyDescent="0.2">
      <c r="A680" s="118" t="s">
        <v>1156</v>
      </c>
      <c r="B680" s="118"/>
      <c r="C680" s="118"/>
      <c r="D680" s="118"/>
      <c r="E680" s="118"/>
      <c r="F680" s="118"/>
    </row>
    <row r="681" spans="1:6" hidden="1" outlineLevel="1" x14ac:dyDescent="0.2">
      <c r="A681" s="118" t="s">
        <v>1157</v>
      </c>
      <c r="B681" s="118"/>
      <c r="C681" s="118"/>
      <c r="D681" s="118"/>
      <c r="E681" s="118"/>
      <c r="F681" s="118"/>
    </row>
    <row r="682" spans="1:6" hidden="1" outlineLevel="1" x14ac:dyDescent="0.2">
      <c r="A682" s="118" t="s">
        <v>1158</v>
      </c>
      <c r="B682" s="118"/>
      <c r="C682" s="118"/>
      <c r="D682" s="118"/>
      <c r="E682" s="118"/>
      <c r="F682" s="118"/>
    </row>
    <row r="683" spans="1:6" hidden="1" outlineLevel="1" x14ac:dyDescent="0.2">
      <c r="A683" s="118" t="s">
        <v>1159</v>
      </c>
      <c r="B683" s="118"/>
      <c r="C683" s="118"/>
      <c r="D683" s="118"/>
      <c r="E683" s="118"/>
      <c r="F683" s="118"/>
    </row>
    <row r="684" spans="1:6" hidden="1" outlineLevel="1" x14ac:dyDescent="0.2">
      <c r="A684" s="118" t="s">
        <v>1160</v>
      </c>
      <c r="B684" s="118"/>
      <c r="C684" s="118"/>
      <c r="D684" s="118"/>
      <c r="E684" s="118"/>
      <c r="F684" s="118"/>
    </row>
    <row r="685" spans="1:6" hidden="1" outlineLevel="1" x14ac:dyDescent="0.2">
      <c r="A685" s="118" t="s">
        <v>1161</v>
      </c>
      <c r="B685" s="118"/>
      <c r="C685" s="118"/>
      <c r="D685" s="118"/>
      <c r="E685" s="118"/>
      <c r="F685" s="118"/>
    </row>
    <row r="686" spans="1:6" ht="42" hidden="1" customHeight="1" outlineLevel="1" x14ac:dyDescent="0.2">
      <c r="A686" s="120"/>
      <c r="B686" s="120"/>
      <c r="C686" s="120"/>
      <c r="D686" s="120"/>
      <c r="E686" s="120"/>
      <c r="F686" s="120"/>
    </row>
    <row r="687" spans="1:6" hidden="1" outlineLevel="1" x14ac:dyDescent="0.2">
      <c r="A687" s="118" t="s">
        <v>1162</v>
      </c>
      <c r="B687" s="118"/>
      <c r="C687" s="118"/>
      <c r="D687" s="118"/>
      <c r="E687" s="118"/>
      <c r="F687" s="118"/>
    </row>
    <row r="688" spans="1:6" hidden="1" outlineLevel="1" x14ac:dyDescent="0.2">
      <c r="A688" s="30"/>
      <c r="B688" s="30"/>
      <c r="C688" s="30"/>
      <c r="D688" s="30"/>
      <c r="E688" s="30"/>
      <c r="F688" s="30"/>
    </row>
    <row r="689" spans="1:6" ht="16.5" hidden="1" outlineLevel="1" x14ac:dyDescent="0.2">
      <c r="A689" s="119" t="s">
        <v>1163</v>
      </c>
      <c r="B689" s="119"/>
      <c r="C689" s="119"/>
      <c r="D689" s="119"/>
      <c r="E689" s="119"/>
      <c r="F689" s="119"/>
    </row>
    <row r="690" spans="1:6" hidden="1" outlineLevel="1" x14ac:dyDescent="0.2">
      <c r="A690" s="118" t="s">
        <v>1164</v>
      </c>
      <c r="B690" s="118"/>
      <c r="C690" s="118"/>
      <c r="D690" s="118"/>
      <c r="E690" s="118"/>
      <c r="F690" s="118"/>
    </row>
    <row r="691" spans="1:6" hidden="1" outlineLevel="1" x14ac:dyDescent="0.2">
      <c r="A691" s="118" t="s">
        <v>1165</v>
      </c>
      <c r="B691" s="118"/>
      <c r="C691" s="118"/>
      <c r="D691" s="118"/>
      <c r="E691" s="118"/>
      <c r="F691" s="118"/>
    </row>
    <row r="692" spans="1:6" ht="42" hidden="1" customHeight="1" outlineLevel="1" x14ac:dyDescent="0.2">
      <c r="A692" s="120"/>
      <c r="B692" s="120"/>
      <c r="C692" s="120"/>
      <c r="D692" s="120"/>
      <c r="E692" s="120"/>
      <c r="F692" s="120"/>
    </row>
    <row r="693" spans="1:6" hidden="1" outlineLevel="1" x14ac:dyDescent="0.2">
      <c r="A693" s="118" t="s">
        <v>1166</v>
      </c>
      <c r="B693" s="118"/>
      <c r="C693" s="118"/>
      <c r="D693" s="118"/>
      <c r="E693" s="118"/>
      <c r="F693" s="118"/>
    </row>
    <row r="694" spans="1:6" hidden="1" outlineLevel="1" x14ac:dyDescent="0.2">
      <c r="A694" s="118" t="s">
        <v>1167</v>
      </c>
      <c r="B694" s="118"/>
      <c r="C694" s="118"/>
      <c r="D694" s="118"/>
      <c r="E694" s="118"/>
      <c r="F694" s="118"/>
    </row>
    <row r="695" spans="1:6" ht="66" hidden="1" customHeight="1" outlineLevel="1" x14ac:dyDescent="0.2">
      <c r="A695" s="120"/>
      <c r="B695" s="120"/>
      <c r="C695" s="120"/>
      <c r="D695" s="120"/>
      <c r="E695" s="120"/>
      <c r="F695" s="120"/>
    </row>
    <row r="696" spans="1:6" ht="66" hidden="1" customHeight="1" outlineLevel="1" x14ac:dyDescent="0.2">
      <c r="A696" s="120"/>
      <c r="B696" s="120"/>
      <c r="C696" s="120"/>
      <c r="D696" s="120"/>
      <c r="E696" s="120"/>
      <c r="F696" s="120"/>
    </row>
    <row r="697" spans="1:6" hidden="1" outlineLevel="1" x14ac:dyDescent="0.2">
      <c r="A697" s="118" t="s">
        <v>1168</v>
      </c>
      <c r="B697" s="118"/>
      <c r="C697" s="118"/>
      <c r="D697" s="118"/>
      <c r="E697" s="118"/>
      <c r="F697" s="118"/>
    </row>
    <row r="698" spans="1:6" hidden="1" outlineLevel="1" x14ac:dyDescent="0.2">
      <c r="A698" s="118" t="s">
        <v>1169</v>
      </c>
      <c r="B698" s="118"/>
      <c r="C698" s="118"/>
      <c r="D698" s="118"/>
      <c r="E698" s="118"/>
      <c r="F698" s="118"/>
    </row>
    <row r="699" spans="1:6" hidden="1" outlineLevel="1" x14ac:dyDescent="0.2">
      <c r="A699" s="118" t="s">
        <v>1170</v>
      </c>
      <c r="B699" s="118"/>
      <c r="C699" s="118"/>
      <c r="D699" s="118"/>
      <c r="E699" s="118"/>
      <c r="F699" s="118"/>
    </row>
    <row r="700" spans="1:6" hidden="1" outlineLevel="1" x14ac:dyDescent="0.2">
      <c r="A700" s="118" t="s">
        <v>1171</v>
      </c>
      <c r="B700" s="118"/>
      <c r="C700" s="118"/>
      <c r="D700" s="118"/>
      <c r="E700" s="118"/>
      <c r="F700" s="118"/>
    </row>
    <row r="701" spans="1:6" hidden="1" outlineLevel="1" x14ac:dyDescent="0.2">
      <c r="A701" s="118" t="s">
        <v>1172</v>
      </c>
      <c r="B701" s="118"/>
      <c r="C701" s="118"/>
      <c r="D701" s="118"/>
      <c r="E701" s="118"/>
      <c r="F701" s="118"/>
    </row>
    <row r="702" spans="1:6" hidden="1" outlineLevel="1" x14ac:dyDescent="0.2">
      <c r="A702" s="118" t="s">
        <v>1173</v>
      </c>
      <c r="B702" s="118"/>
      <c r="C702" s="118"/>
      <c r="D702" s="118"/>
      <c r="E702" s="118"/>
      <c r="F702" s="118"/>
    </row>
    <row r="703" spans="1:6" hidden="1" outlineLevel="1" x14ac:dyDescent="0.2">
      <c r="A703" s="30"/>
      <c r="B703" s="30"/>
      <c r="C703" s="30"/>
      <c r="D703" s="30"/>
      <c r="E703" s="30"/>
      <c r="F703" s="30"/>
    </row>
    <row r="704" spans="1:6" ht="16.5" hidden="1" outlineLevel="1" x14ac:dyDescent="0.2">
      <c r="A704" s="119" t="s">
        <v>1174</v>
      </c>
      <c r="B704" s="119"/>
      <c r="C704" s="119"/>
      <c r="D704" s="119"/>
      <c r="E704" s="119"/>
      <c r="F704" s="119"/>
    </row>
    <row r="705" spans="1:6" hidden="1" outlineLevel="1" x14ac:dyDescent="0.2">
      <c r="A705" s="118" t="s">
        <v>1175</v>
      </c>
      <c r="B705" s="118"/>
      <c r="C705" s="118"/>
      <c r="D705" s="118"/>
      <c r="E705" s="118"/>
      <c r="F705" s="118"/>
    </row>
    <row r="706" spans="1:6" hidden="1" outlineLevel="1" x14ac:dyDescent="0.2">
      <c r="A706" s="118" t="s">
        <v>1176</v>
      </c>
      <c r="B706" s="118"/>
      <c r="C706" s="118"/>
      <c r="D706" s="118"/>
      <c r="E706" s="118"/>
      <c r="F706" s="118"/>
    </row>
    <row r="707" spans="1:6" ht="66" hidden="1" customHeight="1" outlineLevel="1" x14ac:dyDescent="0.2">
      <c r="A707" s="120"/>
      <c r="B707" s="120"/>
      <c r="C707" s="120"/>
      <c r="D707" s="120"/>
      <c r="E707" s="120"/>
      <c r="F707" s="120"/>
    </row>
    <row r="708" spans="1:6" ht="42" hidden="1" customHeight="1" outlineLevel="1" x14ac:dyDescent="0.2">
      <c r="A708" s="120"/>
      <c r="B708" s="120"/>
      <c r="C708" s="120"/>
      <c r="D708" s="120"/>
      <c r="E708" s="120"/>
      <c r="F708" s="120"/>
    </row>
    <row r="709" spans="1:6" ht="42" hidden="1" customHeight="1" outlineLevel="1" x14ac:dyDescent="0.2">
      <c r="A709" s="120"/>
      <c r="B709" s="120"/>
      <c r="C709" s="120"/>
      <c r="D709" s="120"/>
      <c r="E709" s="120"/>
      <c r="F709" s="120"/>
    </row>
    <row r="710" spans="1:6" hidden="1" outlineLevel="1" x14ac:dyDescent="0.2">
      <c r="A710" s="118" t="s">
        <v>1177</v>
      </c>
      <c r="B710" s="118"/>
      <c r="C710" s="118"/>
      <c r="D710" s="118"/>
      <c r="E710" s="118"/>
      <c r="F710" s="118"/>
    </row>
    <row r="711" spans="1:6" hidden="1" outlineLevel="1" x14ac:dyDescent="0.2">
      <c r="A711" s="118" t="s">
        <v>1178</v>
      </c>
      <c r="B711" s="118"/>
      <c r="C711" s="118"/>
      <c r="D711" s="118"/>
      <c r="E711" s="118"/>
      <c r="F711" s="118"/>
    </row>
    <row r="712" spans="1:6" hidden="1" outlineLevel="1" x14ac:dyDescent="0.2">
      <c r="A712" s="118" t="s">
        <v>1179</v>
      </c>
      <c r="B712" s="118"/>
      <c r="C712" s="118"/>
      <c r="D712" s="118"/>
      <c r="E712" s="118"/>
      <c r="F712" s="118"/>
    </row>
    <row r="713" spans="1:6" hidden="1" outlineLevel="1" x14ac:dyDescent="0.2">
      <c r="A713" s="30"/>
      <c r="B713" s="30"/>
      <c r="C713" s="30"/>
      <c r="D713" s="30"/>
      <c r="E713" s="30"/>
      <c r="F713" s="30"/>
    </row>
    <row r="714" spans="1:6" ht="16.5" hidden="1" outlineLevel="1" x14ac:dyDescent="0.2">
      <c r="A714" s="119" t="s">
        <v>1180</v>
      </c>
      <c r="B714" s="119"/>
      <c r="C714" s="119"/>
      <c r="D714" s="119"/>
      <c r="E714" s="119"/>
      <c r="F714" s="119"/>
    </row>
    <row r="715" spans="1:6" hidden="1" outlineLevel="1" x14ac:dyDescent="0.2">
      <c r="A715" s="118" t="s">
        <v>1181</v>
      </c>
      <c r="B715" s="118"/>
      <c r="C715" s="118"/>
      <c r="D715" s="118"/>
      <c r="E715" s="118"/>
      <c r="F715" s="118"/>
    </row>
    <row r="716" spans="1:6" hidden="1" outlineLevel="1" x14ac:dyDescent="0.2">
      <c r="A716" s="118" t="s">
        <v>1182</v>
      </c>
      <c r="B716" s="118"/>
      <c r="C716" s="118"/>
      <c r="D716" s="118"/>
      <c r="E716" s="118"/>
      <c r="F716" s="118"/>
    </row>
    <row r="717" spans="1:6" ht="66" hidden="1" customHeight="1" outlineLevel="1" x14ac:dyDescent="0.2">
      <c r="A717" s="120"/>
      <c r="B717" s="120"/>
      <c r="C717" s="120"/>
      <c r="D717" s="120"/>
      <c r="E717" s="120"/>
      <c r="F717" s="120"/>
    </row>
    <row r="718" spans="1:6" hidden="1" outlineLevel="1" x14ac:dyDescent="0.2">
      <c r="A718" s="118" t="s">
        <v>1183</v>
      </c>
      <c r="B718" s="118"/>
      <c r="C718" s="118"/>
      <c r="D718" s="118"/>
      <c r="E718" s="118"/>
      <c r="F718" s="118"/>
    </row>
    <row r="719" spans="1:6" hidden="1" outlineLevel="1" x14ac:dyDescent="0.2">
      <c r="A719" s="118" t="s">
        <v>1184</v>
      </c>
      <c r="B719" s="118"/>
      <c r="C719" s="118"/>
      <c r="D719" s="118"/>
      <c r="E719" s="118"/>
      <c r="F719" s="118"/>
    </row>
    <row r="720" spans="1:6" ht="66" hidden="1" customHeight="1" outlineLevel="1" x14ac:dyDescent="0.2">
      <c r="A720" s="120"/>
      <c r="B720" s="120"/>
      <c r="C720" s="120"/>
      <c r="D720" s="120"/>
      <c r="E720" s="120"/>
      <c r="F720" s="120"/>
    </row>
    <row r="721" spans="1:6" hidden="1" outlineLevel="1" x14ac:dyDescent="0.2">
      <c r="A721" s="118" t="s">
        <v>1185</v>
      </c>
      <c r="B721" s="118"/>
      <c r="C721" s="118"/>
      <c r="D721" s="118"/>
      <c r="E721" s="118"/>
      <c r="F721" s="118"/>
    </row>
    <row r="722" spans="1:6" ht="66" hidden="1" customHeight="1" outlineLevel="1" x14ac:dyDescent="0.2">
      <c r="A722" s="120"/>
      <c r="B722" s="120"/>
      <c r="C722" s="120"/>
      <c r="D722" s="120"/>
      <c r="E722" s="120"/>
      <c r="F722" s="120"/>
    </row>
    <row r="723" spans="1:6" ht="42" hidden="1" customHeight="1" outlineLevel="1" x14ac:dyDescent="0.2">
      <c r="A723" s="120"/>
      <c r="B723" s="120"/>
      <c r="C723" s="120"/>
      <c r="D723" s="120"/>
      <c r="E723" s="120"/>
      <c r="F723" s="120"/>
    </row>
    <row r="724" spans="1:6" ht="66" hidden="1" customHeight="1" outlineLevel="1" x14ac:dyDescent="0.2">
      <c r="A724" s="120"/>
      <c r="B724" s="120"/>
      <c r="C724" s="120"/>
      <c r="D724" s="120"/>
      <c r="E724" s="120"/>
      <c r="F724" s="120"/>
    </row>
    <row r="725" spans="1:6" ht="66" hidden="1" customHeight="1" outlineLevel="1" x14ac:dyDescent="0.2">
      <c r="A725" s="120"/>
      <c r="B725" s="120"/>
      <c r="C725" s="120"/>
      <c r="D725" s="120"/>
      <c r="E725" s="120"/>
      <c r="F725" s="120"/>
    </row>
    <row r="726" spans="1:6" ht="66" hidden="1" customHeight="1" outlineLevel="1" x14ac:dyDescent="0.2">
      <c r="A726" s="120"/>
      <c r="B726" s="120"/>
      <c r="C726" s="120"/>
      <c r="D726" s="120"/>
      <c r="E726" s="120"/>
      <c r="F726" s="120"/>
    </row>
    <row r="727" spans="1:6" ht="42" hidden="1" customHeight="1" outlineLevel="1" x14ac:dyDescent="0.2">
      <c r="A727" s="120"/>
      <c r="B727" s="120"/>
      <c r="C727" s="120"/>
      <c r="D727" s="120"/>
      <c r="E727" s="120"/>
      <c r="F727" s="120"/>
    </row>
    <row r="728" spans="1:6" hidden="1" outlineLevel="1" x14ac:dyDescent="0.2">
      <c r="A728" s="118" t="s">
        <v>1186</v>
      </c>
      <c r="B728" s="118"/>
      <c r="C728" s="118"/>
      <c r="D728" s="118"/>
      <c r="E728" s="118"/>
      <c r="F728" s="118"/>
    </row>
    <row r="729" spans="1:6" hidden="1" outlineLevel="1" x14ac:dyDescent="0.2">
      <c r="A729" s="118" t="s">
        <v>1187</v>
      </c>
      <c r="B729" s="118"/>
      <c r="C729" s="118"/>
      <c r="D729" s="118"/>
      <c r="E729" s="118"/>
      <c r="F729" s="118"/>
    </row>
    <row r="730" spans="1:6" hidden="1" outlineLevel="1" x14ac:dyDescent="0.2">
      <c r="A730" s="118" t="s">
        <v>1188</v>
      </c>
      <c r="B730" s="118"/>
      <c r="C730" s="118"/>
      <c r="D730" s="118"/>
      <c r="E730" s="118"/>
      <c r="F730" s="118"/>
    </row>
    <row r="731" spans="1:6" hidden="1" outlineLevel="1" x14ac:dyDescent="0.2">
      <c r="A731" s="30"/>
      <c r="B731" s="30"/>
      <c r="C731" s="30"/>
      <c r="D731" s="30"/>
      <c r="E731" s="30"/>
      <c r="F731" s="30"/>
    </row>
    <row r="732" spans="1:6" ht="16.5" hidden="1" outlineLevel="1" x14ac:dyDescent="0.2">
      <c r="A732" s="119" t="s">
        <v>1189</v>
      </c>
      <c r="B732" s="119"/>
      <c r="C732" s="119"/>
      <c r="D732" s="119"/>
      <c r="E732" s="119"/>
      <c r="F732" s="119"/>
    </row>
    <row r="733" spans="1:6" hidden="1" outlineLevel="1" x14ac:dyDescent="0.2">
      <c r="A733" s="118" t="s">
        <v>1190</v>
      </c>
      <c r="B733" s="118"/>
      <c r="C733" s="118"/>
      <c r="D733" s="118"/>
      <c r="E733" s="118"/>
      <c r="F733" s="118"/>
    </row>
    <row r="734" spans="1:6" ht="42" hidden="1" customHeight="1" outlineLevel="1" x14ac:dyDescent="0.2">
      <c r="A734" s="120"/>
      <c r="B734" s="120"/>
      <c r="C734" s="120"/>
      <c r="D734" s="120"/>
      <c r="E734" s="120"/>
      <c r="F734" s="120"/>
    </row>
    <row r="735" spans="1:6" ht="42" hidden="1" customHeight="1" outlineLevel="1" x14ac:dyDescent="0.2">
      <c r="A735" s="120"/>
      <c r="B735" s="120"/>
      <c r="C735" s="120"/>
      <c r="D735" s="120"/>
      <c r="E735" s="120"/>
      <c r="F735" s="120"/>
    </row>
    <row r="736" spans="1:6" hidden="1" outlineLevel="1" x14ac:dyDescent="0.2">
      <c r="A736" s="118" t="s">
        <v>1191</v>
      </c>
      <c r="B736" s="118"/>
      <c r="C736" s="118"/>
      <c r="D736" s="118"/>
      <c r="E736" s="118"/>
      <c r="F736" s="118"/>
    </row>
    <row r="737" spans="1:6" hidden="1" outlineLevel="1" x14ac:dyDescent="0.2">
      <c r="A737" s="30"/>
      <c r="B737" s="30"/>
      <c r="C737" s="30"/>
      <c r="D737" s="30"/>
      <c r="E737" s="30"/>
      <c r="F737" s="30"/>
    </row>
    <row r="738" spans="1:6" ht="16.5" hidden="1" outlineLevel="1" x14ac:dyDescent="0.2">
      <c r="A738" s="119" t="s">
        <v>1192</v>
      </c>
      <c r="B738" s="119"/>
      <c r="C738" s="119"/>
      <c r="D738" s="119"/>
      <c r="E738" s="119"/>
      <c r="F738" s="119"/>
    </row>
    <row r="739" spans="1:6" hidden="1" outlineLevel="1" x14ac:dyDescent="0.2">
      <c r="A739" s="118" t="s">
        <v>1193</v>
      </c>
      <c r="B739" s="118"/>
      <c r="C739" s="118"/>
      <c r="D739" s="118"/>
      <c r="E739" s="118"/>
      <c r="F739" s="118"/>
    </row>
    <row r="740" spans="1:6" ht="66" hidden="1" customHeight="1" outlineLevel="1" x14ac:dyDescent="0.2">
      <c r="A740" s="120"/>
      <c r="B740" s="120"/>
      <c r="C740" s="120"/>
      <c r="D740" s="120"/>
      <c r="E740" s="120"/>
      <c r="F740" s="120"/>
    </row>
    <row r="741" spans="1:6" hidden="1" outlineLevel="1" x14ac:dyDescent="0.2">
      <c r="A741" s="118" t="s">
        <v>1194</v>
      </c>
      <c r="B741" s="118"/>
      <c r="C741" s="118"/>
      <c r="D741" s="118"/>
      <c r="E741" s="118"/>
      <c r="F741" s="118"/>
    </row>
    <row r="742" spans="1:6" hidden="1" outlineLevel="1" x14ac:dyDescent="0.2">
      <c r="A742" s="118" t="s">
        <v>1195</v>
      </c>
      <c r="B742" s="118"/>
      <c r="C742" s="118"/>
      <c r="D742" s="118"/>
      <c r="E742" s="118"/>
      <c r="F742" s="118"/>
    </row>
    <row r="743" spans="1:6" ht="66" hidden="1" customHeight="1" outlineLevel="1" x14ac:dyDescent="0.2">
      <c r="A743" s="120"/>
      <c r="B743" s="120"/>
      <c r="C743" s="120"/>
      <c r="D743" s="120"/>
      <c r="E743" s="120"/>
      <c r="F743" s="120"/>
    </row>
    <row r="744" spans="1:6" ht="66" hidden="1" customHeight="1" outlineLevel="1" x14ac:dyDescent="0.2">
      <c r="A744" s="120"/>
      <c r="B744" s="120"/>
      <c r="C744" s="120"/>
      <c r="D744" s="120"/>
      <c r="E744" s="120"/>
      <c r="F744" s="120"/>
    </row>
    <row r="745" spans="1:6" ht="66" hidden="1" customHeight="1" outlineLevel="1" x14ac:dyDescent="0.2">
      <c r="A745" s="120"/>
      <c r="B745" s="120"/>
      <c r="C745" s="120"/>
      <c r="D745" s="120"/>
      <c r="E745" s="120"/>
      <c r="F745" s="120"/>
    </row>
    <row r="746" spans="1:6" ht="66" hidden="1" customHeight="1" outlineLevel="1" x14ac:dyDescent="0.2">
      <c r="A746" s="120"/>
      <c r="B746" s="120"/>
      <c r="C746" s="120"/>
      <c r="D746" s="120"/>
      <c r="E746" s="120"/>
      <c r="F746" s="120"/>
    </row>
    <row r="747" spans="1:6" ht="66" hidden="1" customHeight="1" outlineLevel="1" x14ac:dyDescent="0.2">
      <c r="A747" s="120"/>
      <c r="B747" s="120"/>
      <c r="C747" s="120"/>
      <c r="D747" s="120"/>
      <c r="E747" s="120"/>
      <c r="F747" s="120"/>
    </row>
    <row r="748" spans="1:6" ht="66" hidden="1" customHeight="1" outlineLevel="1" x14ac:dyDescent="0.2">
      <c r="A748" s="120"/>
      <c r="B748" s="120"/>
      <c r="C748" s="120"/>
      <c r="D748" s="120"/>
      <c r="E748" s="120"/>
      <c r="F748" s="120"/>
    </row>
    <row r="749" spans="1:6" ht="66" hidden="1" customHeight="1" outlineLevel="1" x14ac:dyDescent="0.2">
      <c r="A749" s="120"/>
      <c r="B749" s="120"/>
      <c r="C749" s="120"/>
      <c r="D749" s="120"/>
      <c r="E749" s="120"/>
      <c r="F749" s="120"/>
    </row>
    <row r="750" spans="1:6" ht="42" hidden="1" customHeight="1" outlineLevel="1" x14ac:dyDescent="0.2">
      <c r="A750" s="120"/>
      <c r="B750" s="120"/>
      <c r="C750" s="120"/>
      <c r="D750" s="120"/>
      <c r="E750" s="120"/>
      <c r="F750" s="120"/>
    </row>
    <row r="751" spans="1:6" hidden="1" outlineLevel="1" x14ac:dyDescent="0.2">
      <c r="A751" s="118" t="s">
        <v>1196</v>
      </c>
      <c r="B751" s="118"/>
      <c r="C751" s="118"/>
      <c r="D751" s="118"/>
      <c r="E751" s="118"/>
      <c r="F751" s="118"/>
    </row>
    <row r="752" spans="1:6" hidden="1" outlineLevel="1" x14ac:dyDescent="0.2">
      <c r="A752" s="118" t="s">
        <v>1197</v>
      </c>
      <c r="B752" s="118"/>
      <c r="C752" s="118"/>
      <c r="D752" s="118"/>
      <c r="E752" s="118"/>
      <c r="F752" s="118"/>
    </row>
    <row r="753" spans="1:6" hidden="1" outlineLevel="1" x14ac:dyDescent="0.2">
      <c r="A753" s="118" t="s">
        <v>1198</v>
      </c>
      <c r="B753" s="118"/>
      <c r="C753" s="118"/>
      <c r="D753" s="118"/>
      <c r="E753" s="118"/>
      <c r="F753" s="118"/>
    </row>
    <row r="754" spans="1:6" hidden="1" outlineLevel="1" x14ac:dyDescent="0.2">
      <c r="A754" s="30"/>
      <c r="B754" s="30"/>
      <c r="C754" s="30"/>
      <c r="D754" s="30"/>
      <c r="E754" s="30"/>
      <c r="F754" s="30"/>
    </row>
    <row r="755" spans="1:6" ht="16.5" hidden="1" outlineLevel="1" x14ac:dyDescent="0.2">
      <c r="A755" s="119" t="s">
        <v>1199</v>
      </c>
      <c r="B755" s="119"/>
      <c r="C755" s="119"/>
      <c r="D755" s="119"/>
      <c r="E755" s="119"/>
      <c r="F755" s="119"/>
    </row>
    <row r="756" spans="1:6" hidden="1" outlineLevel="1" x14ac:dyDescent="0.2">
      <c r="A756" s="118" t="s">
        <v>1200</v>
      </c>
      <c r="B756" s="118"/>
      <c r="C756" s="118"/>
      <c r="D756" s="118"/>
      <c r="E756" s="118"/>
      <c r="F756" s="118"/>
    </row>
    <row r="757" spans="1:6" hidden="1" outlineLevel="1" x14ac:dyDescent="0.2">
      <c r="A757" s="118" t="s">
        <v>1201</v>
      </c>
      <c r="B757" s="118"/>
      <c r="C757" s="118"/>
      <c r="D757" s="118"/>
      <c r="E757" s="118"/>
      <c r="F757" s="118"/>
    </row>
    <row r="758" spans="1:6" ht="66" hidden="1" customHeight="1" outlineLevel="1" x14ac:dyDescent="0.2">
      <c r="A758" s="120"/>
      <c r="B758" s="120"/>
      <c r="C758" s="120"/>
      <c r="D758" s="120"/>
      <c r="E758" s="120"/>
      <c r="F758" s="120"/>
    </row>
    <row r="759" spans="1:6" ht="66" hidden="1" customHeight="1" outlineLevel="1" x14ac:dyDescent="0.2">
      <c r="A759" s="120"/>
      <c r="B759" s="120"/>
      <c r="C759" s="120"/>
      <c r="D759" s="120"/>
      <c r="E759" s="120"/>
      <c r="F759" s="120"/>
    </row>
    <row r="760" spans="1:6" ht="66" hidden="1" customHeight="1" outlineLevel="1" x14ac:dyDescent="0.2">
      <c r="A760" s="120"/>
      <c r="B760" s="120"/>
      <c r="C760" s="120"/>
      <c r="D760" s="120"/>
      <c r="E760" s="120"/>
      <c r="F760" s="120"/>
    </row>
    <row r="761" spans="1:6" ht="66" hidden="1" customHeight="1" outlineLevel="1" x14ac:dyDescent="0.2">
      <c r="A761" s="120"/>
      <c r="B761" s="120"/>
      <c r="C761" s="120"/>
      <c r="D761" s="120"/>
      <c r="E761" s="120"/>
      <c r="F761" s="120"/>
    </row>
    <row r="762" spans="1:6" ht="66" hidden="1" customHeight="1" outlineLevel="1" x14ac:dyDescent="0.2">
      <c r="A762" s="120"/>
      <c r="B762" s="120"/>
      <c r="C762" s="120"/>
      <c r="D762" s="120"/>
      <c r="E762" s="120"/>
      <c r="F762" s="120"/>
    </row>
    <row r="763" spans="1:6" ht="42" hidden="1" customHeight="1" outlineLevel="1" x14ac:dyDescent="0.2">
      <c r="A763" s="120"/>
      <c r="B763" s="120"/>
      <c r="C763" s="120"/>
      <c r="D763" s="120"/>
      <c r="E763" s="120"/>
      <c r="F763" s="120"/>
    </row>
    <row r="764" spans="1:6" ht="66" hidden="1" customHeight="1" outlineLevel="1" x14ac:dyDescent="0.2">
      <c r="A764" s="120"/>
      <c r="B764" s="120"/>
      <c r="C764" s="120"/>
      <c r="D764" s="120"/>
      <c r="E764" s="120"/>
      <c r="F764" s="120"/>
    </row>
    <row r="765" spans="1:6" ht="42" hidden="1" customHeight="1" outlineLevel="1" x14ac:dyDescent="0.2">
      <c r="A765" s="120"/>
      <c r="B765" s="120"/>
      <c r="C765" s="120"/>
      <c r="D765" s="120"/>
      <c r="E765" s="120"/>
      <c r="F765" s="120"/>
    </row>
    <row r="766" spans="1:6" hidden="1" outlineLevel="1" x14ac:dyDescent="0.2">
      <c r="A766" s="118" t="s">
        <v>1202</v>
      </c>
      <c r="B766" s="118"/>
      <c r="C766" s="118"/>
      <c r="D766" s="118"/>
      <c r="E766" s="118"/>
      <c r="F766" s="118"/>
    </row>
    <row r="767" spans="1:6" hidden="1" outlineLevel="1" x14ac:dyDescent="0.2">
      <c r="A767" s="118" t="s">
        <v>1203</v>
      </c>
      <c r="B767" s="118"/>
      <c r="C767" s="118"/>
      <c r="D767" s="118"/>
      <c r="E767" s="118"/>
      <c r="F767" s="118"/>
    </row>
    <row r="768" spans="1:6" hidden="1" outlineLevel="1" x14ac:dyDescent="0.2">
      <c r="A768" s="118" t="s">
        <v>1204</v>
      </c>
      <c r="B768" s="118"/>
      <c r="C768" s="118"/>
      <c r="D768" s="118"/>
      <c r="E768" s="118"/>
      <c r="F768" s="118"/>
    </row>
    <row r="769" spans="1:6" hidden="1" outlineLevel="1" x14ac:dyDescent="0.2">
      <c r="A769" s="118" t="s">
        <v>1205</v>
      </c>
      <c r="B769" s="118"/>
      <c r="C769" s="118"/>
      <c r="D769" s="118"/>
      <c r="E769" s="118"/>
      <c r="F769" s="118"/>
    </row>
    <row r="770" spans="1:6" hidden="1" outlineLevel="1" x14ac:dyDescent="0.2">
      <c r="A770" s="30"/>
      <c r="B770" s="30"/>
      <c r="C770" s="30"/>
      <c r="D770" s="30"/>
      <c r="E770" s="30"/>
      <c r="F770" s="30"/>
    </row>
    <row r="771" spans="1:6" ht="16.5" hidden="1" outlineLevel="1" x14ac:dyDescent="0.2">
      <c r="A771" s="119" t="s">
        <v>1206</v>
      </c>
      <c r="B771" s="119"/>
      <c r="C771" s="119"/>
      <c r="D771" s="119"/>
      <c r="E771" s="119"/>
      <c r="F771" s="119"/>
    </row>
    <row r="772" spans="1:6" hidden="1" outlineLevel="1" x14ac:dyDescent="0.2">
      <c r="A772" s="118" t="s">
        <v>1207</v>
      </c>
      <c r="B772" s="118"/>
      <c r="C772" s="118"/>
      <c r="D772" s="118"/>
      <c r="E772" s="118"/>
      <c r="F772" s="118"/>
    </row>
    <row r="773" spans="1:6" hidden="1" outlineLevel="1" x14ac:dyDescent="0.2">
      <c r="A773" s="118" t="s">
        <v>1208</v>
      </c>
      <c r="B773" s="118"/>
      <c r="C773" s="118"/>
      <c r="D773" s="118"/>
      <c r="E773" s="118"/>
      <c r="F773" s="118"/>
    </row>
    <row r="774" spans="1:6" hidden="1" outlineLevel="1" x14ac:dyDescent="0.2">
      <c r="A774" s="118" t="s">
        <v>1209</v>
      </c>
      <c r="B774" s="118"/>
      <c r="C774" s="118"/>
      <c r="D774" s="118"/>
      <c r="E774" s="118"/>
      <c r="F774" s="118"/>
    </row>
    <row r="775" spans="1:6" hidden="1" outlineLevel="1" x14ac:dyDescent="0.2">
      <c r="A775" s="118" t="s">
        <v>1210</v>
      </c>
      <c r="B775" s="118"/>
      <c r="C775" s="118"/>
      <c r="D775" s="118"/>
      <c r="E775" s="118"/>
      <c r="F775" s="118"/>
    </row>
    <row r="776" spans="1:6" hidden="1" outlineLevel="1" x14ac:dyDescent="0.2">
      <c r="A776" s="118" t="s">
        <v>1211</v>
      </c>
      <c r="B776" s="118"/>
      <c r="C776" s="118"/>
      <c r="D776" s="118"/>
      <c r="E776" s="118"/>
      <c r="F776" s="118"/>
    </row>
    <row r="777" spans="1:6" hidden="1" outlineLevel="1" x14ac:dyDescent="0.2">
      <c r="A777" s="118" t="s">
        <v>1212</v>
      </c>
      <c r="B777" s="118"/>
      <c r="C777" s="118"/>
      <c r="D777" s="118"/>
      <c r="E777" s="118"/>
      <c r="F777" s="118"/>
    </row>
    <row r="778" spans="1:6" hidden="1" outlineLevel="1" x14ac:dyDescent="0.2">
      <c r="A778" s="118" t="s">
        <v>1213</v>
      </c>
      <c r="B778" s="118"/>
      <c r="C778" s="118"/>
      <c r="D778" s="118"/>
      <c r="E778" s="118"/>
      <c r="F778" s="118"/>
    </row>
    <row r="779" spans="1:6" hidden="1" outlineLevel="1" x14ac:dyDescent="0.2">
      <c r="A779" s="30"/>
      <c r="B779" s="30"/>
      <c r="C779" s="30"/>
      <c r="D779" s="30"/>
      <c r="E779" s="30"/>
      <c r="F779" s="30"/>
    </row>
    <row r="780" spans="1:6" hidden="1" outlineLevel="1" x14ac:dyDescent="0.2">
      <c r="A780" s="30"/>
      <c r="B780" s="30"/>
      <c r="C780" s="30"/>
      <c r="D780" s="30"/>
      <c r="E780" s="30"/>
      <c r="F780" s="30"/>
    </row>
    <row r="781" spans="1:6" ht="20.25" collapsed="1" x14ac:dyDescent="0.2">
      <c r="A781" s="117" t="s">
        <v>1214</v>
      </c>
      <c r="B781" s="117"/>
      <c r="C781" s="117"/>
      <c r="D781" s="117"/>
      <c r="E781" s="117"/>
      <c r="F781" s="117"/>
    </row>
    <row r="782" spans="1:6" ht="16.5" hidden="1" outlineLevel="1" x14ac:dyDescent="0.2">
      <c r="A782" s="119" t="s">
        <v>1215</v>
      </c>
      <c r="B782" s="119"/>
      <c r="C782" s="119"/>
      <c r="D782" s="119"/>
      <c r="E782" s="119"/>
      <c r="F782" s="119"/>
    </row>
    <row r="783" spans="1:6" hidden="1" outlineLevel="1" x14ac:dyDescent="0.2">
      <c r="A783" s="118" t="s">
        <v>1216</v>
      </c>
      <c r="B783" s="118"/>
      <c r="C783" s="118"/>
      <c r="D783" s="118"/>
      <c r="E783" s="118"/>
      <c r="F783" s="118"/>
    </row>
    <row r="784" spans="1:6" hidden="1" outlineLevel="1" x14ac:dyDescent="0.2">
      <c r="A784" s="118" t="s">
        <v>3078</v>
      </c>
      <c r="B784" s="118"/>
      <c r="C784" s="118"/>
      <c r="D784" s="118"/>
      <c r="E784" s="118"/>
      <c r="F784" s="118"/>
    </row>
    <row r="785" spans="1:6" hidden="1" outlineLevel="1" x14ac:dyDescent="0.2">
      <c r="A785" s="118" t="s">
        <v>1217</v>
      </c>
      <c r="B785" s="118"/>
      <c r="C785" s="118"/>
      <c r="D785" s="118"/>
      <c r="E785" s="118"/>
      <c r="F785" s="118"/>
    </row>
    <row r="786" spans="1:6" hidden="1" outlineLevel="1" x14ac:dyDescent="0.2">
      <c r="A786" s="118" t="s">
        <v>1218</v>
      </c>
      <c r="B786" s="118"/>
      <c r="C786" s="118"/>
      <c r="D786" s="118"/>
      <c r="E786" s="118"/>
      <c r="F786" s="118"/>
    </row>
    <row r="787" spans="1:6" ht="16.5" hidden="1" outlineLevel="1" x14ac:dyDescent="0.2">
      <c r="A787" s="119" t="s">
        <v>1219</v>
      </c>
      <c r="B787" s="119"/>
      <c r="C787" s="119"/>
      <c r="D787" s="119"/>
      <c r="E787" s="119"/>
      <c r="F787" s="119"/>
    </row>
    <row r="788" spans="1:6" hidden="1" outlineLevel="1" x14ac:dyDescent="0.2">
      <c r="A788" s="118" t="s">
        <v>1220</v>
      </c>
      <c r="B788" s="118"/>
      <c r="C788" s="118"/>
      <c r="D788" s="118"/>
      <c r="E788" s="118"/>
      <c r="F788" s="118"/>
    </row>
    <row r="789" spans="1:6" hidden="1" outlineLevel="1" x14ac:dyDescent="0.2">
      <c r="A789" s="118" t="s">
        <v>1221</v>
      </c>
      <c r="B789" s="118"/>
      <c r="C789" s="118"/>
      <c r="D789" s="118"/>
      <c r="E789" s="118"/>
      <c r="F789" s="118"/>
    </row>
    <row r="790" spans="1:6" hidden="1" outlineLevel="1" x14ac:dyDescent="0.2">
      <c r="A790" s="118" t="s">
        <v>1222</v>
      </c>
      <c r="B790" s="118"/>
      <c r="C790" s="118"/>
      <c r="D790" s="118"/>
      <c r="E790" s="118"/>
      <c r="F790" s="118"/>
    </row>
    <row r="791" spans="1:6" hidden="1" outlineLevel="1" x14ac:dyDescent="0.2">
      <c r="A791" s="118" t="s">
        <v>1223</v>
      </c>
      <c r="B791" s="118"/>
      <c r="C791" s="118"/>
      <c r="D791" s="118"/>
      <c r="E791" s="118"/>
      <c r="F791" s="118"/>
    </row>
    <row r="792" spans="1:6" hidden="1" outlineLevel="1" x14ac:dyDescent="0.2">
      <c r="A792" s="118" t="s">
        <v>1224</v>
      </c>
      <c r="B792" s="118"/>
      <c r="C792" s="118"/>
      <c r="D792" s="118"/>
      <c r="E792" s="118"/>
      <c r="F792" s="118"/>
    </row>
    <row r="793" spans="1:6" hidden="1" outlineLevel="1" x14ac:dyDescent="0.2">
      <c r="A793" s="118" t="s">
        <v>1225</v>
      </c>
      <c r="B793" s="118"/>
      <c r="C793" s="118"/>
      <c r="D793" s="118"/>
      <c r="E793" s="118"/>
      <c r="F793" s="118"/>
    </row>
    <row r="794" spans="1:6" hidden="1" outlineLevel="1" x14ac:dyDescent="0.2">
      <c r="A794" s="118" t="s">
        <v>1226</v>
      </c>
      <c r="B794" s="118"/>
      <c r="C794" s="118"/>
      <c r="D794" s="118"/>
      <c r="E794" s="118"/>
      <c r="F794" s="118"/>
    </row>
    <row r="795" spans="1:6" hidden="1" outlineLevel="1" x14ac:dyDescent="0.2">
      <c r="A795" s="118" t="s">
        <v>1227</v>
      </c>
      <c r="B795" s="118"/>
      <c r="C795" s="118"/>
      <c r="D795" s="118"/>
      <c r="E795" s="118"/>
      <c r="F795" s="118"/>
    </row>
    <row r="796" spans="1:6" hidden="1" outlineLevel="1" x14ac:dyDescent="0.2">
      <c r="A796" s="118" t="s">
        <v>1228</v>
      </c>
      <c r="B796" s="118"/>
      <c r="C796" s="118"/>
      <c r="D796" s="118"/>
      <c r="E796" s="118"/>
      <c r="F796" s="118"/>
    </row>
    <row r="797" spans="1:6" hidden="1" outlineLevel="1" x14ac:dyDescent="0.2">
      <c r="A797" s="118" t="s">
        <v>3091</v>
      </c>
      <c r="B797" s="118"/>
      <c r="C797" s="118"/>
      <c r="D797" s="118"/>
      <c r="E797" s="118"/>
      <c r="F797" s="118"/>
    </row>
    <row r="798" spans="1:6" hidden="1" outlineLevel="1" x14ac:dyDescent="0.2">
      <c r="A798" s="118" t="s">
        <v>3092</v>
      </c>
      <c r="B798" s="118"/>
      <c r="C798" s="118"/>
      <c r="D798" s="118"/>
      <c r="E798" s="118"/>
      <c r="F798" s="118"/>
    </row>
    <row r="799" spans="1:6" hidden="1" outlineLevel="1" x14ac:dyDescent="0.2">
      <c r="A799" s="118" t="s">
        <v>3093</v>
      </c>
      <c r="B799" s="118"/>
      <c r="C799" s="118"/>
      <c r="D799" s="118"/>
      <c r="E799" s="118"/>
      <c r="F799" s="118"/>
    </row>
    <row r="800" spans="1:6" ht="16.5" hidden="1" outlineLevel="1" x14ac:dyDescent="0.2">
      <c r="A800" s="119" t="s">
        <v>1229</v>
      </c>
      <c r="B800" s="119"/>
      <c r="C800" s="119"/>
      <c r="D800" s="119"/>
      <c r="E800" s="119"/>
      <c r="F800" s="119"/>
    </row>
    <row r="801" spans="1:6" hidden="1" outlineLevel="1" x14ac:dyDescent="0.2">
      <c r="A801" s="118" t="s">
        <v>1230</v>
      </c>
      <c r="B801" s="118"/>
      <c r="C801" s="118"/>
      <c r="D801" s="118"/>
      <c r="E801" s="118"/>
      <c r="F801" s="118"/>
    </row>
    <row r="802" spans="1:6" hidden="1" outlineLevel="1" x14ac:dyDescent="0.2">
      <c r="A802" s="118" t="s">
        <v>1231</v>
      </c>
      <c r="B802" s="118"/>
      <c r="C802" s="118"/>
      <c r="D802" s="118"/>
      <c r="E802" s="118"/>
      <c r="F802" s="118"/>
    </row>
    <row r="803" spans="1:6" hidden="1" outlineLevel="1" x14ac:dyDescent="0.2">
      <c r="A803" s="118" t="s">
        <v>1232</v>
      </c>
      <c r="B803" s="118"/>
      <c r="C803" s="118"/>
      <c r="D803" s="118"/>
      <c r="E803" s="118"/>
      <c r="F803" s="118"/>
    </row>
    <row r="804" spans="1:6" ht="16.5" hidden="1" outlineLevel="1" x14ac:dyDescent="0.2">
      <c r="A804" s="119" t="s">
        <v>1233</v>
      </c>
      <c r="B804" s="119"/>
      <c r="C804" s="119"/>
      <c r="D804" s="119"/>
      <c r="E804" s="119"/>
      <c r="F804" s="119"/>
    </row>
    <row r="805" spans="1:6" hidden="1" outlineLevel="1" x14ac:dyDescent="0.2">
      <c r="A805" s="118" t="s">
        <v>1234</v>
      </c>
      <c r="B805" s="118"/>
      <c r="C805" s="118"/>
      <c r="D805" s="118"/>
      <c r="E805" s="118"/>
      <c r="F805" s="118"/>
    </row>
    <row r="806" spans="1:6" hidden="1" outlineLevel="1" x14ac:dyDescent="0.2">
      <c r="A806" s="118" t="s">
        <v>1235</v>
      </c>
      <c r="B806" s="118"/>
      <c r="C806" s="118"/>
      <c r="D806" s="118"/>
      <c r="E806" s="118"/>
      <c r="F806" s="118"/>
    </row>
    <row r="807" spans="1:6" hidden="1" outlineLevel="1" x14ac:dyDescent="0.2">
      <c r="A807" s="118" t="s">
        <v>1236</v>
      </c>
      <c r="B807" s="118"/>
      <c r="C807" s="118"/>
      <c r="D807" s="118"/>
      <c r="E807" s="118"/>
      <c r="F807" s="118"/>
    </row>
    <row r="808" spans="1:6" hidden="1" outlineLevel="1" x14ac:dyDescent="0.2">
      <c r="A808" s="118" t="s">
        <v>1237</v>
      </c>
      <c r="B808" s="118"/>
      <c r="C808" s="118"/>
      <c r="D808" s="118"/>
      <c r="E808" s="118"/>
      <c r="F808" s="118"/>
    </row>
    <row r="809" spans="1:6" ht="16.5" hidden="1" outlineLevel="1" x14ac:dyDescent="0.2">
      <c r="A809" s="119" t="s">
        <v>1238</v>
      </c>
      <c r="B809" s="119"/>
      <c r="C809" s="119"/>
      <c r="D809" s="119"/>
      <c r="E809" s="119"/>
      <c r="F809" s="119"/>
    </row>
    <row r="810" spans="1:6" hidden="1" outlineLevel="1" x14ac:dyDescent="0.2">
      <c r="A810" s="118" t="s">
        <v>3198</v>
      </c>
      <c r="B810" s="118"/>
      <c r="C810" s="118"/>
      <c r="D810" s="118"/>
      <c r="E810" s="118"/>
      <c r="F810" s="118"/>
    </row>
    <row r="811" spans="1:6" hidden="1" outlineLevel="1" x14ac:dyDescent="0.2">
      <c r="A811" s="118" t="s">
        <v>3199</v>
      </c>
      <c r="B811" s="118"/>
      <c r="C811" s="118"/>
      <c r="D811" s="118"/>
      <c r="E811" s="118"/>
      <c r="F811" s="118"/>
    </row>
    <row r="812" spans="1:6" hidden="1" outlineLevel="1" x14ac:dyDescent="0.2">
      <c r="A812" s="118" t="s">
        <v>2252</v>
      </c>
      <c r="B812" s="118"/>
      <c r="C812" s="118"/>
      <c r="D812" s="118"/>
      <c r="E812" s="118"/>
      <c r="F812" s="118"/>
    </row>
    <row r="813" spans="1:6" hidden="1" outlineLevel="1" x14ac:dyDescent="0.2">
      <c r="A813" s="118" t="s">
        <v>3200</v>
      </c>
      <c r="B813" s="118"/>
      <c r="C813" s="118"/>
      <c r="D813" s="118"/>
      <c r="E813" s="118"/>
      <c r="F813" s="118"/>
    </row>
    <row r="814" spans="1:6" hidden="1" outlineLevel="1" x14ac:dyDescent="0.2">
      <c r="A814" s="118" t="s">
        <v>3201</v>
      </c>
      <c r="B814" s="118"/>
      <c r="C814" s="118"/>
      <c r="D814" s="118"/>
      <c r="E814" s="118"/>
      <c r="F814" s="118"/>
    </row>
    <row r="815" spans="1:6" hidden="1" outlineLevel="1" x14ac:dyDescent="0.2">
      <c r="A815" s="118" t="s">
        <v>3202</v>
      </c>
      <c r="B815" s="118"/>
      <c r="C815" s="118"/>
      <c r="D815" s="118"/>
      <c r="E815" s="118"/>
      <c r="F815" s="118"/>
    </row>
    <row r="816" spans="1:6" hidden="1" outlineLevel="1" x14ac:dyDescent="0.2">
      <c r="A816" s="118" t="s">
        <v>3203</v>
      </c>
      <c r="B816" s="118"/>
      <c r="C816" s="118"/>
      <c r="D816" s="118"/>
      <c r="E816" s="118"/>
      <c r="F816" s="118"/>
    </row>
    <row r="817" spans="1:6" hidden="1" outlineLevel="1" x14ac:dyDescent="0.2">
      <c r="A817" s="118" t="s">
        <v>3204</v>
      </c>
      <c r="B817" s="118"/>
      <c r="C817" s="118"/>
      <c r="D817" s="118"/>
      <c r="E817" s="118"/>
      <c r="F817" s="118"/>
    </row>
    <row r="818" spans="1:6" hidden="1" outlineLevel="1" x14ac:dyDescent="0.2">
      <c r="A818" s="118" t="s">
        <v>3205</v>
      </c>
      <c r="B818" s="118"/>
      <c r="C818" s="118"/>
      <c r="D818" s="118"/>
      <c r="E818" s="118"/>
      <c r="F818" s="118"/>
    </row>
    <row r="819" spans="1:6" hidden="1" outlineLevel="1" x14ac:dyDescent="0.2">
      <c r="A819" s="118" t="s">
        <v>1239</v>
      </c>
      <c r="B819" s="118"/>
      <c r="C819" s="118"/>
      <c r="D819" s="118"/>
      <c r="E819" s="118"/>
      <c r="F819" s="118"/>
    </row>
    <row r="820" spans="1:6" hidden="1" outlineLevel="1" x14ac:dyDescent="0.2">
      <c r="A820" s="118" t="s">
        <v>1240</v>
      </c>
      <c r="B820" s="118"/>
      <c r="C820" s="118"/>
      <c r="D820" s="118"/>
      <c r="E820" s="118"/>
      <c r="F820" s="118"/>
    </row>
    <row r="821" spans="1:6" hidden="1" outlineLevel="1" x14ac:dyDescent="0.2">
      <c r="A821" s="30"/>
      <c r="B821" s="30"/>
      <c r="C821" s="30"/>
      <c r="D821" s="30"/>
      <c r="E821" s="30"/>
      <c r="F821" s="30"/>
    </row>
    <row r="822" spans="1:6" hidden="1" outlineLevel="1" x14ac:dyDescent="0.2">
      <c r="A822" s="30"/>
      <c r="B822" s="30"/>
      <c r="C822" s="30"/>
      <c r="D822" s="30"/>
      <c r="E822" s="30"/>
      <c r="F822" s="30"/>
    </row>
    <row r="823" spans="1:6" ht="20.25" x14ac:dyDescent="0.2">
      <c r="A823" s="117" t="s">
        <v>1241</v>
      </c>
      <c r="B823" s="117"/>
      <c r="C823" s="117"/>
      <c r="D823" s="117"/>
      <c r="E823" s="117"/>
      <c r="F823" s="117"/>
    </row>
    <row r="824" spans="1:6" outlineLevel="1" x14ac:dyDescent="0.2">
      <c r="A824" s="31" t="s">
        <v>1242</v>
      </c>
      <c r="B824" s="30"/>
      <c r="C824" s="30"/>
      <c r="D824" s="30"/>
      <c r="E824" s="30"/>
      <c r="F824" s="30"/>
    </row>
    <row r="825" spans="1:6" ht="25.5" outlineLevel="1" x14ac:dyDescent="0.2">
      <c r="A825" s="30" t="s">
        <v>1243</v>
      </c>
      <c r="B825" s="30" t="s">
        <v>1244</v>
      </c>
      <c r="C825" s="30"/>
      <c r="D825" s="30"/>
      <c r="E825" s="30"/>
      <c r="F825" s="30"/>
    </row>
    <row r="826" spans="1:6" ht="25.5" outlineLevel="1" x14ac:dyDescent="0.2">
      <c r="A826" s="30" t="s">
        <v>1245</v>
      </c>
      <c r="B826" s="30" t="s">
        <v>1246</v>
      </c>
      <c r="C826" s="30"/>
      <c r="D826" s="30"/>
      <c r="E826" s="30"/>
      <c r="F826" s="30"/>
    </row>
    <row r="827" spans="1:6" outlineLevel="1" x14ac:dyDescent="0.2">
      <c r="A827" s="30"/>
      <c r="B827" s="30"/>
      <c r="C827" s="30"/>
      <c r="D827" s="30"/>
      <c r="E827" s="30"/>
      <c r="F827" s="30"/>
    </row>
    <row r="828" spans="1:6" ht="25.5" outlineLevel="1" x14ac:dyDescent="0.2">
      <c r="A828" s="30" t="s">
        <v>1247</v>
      </c>
      <c r="B828" s="30" t="s">
        <v>1248</v>
      </c>
      <c r="C828" s="30"/>
      <c r="D828" s="30"/>
      <c r="E828" s="30"/>
      <c r="F828" s="30"/>
    </row>
    <row r="829" spans="1:6" outlineLevel="1" x14ac:dyDescent="0.2">
      <c r="A829" s="30"/>
      <c r="B829" s="30"/>
      <c r="C829" s="30"/>
      <c r="D829" s="30"/>
      <c r="E829" s="30"/>
      <c r="F829" s="30"/>
    </row>
    <row r="830" spans="1:6" ht="25.5" outlineLevel="1" x14ac:dyDescent="0.2">
      <c r="A830" s="27" t="s">
        <v>1249</v>
      </c>
      <c r="B830" s="28"/>
      <c r="C830" s="30"/>
      <c r="D830" s="30"/>
      <c r="E830" s="30"/>
      <c r="F830" s="30"/>
    </row>
    <row r="831" spans="1:6" ht="25.5" outlineLevel="1" x14ac:dyDescent="0.2">
      <c r="A831" s="30" t="s">
        <v>1250</v>
      </c>
      <c r="B831" s="30" t="s">
        <v>1251</v>
      </c>
      <c r="C831" s="30"/>
      <c r="D831" s="30"/>
      <c r="E831" s="30"/>
      <c r="F831" s="30"/>
    </row>
    <row r="832" spans="1:6" ht="38.25" outlineLevel="1" x14ac:dyDescent="0.2">
      <c r="A832" s="30" t="s">
        <v>1252</v>
      </c>
      <c r="B832" s="30" t="s">
        <v>1253</v>
      </c>
      <c r="C832" s="30"/>
      <c r="D832" s="30"/>
      <c r="E832" s="30"/>
      <c r="F832" s="30"/>
    </row>
    <row r="833" spans="1:6" ht="51" outlineLevel="1" x14ac:dyDescent="0.2">
      <c r="A833" s="30" t="s">
        <v>1254</v>
      </c>
      <c r="B833" s="30" t="s">
        <v>1255</v>
      </c>
      <c r="C833" s="30"/>
      <c r="D833" s="30"/>
      <c r="E833" s="30"/>
      <c r="F833" s="30"/>
    </row>
    <row r="834" spans="1:6" ht="25.5" outlineLevel="1" x14ac:dyDescent="0.2">
      <c r="A834" s="30" t="s">
        <v>1256</v>
      </c>
      <c r="B834" s="30" t="s">
        <v>1257</v>
      </c>
      <c r="C834" s="30"/>
      <c r="D834" s="30"/>
      <c r="E834" s="30"/>
      <c r="F834" s="30"/>
    </row>
    <row r="835" spans="1:6" ht="38.25" outlineLevel="1" x14ac:dyDescent="0.2">
      <c r="A835" s="30" t="s">
        <v>1258</v>
      </c>
      <c r="B835" s="30" t="s">
        <v>1259</v>
      </c>
      <c r="C835" s="30"/>
      <c r="D835" s="30"/>
      <c r="E835" s="30"/>
      <c r="F835" s="30"/>
    </row>
    <row r="836" spans="1:6" ht="25.5" outlineLevel="1" x14ac:dyDescent="0.2">
      <c r="A836" s="30" t="s">
        <v>1260</v>
      </c>
      <c r="B836" s="30" t="s">
        <v>1261</v>
      </c>
      <c r="C836" s="30"/>
      <c r="D836" s="30"/>
      <c r="E836" s="30"/>
      <c r="F836" s="30"/>
    </row>
    <row r="837" spans="1:6" ht="38.25" outlineLevel="1" x14ac:dyDescent="0.2">
      <c r="A837" s="30" t="s">
        <v>1262</v>
      </c>
      <c r="B837" s="30" t="s">
        <v>1263</v>
      </c>
      <c r="C837" s="30"/>
      <c r="D837" s="30"/>
      <c r="E837" s="30"/>
      <c r="F837" s="30"/>
    </row>
    <row r="838" spans="1:6" outlineLevel="1" x14ac:dyDescent="0.2">
      <c r="A838" s="30"/>
      <c r="B838" s="30"/>
      <c r="C838" s="30"/>
      <c r="D838" s="30"/>
      <c r="E838" s="30"/>
      <c r="F838" s="30"/>
    </row>
    <row r="839" spans="1:6" outlineLevel="1" x14ac:dyDescent="0.2">
      <c r="A839" s="30"/>
      <c r="B839" s="30"/>
      <c r="C839" s="30"/>
      <c r="D839" s="30"/>
      <c r="E839" s="30"/>
      <c r="F839" s="30"/>
    </row>
    <row r="840" spans="1:6" outlineLevel="1" x14ac:dyDescent="0.2">
      <c r="A840" s="27" t="s">
        <v>281</v>
      </c>
      <c r="B840" s="28"/>
      <c r="C840" s="30"/>
      <c r="D840" s="30"/>
      <c r="E840" s="30"/>
      <c r="F840" s="30"/>
    </row>
    <row r="841" spans="1:6" ht="25.5" outlineLevel="1" x14ac:dyDescent="0.2">
      <c r="A841" s="30">
        <v>1</v>
      </c>
      <c r="B841" s="32" t="s">
        <v>1264</v>
      </c>
      <c r="C841" s="30"/>
      <c r="D841" s="30"/>
      <c r="E841" s="30"/>
      <c r="F841" s="30"/>
    </row>
    <row r="842" spans="1:6" outlineLevel="1" x14ac:dyDescent="0.2">
      <c r="A842" s="30">
        <v>2</v>
      </c>
      <c r="B842" s="32" t="s">
        <v>1265</v>
      </c>
      <c r="C842" s="30"/>
      <c r="D842" s="30"/>
      <c r="E842" s="30"/>
      <c r="F842" s="30"/>
    </row>
    <row r="843" spans="1:6" ht="25.5" outlineLevel="1" x14ac:dyDescent="0.2">
      <c r="A843" s="30">
        <v>3</v>
      </c>
      <c r="B843" s="32" t="s">
        <v>1266</v>
      </c>
      <c r="C843" s="30"/>
      <c r="D843" s="30"/>
      <c r="E843" s="30"/>
      <c r="F843" s="30"/>
    </row>
    <row r="844" spans="1:6" ht="25.5" outlineLevel="1" x14ac:dyDescent="0.2">
      <c r="A844" s="30">
        <v>4</v>
      </c>
      <c r="B844" s="32" t="s">
        <v>1267</v>
      </c>
      <c r="C844" s="30"/>
      <c r="D844" s="30"/>
      <c r="E844" s="30"/>
      <c r="F844" s="30"/>
    </row>
    <row r="845" spans="1:6" ht="14.25" outlineLevel="1" x14ac:dyDescent="0.2">
      <c r="A845" s="30">
        <v>5</v>
      </c>
      <c r="B845" s="33" t="s">
        <v>1268</v>
      </c>
      <c r="C845" s="30"/>
      <c r="D845" s="30"/>
      <c r="E845" s="30"/>
      <c r="F845" s="30"/>
    </row>
    <row r="846" spans="1:6" ht="14.25" outlineLevel="1" x14ac:dyDescent="0.2">
      <c r="A846" s="30">
        <v>6</v>
      </c>
      <c r="B846" s="33" t="s">
        <v>1269</v>
      </c>
      <c r="C846" s="30"/>
      <c r="D846" s="30"/>
      <c r="E846" s="30"/>
      <c r="F846" s="30"/>
    </row>
    <row r="847" spans="1:6" ht="25.5" outlineLevel="1" x14ac:dyDescent="0.2">
      <c r="A847" s="30">
        <v>7</v>
      </c>
      <c r="B847" s="32" t="s">
        <v>1270</v>
      </c>
      <c r="C847" s="30"/>
      <c r="D847" s="30"/>
      <c r="E847" s="30"/>
      <c r="F847" s="30"/>
    </row>
    <row r="848" spans="1:6" outlineLevel="1" x14ac:dyDescent="0.2">
      <c r="A848" s="30">
        <v>8</v>
      </c>
      <c r="B848" s="32" t="s">
        <v>1271</v>
      </c>
      <c r="C848" s="30"/>
      <c r="D848" s="30"/>
      <c r="E848" s="30"/>
      <c r="F848" s="30"/>
    </row>
    <row r="849" spans="1:6" ht="25.5" outlineLevel="1" x14ac:dyDescent="0.2">
      <c r="A849" s="30">
        <v>9</v>
      </c>
      <c r="B849" s="32" t="s">
        <v>1272</v>
      </c>
      <c r="C849" s="30"/>
      <c r="D849" s="30"/>
      <c r="E849" s="30"/>
      <c r="F849" s="30"/>
    </row>
    <row r="850" spans="1:6" ht="38.25" outlineLevel="1" x14ac:dyDescent="0.2">
      <c r="A850" s="30">
        <v>10</v>
      </c>
      <c r="B850" s="32" t="s">
        <v>1273</v>
      </c>
      <c r="C850" s="30"/>
      <c r="D850" s="30"/>
      <c r="E850" s="30"/>
      <c r="F850" s="30"/>
    </row>
    <row r="851" spans="1:6" ht="38.25" outlineLevel="1" x14ac:dyDescent="0.2">
      <c r="A851" s="30">
        <v>11</v>
      </c>
      <c r="B851" s="32" t="s">
        <v>1274</v>
      </c>
      <c r="C851" s="30"/>
      <c r="D851" s="30"/>
      <c r="E851" s="30"/>
      <c r="F851" s="30"/>
    </row>
    <row r="852" spans="1:6" ht="25.5" outlineLevel="1" x14ac:dyDescent="0.2">
      <c r="A852" s="30">
        <v>12</v>
      </c>
      <c r="B852" s="32" t="s">
        <v>1275</v>
      </c>
      <c r="C852" s="30"/>
      <c r="D852" s="30"/>
      <c r="E852" s="30"/>
      <c r="F852" s="30"/>
    </row>
    <row r="853" spans="1:6" ht="51" outlineLevel="1" x14ac:dyDescent="0.2">
      <c r="A853" s="30">
        <v>13</v>
      </c>
      <c r="B853" s="32" t="s">
        <v>1276</v>
      </c>
      <c r="C853" s="30"/>
      <c r="D853" s="30"/>
      <c r="E853" s="30"/>
      <c r="F853" s="30"/>
    </row>
    <row r="854" spans="1:6" ht="51" outlineLevel="1" x14ac:dyDescent="0.2">
      <c r="A854" s="30">
        <v>14</v>
      </c>
      <c r="B854" s="32" t="s">
        <v>1277</v>
      </c>
      <c r="C854" s="30"/>
      <c r="D854" s="30"/>
      <c r="E854" s="30"/>
      <c r="F854" s="30"/>
    </row>
    <row r="855" spans="1:6" ht="25.5" outlineLevel="1" x14ac:dyDescent="0.2">
      <c r="A855" s="30">
        <v>15</v>
      </c>
      <c r="B855" s="32" t="s">
        <v>1278</v>
      </c>
      <c r="C855" s="30"/>
      <c r="D855" s="30"/>
      <c r="E855" s="30"/>
      <c r="F855" s="30"/>
    </row>
    <row r="856" spans="1:6" outlineLevel="1" x14ac:dyDescent="0.2">
      <c r="A856" s="30"/>
      <c r="B856" s="30"/>
      <c r="C856" s="30"/>
      <c r="D856" s="30"/>
      <c r="E856" s="30"/>
      <c r="F856" s="30"/>
    </row>
    <row r="857" spans="1:6" outlineLevel="1" x14ac:dyDescent="0.2">
      <c r="A857" s="27" t="s">
        <v>324</v>
      </c>
      <c r="B857" s="28"/>
      <c r="C857" s="30"/>
      <c r="D857" s="30"/>
      <c r="E857" s="30"/>
      <c r="F857" s="30"/>
    </row>
    <row r="858" spans="1:6" outlineLevel="1" x14ac:dyDescent="0.2">
      <c r="A858" s="30">
        <v>1</v>
      </c>
      <c r="B858" s="32" t="s">
        <v>1279</v>
      </c>
      <c r="C858" s="30"/>
      <c r="D858" s="30"/>
      <c r="E858" s="30"/>
      <c r="F858" s="30"/>
    </row>
    <row r="859" spans="1:6" outlineLevel="1" x14ac:dyDescent="0.2">
      <c r="A859" s="30">
        <v>2</v>
      </c>
      <c r="B859" s="32" t="s">
        <v>1280</v>
      </c>
      <c r="C859" s="30"/>
      <c r="D859" s="30"/>
      <c r="E859" s="30"/>
      <c r="F859" s="30"/>
    </row>
    <row r="860" spans="1:6" ht="14.25" outlineLevel="1" x14ac:dyDescent="0.2">
      <c r="A860" s="30">
        <v>3</v>
      </c>
      <c r="B860" s="33" t="s">
        <v>1281</v>
      </c>
      <c r="C860" s="30"/>
      <c r="D860" s="30"/>
      <c r="E860" s="30"/>
      <c r="F860" s="30"/>
    </row>
    <row r="861" spans="1:6" ht="25.5" outlineLevel="1" x14ac:dyDescent="0.2">
      <c r="A861" s="30">
        <v>4</v>
      </c>
      <c r="B861" s="32" t="s">
        <v>1282</v>
      </c>
      <c r="C861" s="30"/>
      <c r="D861" s="30"/>
      <c r="E861" s="30"/>
      <c r="F861" s="30"/>
    </row>
    <row r="862" spans="1:6" ht="25.5" outlineLevel="1" x14ac:dyDescent="0.2">
      <c r="A862" s="30">
        <v>5</v>
      </c>
      <c r="B862" s="32" t="s">
        <v>1283</v>
      </c>
      <c r="C862" s="30"/>
      <c r="D862" s="30"/>
      <c r="E862" s="30"/>
      <c r="F862" s="30"/>
    </row>
    <row r="863" spans="1:6" outlineLevel="1" x14ac:dyDescent="0.2">
      <c r="A863" s="30">
        <v>6</v>
      </c>
      <c r="B863" s="32" t="s">
        <v>1284</v>
      </c>
      <c r="C863" s="30"/>
      <c r="D863" s="30"/>
      <c r="E863" s="30"/>
      <c r="F863" s="30"/>
    </row>
    <row r="864" spans="1:6" ht="25.5" outlineLevel="1" x14ac:dyDescent="0.2">
      <c r="A864" s="30">
        <v>7</v>
      </c>
      <c r="B864" s="32" t="s">
        <v>1285</v>
      </c>
      <c r="C864" s="30"/>
      <c r="D864" s="30"/>
      <c r="E864" s="30"/>
      <c r="F864" s="30"/>
    </row>
    <row r="865" spans="1:6" ht="51" outlineLevel="1" x14ac:dyDescent="0.2">
      <c r="A865" s="30">
        <v>8</v>
      </c>
      <c r="B865" s="32" t="s">
        <v>1286</v>
      </c>
      <c r="C865" s="30"/>
      <c r="D865" s="30"/>
      <c r="E865" s="30"/>
      <c r="F865" s="30"/>
    </row>
    <row r="866" spans="1:6" ht="25.5" outlineLevel="1" x14ac:dyDescent="0.2">
      <c r="A866" s="30">
        <v>9</v>
      </c>
      <c r="B866" s="32" t="s">
        <v>1287</v>
      </c>
      <c r="C866" s="30"/>
      <c r="D866" s="30"/>
      <c r="E866" s="30"/>
      <c r="F866" s="30"/>
    </row>
    <row r="867" spans="1:6" ht="25.5" outlineLevel="1" x14ac:dyDescent="0.2">
      <c r="A867" s="30">
        <v>10</v>
      </c>
      <c r="B867" s="32" t="s">
        <v>1288</v>
      </c>
      <c r="C867" s="30"/>
      <c r="D867" s="30"/>
      <c r="E867" s="30"/>
      <c r="F867" s="30"/>
    </row>
    <row r="868" spans="1:6" outlineLevel="1" x14ac:dyDescent="0.2">
      <c r="A868" s="30"/>
      <c r="B868" s="30"/>
      <c r="C868" s="30"/>
      <c r="D868" s="30"/>
      <c r="E868" s="30"/>
      <c r="F868" s="30"/>
    </row>
    <row r="869" spans="1:6" outlineLevel="1" x14ac:dyDescent="0.2">
      <c r="A869" s="27" t="s">
        <v>311</v>
      </c>
      <c r="B869" s="28"/>
      <c r="C869" s="30"/>
      <c r="D869" s="30"/>
      <c r="E869" s="30"/>
      <c r="F869" s="30"/>
    </row>
    <row r="870" spans="1:6" outlineLevel="1" x14ac:dyDescent="0.2">
      <c r="A870" s="30">
        <v>1</v>
      </c>
      <c r="B870" s="32" t="s">
        <v>1289</v>
      </c>
      <c r="C870" s="30"/>
      <c r="D870" s="30"/>
      <c r="E870" s="30"/>
      <c r="F870" s="30"/>
    </row>
    <row r="871" spans="1:6" ht="25.5" outlineLevel="1" x14ac:dyDescent="0.2">
      <c r="A871" s="30">
        <v>2</v>
      </c>
      <c r="B871" s="32" t="s">
        <v>1290</v>
      </c>
      <c r="C871" s="30"/>
      <c r="D871" s="30"/>
      <c r="E871" s="30"/>
      <c r="F871" s="30"/>
    </row>
    <row r="872" spans="1:6" ht="38.25" outlineLevel="1" x14ac:dyDescent="0.2">
      <c r="A872" s="30">
        <v>3</v>
      </c>
      <c r="B872" s="32" t="s">
        <v>1291</v>
      </c>
      <c r="C872" s="30"/>
      <c r="D872" s="30"/>
      <c r="E872" s="30"/>
      <c r="F872" s="30"/>
    </row>
    <row r="873" spans="1:6" ht="51" outlineLevel="1" x14ac:dyDescent="0.2">
      <c r="A873" s="30">
        <v>4</v>
      </c>
      <c r="B873" s="32" t="s">
        <v>1292</v>
      </c>
      <c r="C873" s="30"/>
      <c r="D873" s="30"/>
      <c r="E873" s="30"/>
      <c r="F873" s="30"/>
    </row>
    <row r="874" spans="1:6" ht="25.5" outlineLevel="1" x14ac:dyDescent="0.2">
      <c r="A874" s="30">
        <v>5</v>
      </c>
      <c r="B874" s="32" t="s">
        <v>1293</v>
      </c>
      <c r="C874" s="30"/>
      <c r="D874" s="30"/>
      <c r="E874" s="30"/>
      <c r="F874" s="30"/>
    </row>
    <row r="875" spans="1:6" ht="25.5" outlineLevel="1" x14ac:dyDescent="0.2">
      <c r="A875" s="30">
        <v>6</v>
      </c>
      <c r="B875" s="32" t="s">
        <v>1294</v>
      </c>
      <c r="C875" s="30"/>
      <c r="D875" s="30"/>
      <c r="E875" s="30"/>
      <c r="F875" s="30"/>
    </row>
    <row r="876" spans="1:6" ht="38.25" outlineLevel="1" x14ac:dyDescent="0.2">
      <c r="A876" s="30">
        <v>7</v>
      </c>
      <c r="B876" s="32" t="s">
        <v>1295</v>
      </c>
      <c r="C876" s="30"/>
      <c r="D876" s="30"/>
      <c r="E876" s="30"/>
      <c r="F876" s="30"/>
    </row>
    <row r="877" spans="1:6" ht="25.5" outlineLevel="1" x14ac:dyDescent="0.2">
      <c r="A877" s="30">
        <v>8</v>
      </c>
      <c r="B877" s="32" t="s">
        <v>1296</v>
      </c>
      <c r="C877" s="30"/>
      <c r="D877" s="30"/>
      <c r="E877" s="30"/>
      <c r="F877" s="30"/>
    </row>
    <row r="878" spans="1:6" ht="38.25" outlineLevel="1" x14ac:dyDescent="0.2">
      <c r="A878" s="30">
        <v>9</v>
      </c>
      <c r="B878" s="32" t="s">
        <v>1297</v>
      </c>
      <c r="C878" s="30"/>
      <c r="D878" s="30"/>
      <c r="E878" s="30"/>
      <c r="F878" s="30"/>
    </row>
    <row r="879" spans="1:6" ht="38.25" outlineLevel="1" x14ac:dyDescent="0.2">
      <c r="A879" s="30">
        <v>10</v>
      </c>
      <c r="B879" s="32" t="s">
        <v>1298</v>
      </c>
      <c r="C879" s="30"/>
      <c r="D879" s="30"/>
      <c r="E879" s="30"/>
      <c r="F879" s="30"/>
    </row>
    <row r="880" spans="1:6" ht="25.5" outlineLevel="1" x14ac:dyDescent="0.2">
      <c r="A880" s="30">
        <v>11</v>
      </c>
      <c r="B880" s="32" t="s">
        <v>1299</v>
      </c>
      <c r="C880" s="30"/>
      <c r="D880" s="30"/>
      <c r="E880" s="30"/>
      <c r="F880" s="30"/>
    </row>
    <row r="881" spans="1:6" ht="51" outlineLevel="1" x14ac:dyDescent="0.2">
      <c r="A881" s="30">
        <v>12</v>
      </c>
      <c r="B881" s="32" t="s">
        <v>1300</v>
      </c>
      <c r="C881" s="30"/>
      <c r="D881" s="30"/>
      <c r="E881" s="30"/>
      <c r="F881" s="30"/>
    </row>
    <row r="882" spans="1:6" ht="25.5" outlineLevel="1" x14ac:dyDescent="0.2">
      <c r="A882" s="30">
        <v>13</v>
      </c>
      <c r="B882" s="32" t="s">
        <v>1301</v>
      </c>
      <c r="C882" s="30"/>
      <c r="D882" s="30"/>
      <c r="E882" s="30"/>
      <c r="F882" s="30"/>
    </row>
    <row r="883" spans="1:6" ht="38.25" outlineLevel="1" x14ac:dyDescent="0.2">
      <c r="A883" s="30">
        <v>14</v>
      </c>
      <c r="B883" s="32" t="s">
        <v>1302</v>
      </c>
      <c r="C883" s="30"/>
      <c r="D883" s="30"/>
      <c r="E883" s="30"/>
      <c r="F883" s="30"/>
    </row>
    <row r="884" spans="1:6" ht="38.25" outlineLevel="1" x14ac:dyDescent="0.2">
      <c r="A884" s="30">
        <v>15</v>
      </c>
      <c r="B884" s="32" t="s">
        <v>1303</v>
      </c>
      <c r="C884" s="30"/>
      <c r="D884" s="30"/>
      <c r="E884" s="30"/>
      <c r="F884" s="30"/>
    </row>
    <row r="885" spans="1:6" ht="38.25" outlineLevel="1" x14ac:dyDescent="0.2">
      <c r="A885" s="30">
        <v>16</v>
      </c>
      <c r="B885" s="32" t="s">
        <v>1304</v>
      </c>
      <c r="C885" s="30"/>
      <c r="D885" s="30"/>
      <c r="E885" s="30"/>
      <c r="F885" s="30"/>
    </row>
    <row r="886" spans="1:6" ht="38.25" outlineLevel="1" x14ac:dyDescent="0.2">
      <c r="A886" s="30">
        <v>17</v>
      </c>
      <c r="B886" s="32" t="s">
        <v>1305</v>
      </c>
      <c r="C886" s="30"/>
      <c r="D886" s="30"/>
      <c r="E886" s="30"/>
      <c r="F886" s="30"/>
    </row>
    <row r="887" spans="1:6" ht="51" outlineLevel="1" x14ac:dyDescent="0.2">
      <c r="A887" s="30">
        <v>18</v>
      </c>
      <c r="B887" s="32" t="s">
        <v>1306</v>
      </c>
      <c r="C887" s="30"/>
      <c r="D887" s="30"/>
      <c r="E887" s="30"/>
      <c r="F887" s="30"/>
    </row>
    <row r="888" spans="1:6" outlineLevel="1" x14ac:dyDescent="0.2">
      <c r="A888" s="30">
        <v>19</v>
      </c>
      <c r="B888" s="32" t="s">
        <v>1307</v>
      </c>
      <c r="C888" s="30"/>
      <c r="D888" s="30"/>
      <c r="E888" s="30"/>
      <c r="F888" s="30"/>
    </row>
    <row r="889" spans="1:6" outlineLevel="1" x14ac:dyDescent="0.2">
      <c r="A889" s="30"/>
      <c r="B889" s="30"/>
      <c r="C889" s="30"/>
      <c r="D889" s="30"/>
      <c r="E889" s="30"/>
      <c r="F889" s="30"/>
    </row>
    <row r="890" spans="1:6" outlineLevel="1" x14ac:dyDescent="0.2">
      <c r="A890" s="30"/>
      <c r="B890" s="27" t="s">
        <v>1308</v>
      </c>
      <c r="C890" s="30"/>
      <c r="D890" s="30"/>
      <c r="E890" s="30"/>
      <c r="F890" s="30"/>
    </row>
    <row r="891" spans="1:6" ht="25.5" outlineLevel="1" x14ac:dyDescent="0.2">
      <c r="A891" s="30"/>
      <c r="B891" s="29" t="s">
        <v>1309</v>
      </c>
      <c r="C891" s="29" t="s">
        <v>1310</v>
      </c>
      <c r="D891" s="29" t="s">
        <v>1311</v>
      </c>
      <c r="E891" s="29" t="s">
        <v>1312</v>
      </c>
      <c r="F891" s="29" t="s">
        <v>1313</v>
      </c>
    </row>
    <row r="892" spans="1:6" ht="63.75" outlineLevel="1" x14ac:dyDescent="0.2">
      <c r="A892" s="30"/>
      <c r="B892" s="30" t="s">
        <v>72</v>
      </c>
      <c r="C892" s="30" t="s">
        <v>1314</v>
      </c>
      <c r="D892" s="30" t="s">
        <v>1315</v>
      </c>
      <c r="E892" s="30" t="s">
        <v>1316</v>
      </c>
      <c r="F892" s="30" t="s">
        <v>1317</v>
      </c>
    </row>
    <row r="893" spans="1:6" ht="51" outlineLevel="1" x14ac:dyDescent="0.2">
      <c r="A893" s="30"/>
      <c r="B893" s="30" t="s">
        <v>317</v>
      </c>
      <c r="C893" s="30" t="s">
        <v>1318</v>
      </c>
      <c r="D893" s="30" t="s">
        <v>1319</v>
      </c>
      <c r="E893" s="30" t="s">
        <v>1320</v>
      </c>
      <c r="F893" s="30" t="s">
        <v>1321</v>
      </c>
    </row>
    <row r="894" spans="1:6" ht="51" outlineLevel="1" x14ac:dyDescent="0.2">
      <c r="A894" s="30"/>
      <c r="B894" s="30" t="s">
        <v>318</v>
      </c>
      <c r="C894" s="30" t="s">
        <v>1322</v>
      </c>
      <c r="D894" s="30" t="s">
        <v>1323</v>
      </c>
      <c r="E894" s="30" t="s">
        <v>1324</v>
      </c>
      <c r="F894" s="30" t="s">
        <v>1325</v>
      </c>
    </row>
    <row r="895" spans="1:6" ht="38.25" outlineLevel="1" x14ac:dyDescent="0.2">
      <c r="A895" s="30"/>
      <c r="B895" s="30" t="s">
        <v>319</v>
      </c>
      <c r="C895" s="30" t="s">
        <v>1326</v>
      </c>
      <c r="D895" s="30" t="s">
        <v>1327</v>
      </c>
      <c r="E895" s="30" t="s">
        <v>1328</v>
      </c>
      <c r="F895" s="30" t="s">
        <v>1329</v>
      </c>
    </row>
    <row r="896" spans="1:6" ht="38.25" outlineLevel="1" x14ac:dyDescent="0.2">
      <c r="A896" s="30"/>
      <c r="B896" s="30" t="s">
        <v>320</v>
      </c>
      <c r="C896" s="30" t="s">
        <v>1330</v>
      </c>
      <c r="D896" s="30" t="s">
        <v>1331</v>
      </c>
      <c r="E896" s="30" t="s">
        <v>1332</v>
      </c>
      <c r="F896" s="30" t="s">
        <v>1333</v>
      </c>
    </row>
    <row r="897" spans="1:6" ht="51" outlineLevel="1" x14ac:dyDescent="0.2">
      <c r="A897" s="30"/>
      <c r="B897" s="30" t="s">
        <v>321</v>
      </c>
      <c r="C897" s="30" t="s">
        <v>1334</v>
      </c>
      <c r="D897" s="30" t="s">
        <v>1335</v>
      </c>
      <c r="E897" s="30" t="s">
        <v>1336</v>
      </c>
      <c r="F897" s="30" t="s">
        <v>1337</v>
      </c>
    </row>
    <row r="898" spans="1:6" outlineLevel="1" x14ac:dyDescent="0.2">
      <c r="A898" s="30"/>
      <c r="B898" s="30"/>
      <c r="C898" s="30"/>
      <c r="D898" s="30"/>
      <c r="E898" s="30"/>
      <c r="F898" s="30"/>
    </row>
    <row r="899" spans="1:6" outlineLevel="1" x14ac:dyDescent="0.2">
      <c r="A899" s="30"/>
      <c r="B899" s="30"/>
      <c r="C899" s="30"/>
      <c r="D899" s="30"/>
      <c r="E899" s="30"/>
      <c r="F899" s="30"/>
    </row>
    <row r="900" spans="1:6" outlineLevel="1" x14ac:dyDescent="0.2">
      <c r="A900" s="30"/>
      <c r="B900" s="27" t="s">
        <v>1338</v>
      </c>
      <c r="C900" s="30"/>
      <c r="D900" s="30"/>
      <c r="E900" s="30"/>
      <c r="F900" s="30"/>
    </row>
    <row r="901" spans="1:6" ht="25.5" outlineLevel="1" x14ac:dyDescent="0.2">
      <c r="A901" s="30"/>
      <c r="B901" s="29" t="s">
        <v>1339</v>
      </c>
      <c r="C901" s="29" t="s">
        <v>1340</v>
      </c>
      <c r="D901" s="29" t="s">
        <v>1341</v>
      </c>
      <c r="E901" s="29" t="s">
        <v>1342</v>
      </c>
      <c r="F901" s="29" t="s">
        <v>4</v>
      </c>
    </row>
    <row r="902" spans="1:6" ht="76.5" outlineLevel="1" x14ac:dyDescent="0.2">
      <c r="A902" s="30"/>
      <c r="B902" s="30" t="s">
        <v>1343</v>
      </c>
      <c r="C902" s="30" t="s">
        <v>1344</v>
      </c>
      <c r="D902" s="30" t="s">
        <v>1345</v>
      </c>
      <c r="E902" s="30" t="s">
        <v>1346</v>
      </c>
      <c r="F902" s="30" t="s">
        <v>1347</v>
      </c>
    </row>
    <row r="903" spans="1:6" ht="51" outlineLevel="1" x14ac:dyDescent="0.2">
      <c r="A903" s="30"/>
      <c r="B903" s="30" t="s">
        <v>1348</v>
      </c>
      <c r="C903" s="30" t="s">
        <v>1349</v>
      </c>
      <c r="D903" s="30" t="s">
        <v>1350</v>
      </c>
      <c r="E903" s="30" t="s">
        <v>1351</v>
      </c>
      <c r="F903" s="30" t="s">
        <v>1352</v>
      </c>
    </row>
    <row r="904" spans="1:6" ht="63.75" outlineLevel="1" x14ac:dyDescent="0.2">
      <c r="A904" s="30"/>
      <c r="B904" s="30" t="s">
        <v>1353</v>
      </c>
      <c r="C904" s="30" t="s">
        <v>1354</v>
      </c>
      <c r="D904" s="30" t="s">
        <v>1350</v>
      </c>
      <c r="E904" s="30" t="s">
        <v>1355</v>
      </c>
      <c r="F904" s="30" t="s">
        <v>1356</v>
      </c>
    </row>
    <row r="905" spans="1:6" ht="89.25" outlineLevel="1" x14ac:dyDescent="0.2">
      <c r="A905" s="30"/>
      <c r="B905" s="30" t="s">
        <v>1357</v>
      </c>
      <c r="C905" s="30" t="s">
        <v>1358</v>
      </c>
      <c r="D905" s="30" t="s">
        <v>1359</v>
      </c>
      <c r="E905" s="30" t="s">
        <v>1360</v>
      </c>
      <c r="F905" s="30" t="s">
        <v>1361</v>
      </c>
    </row>
    <row r="906" spans="1:6" ht="25.5" outlineLevel="1" x14ac:dyDescent="0.2">
      <c r="A906" s="30"/>
      <c r="B906" s="30" t="s">
        <v>1362</v>
      </c>
      <c r="C906" s="30" t="s">
        <v>1363</v>
      </c>
      <c r="D906" s="30" t="s">
        <v>1364</v>
      </c>
      <c r="E906" s="30" t="s">
        <v>1365</v>
      </c>
      <c r="F906" s="30" t="s">
        <v>1366</v>
      </c>
    </row>
    <row r="907" spans="1:6" outlineLevel="1" x14ac:dyDescent="0.2">
      <c r="A907" s="30"/>
      <c r="B907" s="30"/>
      <c r="C907" s="30"/>
      <c r="D907" s="30"/>
      <c r="E907" s="30"/>
      <c r="F907" s="30"/>
    </row>
    <row r="908" spans="1:6" outlineLevel="1" x14ac:dyDescent="0.2">
      <c r="A908" s="30"/>
      <c r="B908" s="30"/>
      <c r="C908" s="30"/>
      <c r="D908" s="30"/>
      <c r="E908" s="30"/>
      <c r="F908" s="30"/>
    </row>
    <row r="909" spans="1:6" outlineLevel="1" x14ac:dyDescent="0.2">
      <c r="A909" s="27" t="s">
        <v>322</v>
      </c>
      <c r="B909" s="28"/>
      <c r="C909" s="30"/>
      <c r="D909" s="30"/>
      <c r="E909" s="30"/>
      <c r="F909" s="30"/>
    </row>
    <row r="910" spans="1:6" outlineLevel="1" x14ac:dyDescent="0.2">
      <c r="A910" s="30">
        <v>1</v>
      </c>
      <c r="B910" s="32" t="s">
        <v>1367</v>
      </c>
      <c r="C910" s="30"/>
      <c r="D910" s="30"/>
      <c r="E910" s="30"/>
      <c r="F910" s="30"/>
    </row>
    <row r="911" spans="1:6" ht="25.5" outlineLevel="1" x14ac:dyDescent="0.2">
      <c r="A911" s="30">
        <v>2</v>
      </c>
      <c r="B911" s="32" t="s">
        <v>1368</v>
      </c>
      <c r="C911" s="30"/>
      <c r="D911" s="30"/>
      <c r="E911" s="30"/>
      <c r="F911" s="30"/>
    </row>
    <row r="912" spans="1:6" ht="25.5" outlineLevel="1" x14ac:dyDescent="0.2">
      <c r="A912" s="30">
        <v>3</v>
      </c>
      <c r="B912" s="32" t="s">
        <v>1369</v>
      </c>
      <c r="C912" s="30"/>
      <c r="D912" s="30"/>
      <c r="E912" s="30"/>
      <c r="F912" s="30"/>
    </row>
    <row r="913" spans="1:6" outlineLevel="1" x14ac:dyDescent="0.2">
      <c r="A913" s="30">
        <v>4</v>
      </c>
      <c r="B913" s="32" t="s">
        <v>1370</v>
      </c>
      <c r="C913" s="30"/>
      <c r="D913" s="30"/>
      <c r="E913" s="30"/>
      <c r="F913" s="30"/>
    </row>
    <row r="914" spans="1:6" outlineLevel="1" x14ac:dyDescent="0.2">
      <c r="A914" s="30">
        <v>5</v>
      </c>
      <c r="B914" s="32" t="s">
        <v>1371</v>
      </c>
      <c r="C914" s="30"/>
      <c r="D914" s="30"/>
      <c r="E914" s="30"/>
      <c r="F914" s="30"/>
    </row>
    <row r="915" spans="1:6" ht="25.5" outlineLevel="1" x14ac:dyDescent="0.2">
      <c r="A915" s="30">
        <v>6</v>
      </c>
      <c r="B915" s="32" t="s">
        <v>1372</v>
      </c>
      <c r="C915" s="30"/>
      <c r="D915" s="30"/>
      <c r="E915" s="30"/>
      <c r="F915" s="30"/>
    </row>
    <row r="916" spans="1:6" ht="25.5" outlineLevel="1" x14ac:dyDescent="0.2">
      <c r="A916" s="30">
        <v>7</v>
      </c>
      <c r="B916" s="32" t="s">
        <v>1373</v>
      </c>
      <c r="C916" s="30"/>
      <c r="D916" s="30"/>
      <c r="E916" s="30"/>
      <c r="F916" s="30"/>
    </row>
    <row r="917" spans="1:6" outlineLevel="1" x14ac:dyDescent="0.2">
      <c r="A917" s="30">
        <v>8</v>
      </c>
      <c r="B917" s="32" t="s">
        <v>1374</v>
      </c>
      <c r="C917" s="30"/>
      <c r="D917" s="30"/>
      <c r="E917" s="30"/>
      <c r="F917" s="30"/>
    </row>
    <row r="918" spans="1:6" outlineLevel="1" x14ac:dyDescent="0.2">
      <c r="A918" s="30"/>
      <c r="B918" s="30"/>
      <c r="C918" s="30"/>
      <c r="D918" s="30"/>
      <c r="E918" s="30"/>
      <c r="F918" s="30"/>
    </row>
    <row r="919" spans="1:6" outlineLevel="1" x14ac:dyDescent="0.2">
      <c r="A919" s="27" t="s">
        <v>1375</v>
      </c>
      <c r="B919" s="28"/>
      <c r="C919" s="30"/>
      <c r="D919" s="30"/>
      <c r="E919" s="30"/>
      <c r="F919" s="30"/>
    </row>
    <row r="920" spans="1:6" outlineLevel="1" x14ac:dyDescent="0.2">
      <c r="A920" s="30">
        <v>1</v>
      </c>
      <c r="B920" s="32" t="s">
        <v>1376</v>
      </c>
      <c r="C920" s="30"/>
      <c r="D920" s="30"/>
      <c r="E920" s="30"/>
      <c r="F920" s="30"/>
    </row>
    <row r="921" spans="1:6" outlineLevel="1" x14ac:dyDescent="0.2">
      <c r="A921" s="30">
        <v>2</v>
      </c>
      <c r="B921" s="32" t="s">
        <v>1377</v>
      </c>
      <c r="C921" s="30"/>
      <c r="D921" s="30"/>
      <c r="E921" s="30"/>
      <c r="F921" s="30"/>
    </row>
    <row r="922" spans="1:6" outlineLevel="1" x14ac:dyDescent="0.2">
      <c r="A922" s="30">
        <v>3</v>
      </c>
      <c r="B922" s="32" t="s">
        <v>1378</v>
      </c>
      <c r="C922" s="30"/>
      <c r="D922" s="30"/>
      <c r="E922" s="30"/>
      <c r="F922" s="30"/>
    </row>
    <row r="923" spans="1:6" ht="25.5" outlineLevel="1" x14ac:dyDescent="0.2">
      <c r="A923" s="30">
        <v>4</v>
      </c>
      <c r="B923" s="32" t="s">
        <v>1379</v>
      </c>
      <c r="C923" s="30"/>
      <c r="D923" s="30"/>
      <c r="E923" s="30"/>
      <c r="F923" s="30"/>
    </row>
    <row r="924" spans="1:6" ht="38.25" outlineLevel="1" x14ac:dyDescent="0.2">
      <c r="A924" s="30">
        <v>5</v>
      </c>
      <c r="B924" s="32" t="s">
        <v>1380</v>
      </c>
      <c r="C924" s="30"/>
      <c r="D924" s="30"/>
      <c r="E924" s="30"/>
      <c r="F924" s="30"/>
    </row>
    <row r="925" spans="1:6" ht="25.5" outlineLevel="1" x14ac:dyDescent="0.2">
      <c r="A925" s="30">
        <v>6</v>
      </c>
      <c r="B925" s="32" t="s">
        <v>1381</v>
      </c>
      <c r="C925" s="30"/>
      <c r="D925" s="30"/>
      <c r="E925" s="30"/>
      <c r="F925" s="30"/>
    </row>
    <row r="926" spans="1:6" ht="25.5" outlineLevel="1" x14ac:dyDescent="0.2">
      <c r="A926" s="30">
        <v>7</v>
      </c>
      <c r="B926" s="32" t="s">
        <v>1382</v>
      </c>
      <c r="C926" s="30"/>
      <c r="D926" s="30"/>
      <c r="E926" s="30"/>
      <c r="F926" s="30"/>
    </row>
    <row r="927" spans="1:6" outlineLevel="1" x14ac:dyDescent="0.2">
      <c r="A927" s="30">
        <v>8</v>
      </c>
      <c r="B927" s="32" t="s">
        <v>1383</v>
      </c>
      <c r="C927" s="30"/>
      <c r="D927" s="30"/>
      <c r="E927" s="30"/>
      <c r="F927" s="30"/>
    </row>
    <row r="928" spans="1:6" ht="25.5" outlineLevel="1" x14ac:dyDescent="0.2">
      <c r="A928" s="30">
        <v>9</v>
      </c>
      <c r="B928" s="32" t="s">
        <v>1384</v>
      </c>
      <c r="C928" s="30"/>
      <c r="D928" s="30"/>
      <c r="E928" s="30"/>
      <c r="F928" s="30"/>
    </row>
    <row r="929" spans="1:6" ht="25.5" outlineLevel="1" x14ac:dyDescent="0.2">
      <c r="A929" s="30">
        <v>10</v>
      </c>
      <c r="B929" s="32" t="s">
        <v>1385</v>
      </c>
      <c r="C929" s="30"/>
      <c r="D929" s="30"/>
      <c r="E929" s="30"/>
      <c r="F929" s="30"/>
    </row>
    <row r="930" spans="1:6" outlineLevel="1" x14ac:dyDescent="0.2">
      <c r="A930" s="30"/>
      <c r="B930" s="30"/>
      <c r="C930" s="30"/>
      <c r="D930" s="30"/>
      <c r="E930" s="30"/>
      <c r="F930" s="30"/>
    </row>
    <row r="931" spans="1:6" outlineLevel="1" x14ac:dyDescent="0.2">
      <c r="A931" s="27" t="s">
        <v>1386</v>
      </c>
      <c r="B931" s="28"/>
      <c r="C931" s="30"/>
      <c r="D931" s="30"/>
      <c r="E931" s="30"/>
      <c r="F931" s="30"/>
    </row>
    <row r="932" spans="1:6" ht="25.5" outlineLevel="1" x14ac:dyDescent="0.2">
      <c r="A932" s="30">
        <v>1</v>
      </c>
      <c r="B932" s="32" t="s">
        <v>1387</v>
      </c>
      <c r="C932" s="30"/>
      <c r="D932" s="30"/>
      <c r="E932" s="30"/>
      <c r="F932" s="30"/>
    </row>
    <row r="933" spans="1:6" outlineLevel="1" x14ac:dyDescent="0.2">
      <c r="A933" s="30">
        <v>2</v>
      </c>
      <c r="B933" s="32" t="s">
        <v>1388</v>
      </c>
      <c r="C933" s="30"/>
      <c r="D933" s="30"/>
      <c r="E933" s="30"/>
      <c r="F933" s="30"/>
    </row>
    <row r="934" spans="1:6" ht="25.5" outlineLevel="1" x14ac:dyDescent="0.2">
      <c r="A934" s="30">
        <v>3</v>
      </c>
      <c r="B934" s="32" t="s">
        <v>1389</v>
      </c>
      <c r="C934" s="30"/>
      <c r="D934" s="30"/>
      <c r="E934" s="30"/>
      <c r="F934" s="30"/>
    </row>
    <row r="935" spans="1:6" outlineLevel="1" x14ac:dyDescent="0.2">
      <c r="A935" s="30">
        <v>4</v>
      </c>
      <c r="B935" s="32" t="s">
        <v>1390</v>
      </c>
      <c r="C935" s="30"/>
      <c r="D935" s="30"/>
      <c r="E935" s="30"/>
      <c r="F935" s="30"/>
    </row>
    <row r="936" spans="1:6" ht="25.5" outlineLevel="1" x14ac:dyDescent="0.2">
      <c r="A936" s="30">
        <v>5</v>
      </c>
      <c r="B936" s="32" t="s">
        <v>1391</v>
      </c>
      <c r="C936" s="30"/>
      <c r="D936" s="30"/>
      <c r="E936" s="30"/>
      <c r="F936" s="30"/>
    </row>
    <row r="937" spans="1:6" ht="25.5" outlineLevel="1" x14ac:dyDescent="0.2">
      <c r="A937" s="30">
        <v>6</v>
      </c>
      <c r="B937" s="32" t="s">
        <v>1392</v>
      </c>
      <c r="C937" s="30"/>
      <c r="D937" s="30"/>
      <c r="E937" s="30"/>
      <c r="F937" s="30"/>
    </row>
    <row r="938" spans="1:6" ht="25.5" outlineLevel="1" x14ac:dyDescent="0.2">
      <c r="A938" s="30">
        <v>7</v>
      </c>
      <c r="B938" s="32" t="s">
        <v>1393</v>
      </c>
      <c r="C938" s="30"/>
      <c r="D938" s="30"/>
      <c r="E938" s="30"/>
      <c r="F938" s="30"/>
    </row>
    <row r="939" spans="1:6" outlineLevel="1" x14ac:dyDescent="0.2">
      <c r="A939" s="30"/>
      <c r="B939" s="30"/>
      <c r="C939" s="30"/>
      <c r="D939" s="30"/>
      <c r="E939" s="30"/>
      <c r="F939" s="30"/>
    </row>
    <row r="940" spans="1:6" outlineLevel="1" x14ac:dyDescent="0.2">
      <c r="A940" s="27" t="s">
        <v>1394</v>
      </c>
      <c r="B940" s="28"/>
      <c r="C940" s="30"/>
      <c r="D940" s="30"/>
      <c r="E940" s="30"/>
      <c r="F940" s="30"/>
    </row>
    <row r="941" spans="1:6" ht="25.5" outlineLevel="1" x14ac:dyDescent="0.2">
      <c r="A941" s="30">
        <v>1</v>
      </c>
      <c r="B941" s="32" t="s">
        <v>1395</v>
      </c>
      <c r="C941" s="30"/>
      <c r="D941" s="30"/>
      <c r="E941" s="30"/>
      <c r="F941" s="30"/>
    </row>
    <row r="942" spans="1:6" ht="25.5" outlineLevel="1" x14ac:dyDescent="0.2">
      <c r="A942" s="30">
        <v>2</v>
      </c>
      <c r="B942" s="32" t="s">
        <v>1396</v>
      </c>
      <c r="C942" s="30"/>
      <c r="D942" s="30"/>
      <c r="E942" s="30"/>
      <c r="F942" s="30"/>
    </row>
    <row r="943" spans="1:6" ht="25.5" outlineLevel="1" x14ac:dyDescent="0.2">
      <c r="A943" s="30">
        <v>3</v>
      </c>
      <c r="B943" s="32" t="s">
        <v>1397</v>
      </c>
      <c r="C943" s="30"/>
      <c r="D943" s="30"/>
      <c r="E943" s="30"/>
      <c r="F943" s="30"/>
    </row>
    <row r="944" spans="1:6" ht="25.5" outlineLevel="1" x14ac:dyDescent="0.2">
      <c r="A944" s="30">
        <v>4</v>
      </c>
      <c r="B944" s="32" t="s">
        <v>1398</v>
      </c>
      <c r="C944" s="30"/>
      <c r="D944" s="30"/>
      <c r="E944" s="30"/>
      <c r="F944" s="30"/>
    </row>
    <row r="945" spans="1:6" ht="25.5" outlineLevel="1" x14ac:dyDescent="0.2">
      <c r="A945" s="30">
        <v>5</v>
      </c>
      <c r="B945" s="32" t="s">
        <v>1399</v>
      </c>
      <c r="C945" s="30"/>
      <c r="D945" s="30"/>
      <c r="E945" s="30"/>
      <c r="F945" s="30"/>
    </row>
    <row r="946" spans="1:6" ht="25.5" outlineLevel="1" x14ac:dyDescent="0.2">
      <c r="A946" s="30">
        <v>6</v>
      </c>
      <c r="B946" s="32" t="s">
        <v>1400</v>
      </c>
      <c r="C946" s="30"/>
      <c r="D946" s="30"/>
      <c r="E946" s="30"/>
      <c r="F946" s="30"/>
    </row>
    <row r="947" spans="1:6" ht="25.5" outlineLevel="1" x14ac:dyDescent="0.2">
      <c r="A947" s="30">
        <v>7</v>
      </c>
      <c r="B947" s="32" t="s">
        <v>1401</v>
      </c>
      <c r="C947" s="30"/>
      <c r="D947" s="30"/>
      <c r="E947" s="30"/>
      <c r="F947" s="30"/>
    </row>
    <row r="948" spans="1:6" outlineLevel="1" x14ac:dyDescent="0.2">
      <c r="A948" s="30"/>
      <c r="B948" s="30"/>
      <c r="C948" s="30"/>
      <c r="D948" s="30"/>
      <c r="E948" s="30"/>
      <c r="F948" s="30"/>
    </row>
    <row r="949" spans="1:6" outlineLevel="1" x14ac:dyDescent="0.2">
      <c r="A949" s="27" t="s">
        <v>373</v>
      </c>
      <c r="B949" s="28"/>
      <c r="C949" s="30"/>
      <c r="D949" s="30"/>
      <c r="E949" s="30"/>
      <c r="F949" s="30"/>
    </row>
    <row r="950" spans="1:6" ht="25.5" outlineLevel="1" x14ac:dyDescent="0.2">
      <c r="A950" s="30">
        <v>1</v>
      </c>
      <c r="B950" s="32" t="s">
        <v>1402</v>
      </c>
      <c r="C950" s="30"/>
      <c r="D950" s="30"/>
      <c r="E950" s="30"/>
      <c r="F950" s="30"/>
    </row>
    <row r="951" spans="1:6" ht="25.5" outlineLevel="1" x14ac:dyDescent="0.2">
      <c r="A951" s="30">
        <v>2</v>
      </c>
      <c r="B951" s="32" t="s">
        <v>1403</v>
      </c>
      <c r="C951" s="30"/>
      <c r="D951" s="30"/>
      <c r="E951" s="30"/>
      <c r="F951" s="30"/>
    </row>
    <row r="952" spans="1:6" ht="25.5" outlineLevel="1" x14ac:dyDescent="0.2">
      <c r="A952" s="30">
        <v>3</v>
      </c>
      <c r="B952" s="32" t="s">
        <v>1404</v>
      </c>
      <c r="C952" s="30"/>
      <c r="D952" s="30"/>
      <c r="E952" s="30"/>
      <c r="F952" s="30"/>
    </row>
    <row r="953" spans="1:6" ht="25.5" outlineLevel="1" x14ac:dyDescent="0.2">
      <c r="A953" s="30">
        <v>4</v>
      </c>
      <c r="B953" s="32" t="s">
        <v>1405</v>
      </c>
      <c r="C953" s="30"/>
      <c r="D953" s="30"/>
      <c r="E953" s="30"/>
      <c r="F953" s="30"/>
    </row>
    <row r="954" spans="1:6" outlineLevel="1" x14ac:dyDescent="0.2">
      <c r="A954" s="30">
        <v>5</v>
      </c>
      <c r="B954" s="32" t="s">
        <v>1406</v>
      </c>
      <c r="C954" s="30"/>
      <c r="D954" s="30"/>
      <c r="E954" s="30"/>
      <c r="F954" s="30"/>
    </row>
    <row r="955" spans="1:6" ht="25.5" outlineLevel="1" x14ac:dyDescent="0.2">
      <c r="A955" s="30">
        <v>6</v>
      </c>
      <c r="B955" s="32" t="s">
        <v>1407</v>
      </c>
      <c r="C955" s="30"/>
      <c r="D955" s="30"/>
      <c r="E955" s="30"/>
      <c r="F955" s="30"/>
    </row>
    <row r="956" spans="1:6" ht="38.25" outlineLevel="1" x14ac:dyDescent="0.2">
      <c r="A956" s="30">
        <v>7</v>
      </c>
      <c r="B956" s="32" t="s">
        <v>1408</v>
      </c>
      <c r="C956" s="30"/>
      <c r="D956" s="30"/>
      <c r="E956" s="30"/>
      <c r="F956" s="30"/>
    </row>
    <row r="957" spans="1:6" ht="25.5" outlineLevel="1" x14ac:dyDescent="0.2">
      <c r="A957" s="30">
        <v>8</v>
      </c>
      <c r="B957" s="32" t="s">
        <v>1409</v>
      </c>
      <c r="C957" s="30"/>
      <c r="D957" s="30"/>
      <c r="E957" s="30"/>
      <c r="F957" s="30"/>
    </row>
    <row r="958" spans="1:6" ht="25.5" outlineLevel="1" x14ac:dyDescent="0.2">
      <c r="A958" s="30">
        <v>9</v>
      </c>
      <c r="B958" s="32" t="s">
        <v>1410</v>
      </c>
      <c r="C958" s="30"/>
      <c r="D958" s="30"/>
      <c r="E958" s="30"/>
      <c r="F958" s="30"/>
    </row>
    <row r="959" spans="1:6" ht="25.5" outlineLevel="1" x14ac:dyDescent="0.2">
      <c r="A959" s="30">
        <v>10</v>
      </c>
      <c r="B959" s="32" t="s">
        <v>1411</v>
      </c>
      <c r="C959" s="30"/>
      <c r="D959" s="30"/>
      <c r="E959" s="30"/>
      <c r="F959" s="30"/>
    </row>
    <row r="960" spans="1:6" ht="25.5" outlineLevel="1" x14ac:dyDescent="0.2">
      <c r="A960" s="30">
        <v>11</v>
      </c>
      <c r="B960" s="32" t="s">
        <v>1412</v>
      </c>
      <c r="C960" s="30"/>
      <c r="D960" s="30"/>
      <c r="E960" s="30"/>
      <c r="F960" s="30"/>
    </row>
    <row r="961" spans="1:6" ht="25.5" outlineLevel="1" x14ac:dyDescent="0.2">
      <c r="A961" s="30">
        <v>12</v>
      </c>
      <c r="B961" s="32" t="s">
        <v>1413</v>
      </c>
      <c r="C961" s="30"/>
      <c r="D961" s="30"/>
      <c r="E961" s="30"/>
      <c r="F961" s="30"/>
    </row>
    <row r="962" spans="1:6" ht="25.5" outlineLevel="1" x14ac:dyDescent="0.2">
      <c r="A962" s="30">
        <v>13</v>
      </c>
      <c r="B962" s="32" t="s">
        <v>1414</v>
      </c>
      <c r="C962" s="30"/>
      <c r="D962" s="30"/>
      <c r="E962" s="30"/>
      <c r="F962" s="30"/>
    </row>
    <row r="963" spans="1:6" ht="25.5" outlineLevel="1" x14ac:dyDescent="0.2">
      <c r="A963" s="30">
        <v>14</v>
      </c>
      <c r="B963" s="32" t="s">
        <v>1415</v>
      </c>
      <c r="C963" s="30"/>
      <c r="D963" s="30"/>
      <c r="E963" s="30"/>
      <c r="F963" s="30"/>
    </row>
    <row r="964" spans="1:6" ht="25.5" outlineLevel="1" x14ac:dyDescent="0.2">
      <c r="A964" s="30">
        <v>15</v>
      </c>
      <c r="B964" s="32" t="s">
        <v>1416</v>
      </c>
      <c r="C964" s="30"/>
      <c r="D964" s="30"/>
      <c r="E964" s="30"/>
      <c r="F964" s="30"/>
    </row>
    <row r="965" spans="1:6" outlineLevel="1" x14ac:dyDescent="0.2">
      <c r="A965" s="30">
        <v>16</v>
      </c>
      <c r="B965" s="32" t="s">
        <v>1417</v>
      </c>
      <c r="C965" s="30"/>
      <c r="D965" s="30"/>
      <c r="E965" s="30"/>
      <c r="F965" s="30"/>
    </row>
    <row r="966" spans="1:6" ht="25.5" outlineLevel="1" x14ac:dyDescent="0.2">
      <c r="A966" s="30">
        <v>17</v>
      </c>
      <c r="B966" s="32" t="s">
        <v>1418</v>
      </c>
      <c r="C966" s="30"/>
      <c r="D966" s="30"/>
      <c r="E966" s="30"/>
      <c r="F966" s="30"/>
    </row>
    <row r="967" spans="1:6" ht="38.25" outlineLevel="1" x14ac:dyDescent="0.2">
      <c r="A967" s="30">
        <v>18</v>
      </c>
      <c r="B967" s="32" t="s">
        <v>1419</v>
      </c>
      <c r="C967" s="30"/>
      <c r="D967" s="30"/>
      <c r="E967" s="30"/>
      <c r="F967" s="30"/>
    </row>
    <row r="968" spans="1:6" ht="25.5" outlineLevel="1" x14ac:dyDescent="0.2">
      <c r="A968" s="30">
        <v>19</v>
      </c>
      <c r="B968" s="32" t="s">
        <v>1420</v>
      </c>
      <c r="C968" s="30"/>
      <c r="D968" s="30"/>
      <c r="E968" s="30"/>
      <c r="F968" s="30"/>
    </row>
    <row r="969" spans="1:6" ht="38.25" outlineLevel="1" x14ac:dyDescent="0.2">
      <c r="A969" s="30">
        <v>20</v>
      </c>
      <c r="B969" s="32" t="s">
        <v>1421</v>
      </c>
      <c r="C969" s="30"/>
      <c r="D969" s="30"/>
      <c r="E969" s="30"/>
      <c r="F969" s="30"/>
    </row>
    <row r="970" spans="1:6" ht="51" outlineLevel="1" x14ac:dyDescent="0.2">
      <c r="A970" s="30">
        <v>21</v>
      </c>
      <c r="B970" s="32" t="s">
        <v>1422</v>
      </c>
      <c r="C970" s="30"/>
      <c r="D970" s="30"/>
      <c r="E970" s="30"/>
      <c r="F970" s="30"/>
    </row>
    <row r="971" spans="1:6" ht="38.25" outlineLevel="1" x14ac:dyDescent="0.2">
      <c r="A971" s="30">
        <v>22</v>
      </c>
      <c r="B971" s="32" t="s">
        <v>1423</v>
      </c>
      <c r="C971" s="30"/>
      <c r="D971" s="30"/>
      <c r="E971" s="30"/>
      <c r="F971" s="30"/>
    </row>
    <row r="972" spans="1:6" ht="25.5" outlineLevel="1" x14ac:dyDescent="0.2">
      <c r="A972" s="30">
        <v>23</v>
      </c>
      <c r="B972" s="32" t="s">
        <v>1424</v>
      </c>
      <c r="C972" s="30"/>
      <c r="D972" s="30"/>
      <c r="E972" s="30"/>
      <c r="F972" s="30"/>
    </row>
    <row r="973" spans="1:6" ht="38.25" outlineLevel="1" x14ac:dyDescent="0.2">
      <c r="A973" s="30">
        <v>24</v>
      </c>
      <c r="B973" s="32" t="s">
        <v>1425</v>
      </c>
      <c r="C973" s="30"/>
      <c r="D973" s="30"/>
      <c r="E973" s="30"/>
      <c r="F973" s="30"/>
    </row>
    <row r="974" spans="1:6" ht="25.5" outlineLevel="1" x14ac:dyDescent="0.2">
      <c r="A974" s="30">
        <v>25</v>
      </c>
      <c r="B974" s="32" t="s">
        <v>1426</v>
      </c>
      <c r="C974" s="30"/>
      <c r="D974" s="30"/>
      <c r="E974" s="30"/>
      <c r="F974" s="30"/>
    </row>
    <row r="975" spans="1:6" ht="25.5" outlineLevel="1" x14ac:dyDescent="0.2">
      <c r="A975" s="30">
        <v>26</v>
      </c>
      <c r="B975" s="32" t="s">
        <v>1427</v>
      </c>
      <c r="C975" s="30"/>
      <c r="D975" s="30"/>
      <c r="E975" s="30"/>
      <c r="F975" s="30"/>
    </row>
    <row r="976" spans="1:6" outlineLevel="1" x14ac:dyDescent="0.2">
      <c r="A976" s="30"/>
      <c r="B976" s="30"/>
      <c r="C976" s="30"/>
      <c r="D976" s="30"/>
      <c r="E976" s="30"/>
      <c r="F976" s="30"/>
    </row>
    <row r="977" spans="1:6" outlineLevel="1" x14ac:dyDescent="0.2">
      <c r="A977" s="27" t="s">
        <v>361</v>
      </c>
      <c r="B977" s="28"/>
      <c r="C977" s="30"/>
      <c r="D977" s="30"/>
      <c r="E977" s="30"/>
      <c r="F977" s="30"/>
    </row>
    <row r="978" spans="1:6" ht="25.5" outlineLevel="1" x14ac:dyDescent="0.2">
      <c r="A978" s="30">
        <v>1</v>
      </c>
      <c r="B978" s="32" t="s">
        <v>1428</v>
      </c>
      <c r="C978" s="30"/>
      <c r="D978" s="30"/>
      <c r="E978" s="30"/>
      <c r="F978" s="30"/>
    </row>
    <row r="979" spans="1:6" ht="51" outlineLevel="1" x14ac:dyDescent="0.2">
      <c r="A979" s="30">
        <v>2</v>
      </c>
      <c r="B979" s="32" t="s">
        <v>1429</v>
      </c>
      <c r="C979" s="30"/>
      <c r="D979" s="30"/>
      <c r="E979" s="30"/>
      <c r="F979" s="30"/>
    </row>
    <row r="980" spans="1:6" outlineLevel="1" x14ac:dyDescent="0.2">
      <c r="A980" s="30">
        <v>3</v>
      </c>
      <c r="B980" s="32" t="s">
        <v>1430</v>
      </c>
      <c r="C980" s="30"/>
      <c r="D980" s="30"/>
      <c r="E980" s="30"/>
      <c r="F980" s="30"/>
    </row>
    <row r="981" spans="1:6" ht="25.5" outlineLevel="1" x14ac:dyDescent="0.2">
      <c r="A981" s="30">
        <v>4</v>
      </c>
      <c r="B981" s="32" t="s">
        <v>1431</v>
      </c>
      <c r="C981" s="30"/>
      <c r="D981" s="30"/>
      <c r="E981" s="30"/>
      <c r="F981" s="30"/>
    </row>
    <row r="982" spans="1:6" ht="25.5" outlineLevel="1" x14ac:dyDescent="0.2">
      <c r="A982" s="30">
        <v>5</v>
      </c>
      <c r="B982" s="32" t="s">
        <v>1432</v>
      </c>
      <c r="C982" s="30"/>
      <c r="D982" s="30"/>
      <c r="E982" s="30"/>
      <c r="F982" s="30"/>
    </row>
    <row r="983" spans="1:6" outlineLevel="1" x14ac:dyDescent="0.2">
      <c r="A983" s="30"/>
      <c r="B983" s="30"/>
      <c r="C983" s="30"/>
      <c r="D983" s="30"/>
      <c r="E983" s="30"/>
      <c r="F983" s="30"/>
    </row>
    <row r="984" spans="1:6" outlineLevel="1" x14ac:dyDescent="0.2">
      <c r="A984" s="27" t="s">
        <v>454</v>
      </c>
      <c r="B984" s="28"/>
      <c r="C984" s="30"/>
      <c r="D984" s="30"/>
      <c r="E984" s="30"/>
      <c r="F984" s="30"/>
    </row>
    <row r="985" spans="1:6" ht="25.5" outlineLevel="1" x14ac:dyDescent="0.2">
      <c r="A985" s="30">
        <v>1</v>
      </c>
      <c r="B985" s="32" t="s">
        <v>1433</v>
      </c>
      <c r="C985" s="30"/>
      <c r="D985" s="30"/>
      <c r="E985" s="30"/>
      <c r="F985" s="30"/>
    </row>
    <row r="986" spans="1:6" ht="25.5" outlineLevel="1" x14ac:dyDescent="0.2">
      <c r="A986" s="30">
        <v>2</v>
      </c>
      <c r="B986" s="32" t="s">
        <v>1434</v>
      </c>
      <c r="C986" s="30"/>
      <c r="D986" s="30"/>
      <c r="E986" s="30"/>
      <c r="F986" s="30"/>
    </row>
    <row r="987" spans="1:6" ht="25.5" outlineLevel="1" x14ac:dyDescent="0.2">
      <c r="A987" s="30">
        <v>3</v>
      </c>
      <c r="B987" s="32" t="s">
        <v>1435</v>
      </c>
      <c r="C987" s="30"/>
      <c r="D987" s="30"/>
      <c r="E987" s="30"/>
      <c r="F987" s="30"/>
    </row>
    <row r="988" spans="1:6" ht="38.25" outlineLevel="1" x14ac:dyDescent="0.2">
      <c r="A988" s="30">
        <v>4</v>
      </c>
      <c r="B988" s="32" t="s">
        <v>1436</v>
      </c>
      <c r="C988" s="30"/>
      <c r="D988" s="30"/>
      <c r="E988" s="30"/>
      <c r="F988" s="30"/>
    </row>
    <row r="989" spans="1:6" ht="25.5" outlineLevel="1" x14ac:dyDescent="0.2">
      <c r="A989" s="30">
        <v>5</v>
      </c>
      <c r="B989" s="32" t="s">
        <v>1437</v>
      </c>
      <c r="C989" s="30"/>
      <c r="D989" s="30"/>
      <c r="E989" s="30"/>
      <c r="F989" s="30"/>
    </row>
    <row r="990" spans="1:6" outlineLevel="1" x14ac:dyDescent="0.2">
      <c r="A990" s="30">
        <v>6</v>
      </c>
      <c r="B990" s="32" t="s">
        <v>1438</v>
      </c>
      <c r="C990" s="30"/>
      <c r="D990" s="30"/>
      <c r="E990" s="30"/>
      <c r="F990" s="30"/>
    </row>
    <row r="991" spans="1:6" ht="25.5" outlineLevel="1" x14ac:dyDescent="0.2">
      <c r="A991" s="30">
        <v>7</v>
      </c>
      <c r="B991" s="32" t="s">
        <v>1439</v>
      </c>
      <c r="C991" s="30"/>
      <c r="D991" s="30"/>
      <c r="E991" s="30"/>
      <c r="F991" s="30"/>
    </row>
    <row r="992" spans="1:6" outlineLevel="1" x14ac:dyDescent="0.2">
      <c r="A992" s="30">
        <v>8</v>
      </c>
      <c r="B992" s="32" t="s">
        <v>1440</v>
      </c>
      <c r="C992" s="30"/>
      <c r="D992" s="30"/>
      <c r="E992" s="30"/>
      <c r="F992" s="30"/>
    </row>
    <row r="993" spans="1:6" ht="38.25" outlineLevel="1" x14ac:dyDescent="0.2">
      <c r="A993" s="30">
        <v>9</v>
      </c>
      <c r="B993" s="32" t="s">
        <v>1441</v>
      </c>
      <c r="C993" s="30"/>
      <c r="D993" s="30"/>
      <c r="E993" s="30"/>
      <c r="F993" s="30"/>
    </row>
    <row r="994" spans="1:6" outlineLevel="1" x14ac:dyDescent="0.2">
      <c r="A994" s="30"/>
      <c r="B994" s="30"/>
      <c r="C994" s="30"/>
      <c r="D994" s="30"/>
      <c r="E994" s="30"/>
      <c r="F994" s="30"/>
    </row>
    <row r="995" spans="1:6" outlineLevel="1" x14ac:dyDescent="0.2">
      <c r="A995" s="27" t="s">
        <v>489</v>
      </c>
      <c r="B995" s="28"/>
      <c r="C995" s="30"/>
      <c r="D995" s="30"/>
      <c r="E995" s="30"/>
      <c r="F995" s="30"/>
    </row>
    <row r="996" spans="1:6" outlineLevel="1" x14ac:dyDescent="0.2">
      <c r="A996" s="30">
        <v>1</v>
      </c>
      <c r="B996" s="32" t="s">
        <v>1442</v>
      </c>
      <c r="C996" s="30"/>
      <c r="D996" s="30"/>
      <c r="E996" s="30"/>
      <c r="F996" s="30"/>
    </row>
    <row r="997" spans="1:6" ht="25.5" outlineLevel="1" x14ac:dyDescent="0.2">
      <c r="A997" s="30">
        <v>2</v>
      </c>
      <c r="B997" s="32" t="s">
        <v>1443</v>
      </c>
      <c r="C997" s="30"/>
      <c r="D997" s="30"/>
      <c r="E997" s="30"/>
      <c r="F997" s="30"/>
    </row>
    <row r="998" spans="1:6" ht="38.25" outlineLevel="1" x14ac:dyDescent="0.2">
      <c r="A998" s="30">
        <v>3</v>
      </c>
      <c r="B998" s="32" t="s">
        <v>1444</v>
      </c>
      <c r="C998" s="30"/>
      <c r="D998" s="30"/>
      <c r="E998" s="30"/>
      <c r="F998" s="30"/>
    </row>
    <row r="999" spans="1:6" ht="25.5" outlineLevel="1" x14ac:dyDescent="0.2">
      <c r="A999" s="30">
        <v>4</v>
      </c>
      <c r="B999" s="32" t="s">
        <v>1445</v>
      </c>
      <c r="C999" s="30"/>
      <c r="D999" s="30"/>
      <c r="E999" s="30"/>
      <c r="F999" s="30"/>
    </row>
    <row r="1000" spans="1:6" ht="51" outlineLevel="1" x14ac:dyDescent="0.2">
      <c r="A1000" s="30">
        <v>5</v>
      </c>
      <c r="B1000" s="32" t="s">
        <v>1446</v>
      </c>
      <c r="C1000" s="30"/>
      <c r="D1000" s="30"/>
      <c r="E1000" s="30"/>
      <c r="F1000" s="30"/>
    </row>
    <row r="1001" spans="1:6" ht="25.5" outlineLevel="1" x14ac:dyDescent="0.2">
      <c r="A1001" s="30">
        <v>6</v>
      </c>
      <c r="B1001" s="32" t="s">
        <v>1447</v>
      </c>
      <c r="C1001" s="30"/>
      <c r="D1001" s="30"/>
      <c r="E1001" s="30"/>
      <c r="F1001" s="30"/>
    </row>
    <row r="1002" spans="1:6" ht="25.5" outlineLevel="1" x14ac:dyDescent="0.2">
      <c r="A1002" s="30">
        <v>7</v>
      </c>
      <c r="B1002" s="32" t="s">
        <v>1448</v>
      </c>
      <c r="C1002" s="30"/>
      <c r="D1002" s="30"/>
      <c r="E1002" s="30"/>
      <c r="F1002" s="30"/>
    </row>
    <row r="1003" spans="1:6" outlineLevel="1" x14ac:dyDescent="0.2">
      <c r="A1003" s="30"/>
      <c r="B1003" s="30"/>
      <c r="C1003" s="30"/>
      <c r="D1003" s="30"/>
      <c r="E1003" s="30"/>
      <c r="F1003" s="30"/>
    </row>
    <row r="1004" spans="1:6" outlineLevel="1" x14ac:dyDescent="0.2">
      <c r="A1004" s="27" t="s">
        <v>559</v>
      </c>
      <c r="B1004" s="28"/>
      <c r="C1004" s="30"/>
      <c r="D1004" s="30"/>
      <c r="E1004" s="30"/>
      <c r="F1004" s="30"/>
    </row>
    <row r="1005" spans="1:6" outlineLevel="1" x14ac:dyDescent="0.2">
      <c r="A1005" s="30">
        <v>1</v>
      </c>
      <c r="B1005" s="32" t="s">
        <v>1449</v>
      </c>
      <c r="C1005" s="30"/>
      <c r="D1005" s="30"/>
      <c r="E1005" s="30"/>
      <c r="F1005" s="30"/>
    </row>
    <row r="1006" spans="1:6" ht="25.5" outlineLevel="1" x14ac:dyDescent="0.2">
      <c r="A1006" s="30">
        <v>2</v>
      </c>
      <c r="B1006" s="32" t="s">
        <v>1450</v>
      </c>
      <c r="C1006" s="30"/>
      <c r="D1006" s="30"/>
      <c r="E1006" s="30"/>
      <c r="F1006" s="30"/>
    </row>
    <row r="1007" spans="1:6" ht="25.5" outlineLevel="1" x14ac:dyDescent="0.2">
      <c r="A1007" s="30">
        <v>3</v>
      </c>
      <c r="B1007" s="32" t="s">
        <v>1451</v>
      </c>
      <c r="C1007" s="30"/>
      <c r="D1007" s="30"/>
      <c r="E1007" s="30"/>
      <c r="F1007" s="30"/>
    </row>
    <row r="1008" spans="1:6" outlineLevel="1" x14ac:dyDescent="0.2">
      <c r="A1008" s="30">
        <v>4</v>
      </c>
      <c r="B1008" s="32" t="s">
        <v>1452</v>
      </c>
      <c r="C1008" s="30"/>
      <c r="D1008" s="30"/>
      <c r="E1008" s="30"/>
      <c r="F1008" s="30"/>
    </row>
    <row r="1009" spans="1:6" ht="25.5" outlineLevel="1" x14ac:dyDescent="0.2">
      <c r="A1009" s="30">
        <v>5</v>
      </c>
      <c r="B1009" s="32" t="s">
        <v>1453</v>
      </c>
      <c r="C1009" s="30"/>
      <c r="D1009" s="30"/>
      <c r="E1009" s="30"/>
      <c r="F1009" s="30"/>
    </row>
    <row r="1010" spans="1:6" ht="38.25" outlineLevel="1" x14ac:dyDescent="0.2">
      <c r="A1010" s="30">
        <v>6</v>
      </c>
      <c r="B1010" s="32" t="s">
        <v>1454</v>
      </c>
      <c r="C1010" s="30"/>
      <c r="D1010" s="30"/>
      <c r="E1010" s="30"/>
      <c r="F1010" s="30"/>
    </row>
    <row r="1011" spans="1:6" ht="25.5" outlineLevel="1" x14ac:dyDescent="0.2">
      <c r="A1011" s="30">
        <v>7</v>
      </c>
      <c r="B1011" s="32" t="s">
        <v>1455</v>
      </c>
      <c r="C1011" s="30"/>
      <c r="D1011" s="30"/>
      <c r="E1011" s="30"/>
      <c r="F1011" s="30"/>
    </row>
    <row r="1012" spans="1:6" ht="25.5" outlineLevel="1" x14ac:dyDescent="0.2">
      <c r="A1012" s="30">
        <v>8</v>
      </c>
      <c r="B1012" s="32" t="s">
        <v>1456</v>
      </c>
      <c r="C1012" s="30"/>
      <c r="D1012" s="30"/>
      <c r="E1012" s="30"/>
      <c r="F1012" s="30"/>
    </row>
    <row r="1013" spans="1:6" ht="38.25" outlineLevel="1" x14ac:dyDescent="0.2">
      <c r="A1013" s="30">
        <v>9</v>
      </c>
      <c r="B1013" s="32" t="s">
        <v>1457</v>
      </c>
      <c r="C1013" s="30"/>
      <c r="D1013" s="30"/>
      <c r="E1013" s="30"/>
      <c r="F1013" s="30"/>
    </row>
    <row r="1014" spans="1:6" ht="25.5" outlineLevel="1" x14ac:dyDescent="0.2">
      <c r="A1014" s="30">
        <v>10</v>
      </c>
      <c r="B1014" s="32" t="s">
        <v>1458</v>
      </c>
      <c r="C1014" s="30"/>
      <c r="D1014" s="30"/>
      <c r="E1014" s="30"/>
      <c r="F1014" s="30"/>
    </row>
    <row r="1015" spans="1:6" outlineLevel="1" x14ac:dyDescent="0.2">
      <c r="A1015" s="30"/>
      <c r="B1015" s="30"/>
      <c r="C1015" s="30"/>
      <c r="D1015" s="30"/>
      <c r="E1015" s="30"/>
      <c r="F1015" s="30"/>
    </row>
    <row r="1016" spans="1:6" ht="25.5" outlineLevel="1" x14ac:dyDescent="0.2">
      <c r="A1016" s="27" t="s">
        <v>589</v>
      </c>
      <c r="B1016" s="28"/>
      <c r="C1016" s="30"/>
      <c r="D1016" s="30"/>
      <c r="E1016" s="30"/>
      <c r="F1016" s="30"/>
    </row>
    <row r="1017" spans="1:6" ht="25.5" outlineLevel="1" x14ac:dyDescent="0.2">
      <c r="A1017" s="30">
        <v>1</v>
      </c>
      <c r="B1017" s="32" t="s">
        <v>1459</v>
      </c>
      <c r="C1017" s="30"/>
      <c r="D1017" s="30"/>
      <c r="E1017" s="30"/>
      <c r="F1017" s="30"/>
    </row>
    <row r="1018" spans="1:6" ht="38.25" outlineLevel="1" x14ac:dyDescent="0.2">
      <c r="A1018" s="30">
        <v>2</v>
      </c>
      <c r="B1018" s="32" t="s">
        <v>1460</v>
      </c>
      <c r="C1018" s="30"/>
      <c r="D1018" s="30"/>
      <c r="E1018" s="30"/>
      <c r="F1018" s="30"/>
    </row>
    <row r="1019" spans="1:6" outlineLevel="1" x14ac:dyDescent="0.2">
      <c r="A1019" s="30">
        <v>3</v>
      </c>
      <c r="B1019" s="32" t="s">
        <v>1461</v>
      </c>
      <c r="C1019" s="30"/>
      <c r="D1019" s="30"/>
      <c r="E1019" s="30"/>
      <c r="F1019" s="30"/>
    </row>
    <row r="1020" spans="1:6" outlineLevel="1" x14ac:dyDescent="0.2">
      <c r="A1020" s="30">
        <v>4</v>
      </c>
      <c r="B1020" s="32" t="s">
        <v>1462</v>
      </c>
      <c r="C1020" s="30"/>
      <c r="D1020" s="30"/>
      <c r="E1020" s="30"/>
      <c r="F1020" s="30"/>
    </row>
    <row r="1021" spans="1:6" ht="25.5" outlineLevel="1" x14ac:dyDescent="0.2">
      <c r="A1021" s="30">
        <v>5</v>
      </c>
      <c r="B1021" s="32" t="s">
        <v>1463</v>
      </c>
      <c r="C1021" s="30"/>
      <c r="D1021" s="30"/>
      <c r="E1021" s="30"/>
      <c r="F1021" s="30"/>
    </row>
    <row r="1022" spans="1:6" ht="25.5" outlineLevel="1" x14ac:dyDescent="0.2">
      <c r="A1022" s="30">
        <v>6</v>
      </c>
      <c r="B1022" s="32" t="s">
        <v>1464</v>
      </c>
      <c r="C1022" s="30"/>
      <c r="D1022" s="30"/>
      <c r="E1022" s="30"/>
      <c r="F1022" s="30"/>
    </row>
    <row r="1023" spans="1:6" ht="25.5" outlineLevel="1" x14ac:dyDescent="0.2">
      <c r="A1023" s="30">
        <v>7</v>
      </c>
      <c r="B1023" s="32" t="s">
        <v>1465</v>
      </c>
      <c r="C1023" s="30"/>
      <c r="D1023" s="30"/>
      <c r="E1023" s="30"/>
      <c r="F1023" s="30"/>
    </row>
    <row r="1024" spans="1:6" ht="38.25" outlineLevel="1" x14ac:dyDescent="0.2">
      <c r="A1024" s="30">
        <v>8</v>
      </c>
      <c r="B1024" s="32" t="s">
        <v>1466</v>
      </c>
      <c r="C1024" s="30"/>
      <c r="D1024" s="30"/>
      <c r="E1024" s="30"/>
      <c r="F1024" s="30"/>
    </row>
    <row r="1025" spans="1:6" ht="25.5" outlineLevel="1" x14ac:dyDescent="0.2">
      <c r="A1025" s="30">
        <v>9</v>
      </c>
      <c r="B1025" s="32" t="s">
        <v>1467</v>
      </c>
      <c r="C1025" s="30"/>
      <c r="D1025" s="30"/>
      <c r="E1025" s="30"/>
      <c r="F1025" s="30"/>
    </row>
    <row r="1026" spans="1:6" ht="25.5" outlineLevel="1" x14ac:dyDescent="0.2">
      <c r="A1026" s="30">
        <v>10</v>
      </c>
      <c r="B1026" s="32" t="s">
        <v>1468</v>
      </c>
      <c r="C1026" s="30"/>
      <c r="D1026" s="30"/>
      <c r="E1026" s="30"/>
      <c r="F1026" s="30"/>
    </row>
    <row r="1027" spans="1:6" ht="38.25" outlineLevel="1" x14ac:dyDescent="0.2">
      <c r="A1027" s="30">
        <v>11</v>
      </c>
      <c r="B1027" s="32" t="s">
        <v>1469</v>
      </c>
      <c r="C1027" s="30"/>
      <c r="D1027" s="30"/>
      <c r="E1027" s="30"/>
      <c r="F1027" s="30"/>
    </row>
    <row r="1028" spans="1:6" ht="25.5" outlineLevel="1" x14ac:dyDescent="0.2">
      <c r="A1028" s="30">
        <v>12</v>
      </c>
      <c r="B1028" s="32" t="s">
        <v>1470</v>
      </c>
      <c r="C1028" s="30"/>
      <c r="D1028" s="30"/>
      <c r="E1028" s="30"/>
      <c r="F1028" s="30"/>
    </row>
    <row r="1029" spans="1:6" ht="25.5" outlineLevel="1" x14ac:dyDescent="0.2">
      <c r="A1029" s="30">
        <v>13</v>
      </c>
      <c r="B1029" s="32" t="s">
        <v>1471</v>
      </c>
      <c r="C1029" s="30"/>
      <c r="D1029" s="30"/>
      <c r="E1029" s="30"/>
      <c r="F1029" s="30"/>
    </row>
    <row r="1030" spans="1:6" ht="25.5" outlineLevel="1" x14ac:dyDescent="0.2">
      <c r="A1030" s="30">
        <v>14</v>
      </c>
      <c r="B1030" s="32" t="s">
        <v>1472</v>
      </c>
      <c r="C1030" s="30"/>
      <c r="D1030" s="30"/>
      <c r="E1030" s="30"/>
      <c r="F1030" s="30"/>
    </row>
    <row r="1031" spans="1:6" ht="51" outlineLevel="1" x14ac:dyDescent="0.2">
      <c r="A1031" s="30">
        <v>15</v>
      </c>
      <c r="B1031" s="32" t="s">
        <v>1473</v>
      </c>
      <c r="C1031" s="30"/>
      <c r="D1031" s="30"/>
      <c r="E1031" s="30"/>
      <c r="F1031" s="30"/>
    </row>
    <row r="1032" spans="1:6" ht="25.5" outlineLevel="1" x14ac:dyDescent="0.2">
      <c r="A1032" s="30">
        <v>16</v>
      </c>
      <c r="B1032" s="32" t="s">
        <v>1474</v>
      </c>
      <c r="C1032" s="30"/>
      <c r="D1032" s="30"/>
      <c r="E1032" s="30"/>
      <c r="F1032" s="30"/>
    </row>
    <row r="1033" spans="1:6" outlineLevel="1" x14ac:dyDescent="0.2">
      <c r="A1033" s="30"/>
      <c r="B1033" s="30"/>
      <c r="C1033" s="30"/>
      <c r="D1033" s="30"/>
      <c r="E1033" s="30"/>
      <c r="F1033" s="30"/>
    </row>
    <row r="1034" spans="1:6" outlineLevel="1" x14ac:dyDescent="0.2">
      <c r="A1034" s="27" t="s">
        <v>509</v>
      </c>
      <c r="B1034" s="28"/>
      <c r="C1034" s="30"/>
      <c r="D1034" s="30"/>
      <c r="E1034" s="30"/>
      <c r="F1034" s="30"/>
    </row>
    <row r="1035" spans="1:6" outlineLevel="1" x14ac:dyDescent="0.2">
      <c r="A1035" s="30">
        <v>1</v>
      </c>
      <c r="B1035" s="32" t="s">
        <v>1475</v>
      </c>
      <c r="C1035" s="30"/>
      <c r="D1035" s="30"/>
      <c r="E1035" s="30"/>
      <c r="F1035" s="30"/>
    </row>
    <row r="1036" spans="1:6" ht="25.5" outlineLevel="1" x14ac:dyDescent="0.2">
      <c r="A1036" s="30">
        <v>2</v>
      </c>
      <c r="B1036" s="32" t="s">
        <v>1476</v>
      </c>
      <c r="C1036" s="30"/>
      <c r="D1036" s="30"/>
      <c r="E1036" s="30"/>
      <c r="F1036" s="30"/>
    </row>
    <row r="1037" spans="1:6" ht="38.25" outlineLevel="1" x14ac:dyDescent="0.2">
      <c r="A1037" s="30">
        <v>3</v>
      </c>
      <c r="B1037" s="32" t="s">
        <v>1477</v>
      </c>
      <c r="C1037" s="30"/>
      <c r="D1037" s="30"/>
      <c r="E1037" s="30"/>
      <c r="F1037" s="30"/>
    </row>
    <row r="1038" spans="1:6" ht="38.25" outlineLevel="1" x14ac:dyDescent="0.2">
      <c r="A1038" s="30">
        <v>4</v>
      </c>
      <c r="B1038" s="32" t="s">
        <v>1478</v>
      </c>
      <c r="C1038" s="30"/>
      <c r="D1038" s="30"/>
      <c r="E1038" s="30"/>
      <c r="F1038" s="30"/>
    </row>
    <row r="1039" spans="1:6" ht="38.25" outlineLevel="1" x14ac:dyDescent="0.2">
      <c r="A1039" s="30">
        <v>5</v>
      </c>
      <c r="B1039" s="32" t="s">
        <v>1479</v>
      </c>
      <c r="C1039" s="30"/>
      <c r="D1039" s="30"/>
      <c r="E1039" s="30"/>
      <c r="F1039" s="30"/>
    </row>
    <row r="1040" spans="1:6" outlineLevel="1" x14ac:dyDescent="0.2">
      <c r="A1040" s="30">
        <v>6</v>
      </c>
      <c r="B1040" s="32" t="s">
        <v>1480</v>
      </c>
      <c r="C1040" s="30"/>
      <c r="D1040" s="30"/>
      <c r="E1040" s="30"/>
      <c r="F1040" s="30"/>
    </row>
    <row r="1041" spans="1:6" ht="25.5" outlineLevel="1" x14ac:dyDescent="0.2">
      <c r="A1041" s="30">
        <v>7</v>
      </c>
      <c r="B1041" s="32" t="s">
        <v>1481</v>
      </c>
      <c r="C1041" s="30"/>
      <c r="D1041" s="30"/>
      <c r="E1041" s="30"/>
      <c r="F1041" s="30"/>
    </row>
    <row r="1042" spans="1:6" ht="25.5" outlineLevel="1" x14ac:dyDescent="0.2">
      <c r="A1042" s="30">
        <v>8</v>
      </c>
      <c r="B1042" s="32" t="s">
        <v>1482</v>
      </c>
      <c r="C1042" s="30"/>
      <c r="D1042" s="30"/>
      <c r="E1042" s="30"/>
      <c r="F1042" s="30"/>
    </row>
    <row r="1043" spans="1:6" ht="25.5" outlineLevel="1" x14ac:dyDescent="0.2">
      <c r="A1043" s="30">
        <v>9</v>
      </c>
      <c r="B1043" s="32" t="s">
        <v>1483</v>
      </c>
      <c r="C1043" s="30"/>
      <c r="D1043" s="30"/>
      <c r="E1043" s="30"/>
      <c r="F1043" s="30"/>
    </row>
    <row r="1044" spans="1:6" ht="25.5" outlineLevel="1" x14ac:dyDescent="0.2">
      <c r="A1044" s="30">
        <v>10</v>
      </c>
      <c r="B1044" s="32" t="s">
        <v>1484</v>
      </c>
      <c r="C1044" s="30"/>
      <c r="D1044" s="30"/>
      <c r="E1044" s="30"/>
      <c r="F1044" s="30"/>
    </row>
    <row r="1045" spans="1:6" outlineLevel="1" x14ac:dyDescent="0.2">
      <c r="A1045" s="30">
        <v>11</v>
      </c>
      <c r="B1045" s="32" t="s">
        <v>1485</v>
      </c>
      <c r="C1045" s="30"/>
      <c r="D1045" s="30"/>
      <c r="E1045" s="30"/>
      <c r="F1045" s="30"/>
    </row>
    <row r="1046" spans="1:6" ht="25.5" outlineLevel="1" x14ac:dyDescent="0.2">
      <c r="A1046" s="30">
        <v>12</v>
      </c>
      <c r="B1046" s="32" t="s">
        <v>1486</v>
      </c>
      <c r="C1046" s="30"/>
      <c r="D1046" s="30"/>
      <c r="E1046" s="30"/>
      <c r="F1046" s="30"/>
    </row>
    <row r="1047" spans="1:6" ht="25.5" outlineLevel="1" x14ac:dyDescent="0.2">
      <c r="A1047" s="30">
        <v>13</v>
      </c>
      <c r="B1047" s="32" t="s">
        <v>1487</v>
      </c>
      <c r="C1047" s="30"/>
      <c r="D1047" s="30"/>
      <c r="E1047" s="30"/>
      <c r="F1047" s="30"/>
    </row>
    <row r="1048" spans="1:6" ht="38.25" outlineLevel="1" x14ac:dyDescent="0.2">
      <c r="A1048" s="30">
        <v>14</v>
      </c>
      <c r="B1048" s="32" t="s">
        <v>1488</v>
      </c>
      <c r="C1048" s="30"/>
      <c r="D1048" s="30"/>
      <c r="E1048" s="30"/>
      <c r="F1048" s="30"/>
    </row>
    <row r="1049" spans="1:6" ht="38.25" outlineLevel="1" x14ac:dyDescent="0.2">
      <c r="A1049" s="30">
        <v>15</v>
      </c>
      <c r="B1049" s="32" t="s">
        <v>1489</v>
      </c>
      <c r="C1049" s="30"/>
      <c r="D1049" s="30"/>
      <c r="E1049" s="30"/>
      <c r="F1049" s="30"/>
    </row>
    <row r="1050" spans="1:6" ht="25.5" outlineLevel="1" x14ac:dyDescent="0.2">
      <c r="A1050" s="30">
        <v>16</v>
      </c>
      <c r="B1050" s="32" t="s">
        <v>1490</v>
      </c>
      <c r="C1050" s="30"/>
      <c r="D1050" s="30"/>
      <c r="E1050" s="30"/>
      <c r="F1050" s="30"/>
    </row>
    <row r="1051" spans="1:6" ht="25.5" outlineLevel="1" x14ac:dyDescent="0.2">
      <c r="A1051" s="30">
        <v>17</v>
      </c>
      <c r="B1051" s="32" t="s">
        <v>1491</v>
      </c>
      <c r="C1051" s="30"/>
      <c r="D1051" s="30"/>
      <c r="E1051" s="30"/>
      <c r="F1051" s="30"/>
    </row>
    <row r="1052" spans="1:6" ht="25.5" outlineLevel="1" x14ac:dyDescent="0.2">
      <c r="A1052" s="30">
        <v>18</v>
      </c>
      <c r="B1052" s="32" t="s">
        <v>1492</v>
      </c>
      <c r="C1052" s="30"/>
      <c r="D1052" s="30"/>
      <c r="E1052" s="30"/>
      <c r="F1052" s="30"/>
    </row>
    <row r="1053" spans="1:6" outlineLevel="1" x14ac:dyDescent="0.2">
      <c r="A1053" s="30">
        <v>19</v>
      </c>
      <c r="B1053" s="32" t="s">
        <v>1493</v>
      </c>
      <c r="C1053" s="30"/>
      <c r="D1053" s="30"/>
      <c r="E1053" s="30"/>
      <c r="F1053" s="30"/>
    </row>
    <row r="1054" spans="1:6" outlineLevel="1" x14ac:dyDescent="0.2">
      <c r="A1054" s="30">
        <v>20</v>
      </c>
      <c r="B1054" s="32" t="s">
        <v>1494</v>
      </c>
      <c r="C1054" s="30"/>
      <c r="D1054" s="30"/>
      <c r="E1054" s="30"/>
      <c r="F1054" s="30"/>
    </row>
    <row r="1055" spans="1:6" ht="25.5" outlineLevel="1" x14ac:dyDescent="0.2">
      <c r="A1055" s="30">
        <v>21</v>
      </c>
      <c r="B1055" s="32" t="s">
        <v>1495</v>
      </c>
      <c r="C1055" s="30"/>
      <c r="D1055" s="30"/>
      <c r="E1055" s="30"/>
      <c r="F1055" s="30"/>
    </row>
    <row r="1056" spans="1:6" ht="25.5" outlineLevel="1" x14ac:dyDescent="0.2">
      <c r="A1056" s="30">
        <v>22</v>
      </c>
      <c r="B1056" s="32" t="s">
        <v>1496</v>
      </c>
      <c r="C1056" s="30"/>
      <c r="D1056" s="30"/>
      <c r="E1056" s="30"/>
      <c r="F1056" s="30"/>
    </row>
    <row r="1057" spans="1:6" ht="25.5" outlineLevel="1" x14ac:dyDescent="0.2">
      <c r="A1057" s="30">
        <v>23</v>
      </c>
      <c r="B1057" s="32" t="s">
        <v>1497</v>
      </c>
      <c r="C1057" s="30"/>
      <c r="D1057" s="30"/>
      <c r="E1057" s="30"/>
      <c r="F1057" s="30"/>
    </row>
    <row r="1058" spans="1:6" ht="51" outlineLevel="1" x14ac:dyDescent="0.2">
      <c r="A1058" s="30">
        <v>24</v>
      </c>
      <c r="B1058" s="32" t="s">
        <v>1498</v>
      </c>
      <c r="C1058" s="30"/>
      <c r="D1058" s="30"/>
      <c r="E1058" s="30"/>
      <c r="F1058" s="30"/>
    </row>
    <row r="1059" spans="1:6" ht="38.25" outlineLevel="1" x14ac:dyDescent="0.2">
      <c r="A1059" s="30">
        <v>25</v>
      </c>
      <c r="B1059" s="32" t="s">
        <v>1499</v>
      </c>
      <c r="C1059" s="30"/>
      <c r="D1059" s="30"/>
      <c r="E1059" s="30"/>
      <c r="F1059" s="30"/>
    </row>
    <row r="1060" spans="1:6" ht="25.5" outlineLevel="1" x14ac:dyDescent="0.2">
      <c r="A1060" s="30">
        <v>26</v>
      </c>
      <c r="B1060" s="32" t="s">
        <v>1500</v>
      </c>
      <c r="C1060" s="30"/>
      <c r="D1060" s="30"/>
      <c r="E1060" s="30"/>
      <c r="F1060" s="30"/>
    </row>
    <row r="1061" spans="1:6" ht="25.5" outlineLevel="1" x14ac:dyDescent="0.2">
      <c r="A1061" s="30">
        <v>27</v>
      </c>
      <c r="B1061" s="32" t="s">
        <v>1501</v>
      </c>
      <c r="C1061" s="30"/>
      <c r="D1061" s="30"/>
      <c r="E1061" s="30"/>
      <c r="F1061" s="30"/>
    </row>
    <row r="1062" spans="1:6" ht="25.5" outlineLevel="1" x14ac:dyDescent="0.2">
      <c r="A1062" s="30">
        <v>28</v>
      </c>
      <c r="B1062" s="32" t="s">
        <v>1502</v>
      </c>
      <c r="C1062" s="30"/>
      <c r="D1062" s="30"/>
      <c r="E1062" s="30"/>
      <c r="F1062" s="30"/>
    </row>
    <row r="1063" spans="1:6" ht="25.5" outlineLevel="1" x14ac:dyDescent="0.2">
      <c r="A1063" s="30">
        <v>29</v>
      </c>
      <c r="B1063" s="32" t="s">
        <v>1503</v>
      </c>
      <c r="C1063" s="30"/>
      <c r="D1063" s="30"/>
      <c r="E1063" s="30"/>
      <c r="F1063" s="30"/>
    </row>
    <row r="1064" spans="1:6" ht="25.5" outlineLevel="1" x14ac:dyDescent="0.2">
      <c r="A1064" s="30">
        <v>30</v>
      </c>
      <c r="B1064" s="32" t="s">
        <v>1504</v>
      </c>
      <c r="C1064" s="30"/>
      <c r="D1064" s="30"/>
      <c r="E1064" s="30"/>
      <c r="F1064" s="30"/>
    </row>
    <row r="1065" spans="1:6" outlineLevel="1" x14ac:dyDescent="0.2">
      <c r="A1065" s="30"/>
      <c r="B1065" s="30"/>
      <c r="C1065" s="30"/>
      <c r="D1065" s="30"/>
      <c r="E1065" s="30"/>
      <c r="F1065" s="30"/>
    </row>
    <row r="1066" spans="1:6" outlineLevel="1" x14ac:dyDescent="0.2">
      <c r="A1066" s="27" t="s">
        <v>7</v>
      </c>
      <c r="B1066" s="28"/>
      <c r="C1066" s="30"/>
      <c r="D1066" s="30"/>
      <c r="E1066" s="30"/>
      <c r="F1066" s="30"/>
    </row>
    <row r="1067" spans="1:6" ht="25.5" outlineLevel="1" x14ac:dyDescent="0.2">
      <c r="A1067" s="30">
        <v>1</v>
      </c>
      <c r="B1067" s="32" t="s">
        <v>1505</v>
      </c>
      <c r="C1067" s="30"/>
      <c r="D1067" s="30"/>
      <c r="E1067" s="30"/>
      <c r="F1067" s="30"/>
    </row>
    <row r="1068" spans="1:6" outlineLevel="1" x14ac:dyDescent="0.2">
      <c r="A1068" s="30">
        <v>2</v>
      </c>
      <c r="B1068" s="32" t="s">
        <v>1506</v>
      </c>
      <c r="C1068" s="30"/>
      <c r="D1068" s="30"/>
      <c r="E1068" s="30"/>
      <c r="F1068" s="30"/>
    </row>
    <row r="1069" spans="1:6" ht="25.5" outlineLevel="1" x14ac:dyDescent="0.2">
      <c r="A1069" s="30">
        <v>3</v>
      </c>
      <c r="B1069" s="32" t="s">
        <v>1507</v>
      </c>
      <c r="C1069" s="30"/>
      <c r="D1069" s="30"/>
      <c r="E1069" s="30"/>
      <c r="F1069" s="30"/>
    </row>
    <row r="1070" spans="1:6" ht="25.5" outlineLevel="1" x14ac:dyDescent="0.2">
      <c r="A1070" s="30">
        <v>4</v>
      </c>
      <c r="B1070" s="32" t="s">
        <v>1508</v>
      </c>
      <c r="C1070" s="30"/>
      <c r="D1070" s="30"/>
      <c r="E1070" s="30"/>
      <c r="F1070" s="30"/>
    </row>
    <row r="1071" spans="1:6" ht="25.5" outlineLevel="1" x14ac:dyDescent="0.2">
      <c r="A1071" s="30">
        <v>5</v>
      </c>
      <c r="B1071" s="32" t="s">
        <v>1509</v>
      </c>
      <c r="C1071" s="30"/>
      <c r="D1071" s="30"/>
      <c r="E1071" s="30"/>
      <c r="F1071" s="30"/>
    </row>
    <row r="1072" spans="1:6" ht="25.5" outlineLevel="1" x14ac:dyDescent="0.2">
      <c r="A1072" s="30">
        <v>6</v>
      </c>
      <c r="B1072" s="32" t="s">
        <v>1510</v>
      </c>
      <c r="C1072" s="30"/>
      <c r="D1072" s="30"/>
      <c r="E1072" s="30"/>
      <c r="F1072" s="30"/>
    </row>
    <row r="1073" spans="1:6" ht="25.5" outlineLevel="1" x14ac:dyDescent="0.2">
      <c r="A1073" s="30">
        <v>7</v>
      </c>
      <c r="B1073" s="32" t="s">
        <v>1511</v>
      </c>
      <c r="C1073" s="30"/>
      <c r="D1073" s="30"/>
      <c r="E1073" s="30"/>
      <c r="F1073" s="30"/>
    </row>
    <row r="1074" spans="1:6" outlineLevel="1" x14ac:dyDescent="0.2">
      <c r="A1074" s="30"/>
      <c r="B1074" s="30"/>
      <c r="C1074" s="30"/>
      <c r="D1074" s="30"/>
      <c r="E1074" s="30"/>
      <c r="F1074" s="30"/>
    </row>
    <row r="1075" spans="1:6" ht="25.5" outlineLevel="1" x14ac:dyDescent="0.2">
      <c r="A1075" s="27" t="s">
        <v>11</v>
      </c>
      <c r="B1075" s="28"/>
      <c r="C1075" s="30"/>
      <c r="D1075" s="30"/>
      <c r="E1075" s="30"/>
      <c r="F1075" s="30"/>
    </row>
    <row r="1076" spans="1:6" ht="25.5" outlineLevel="1" x14ac:dyDescent="0.2">
      <c r="A1076" s="30">
        <v>1</v>
      </c>
      <c r="B1076" s="32" t="s">
        <v>1512</v>
      </c>
      <c r="C1076" s="30"/>
      <c r="D1076" s="30"/>
      <c r="E1076" s="30"/>
      <c r="F1076" s="30"/>
    </row>
    <row r="1077" spans="1:6" ht="25.5" outlineLevel="1" x14ac:dyDescent="0.2">
      <c r="A1077" s="30">
        <v>2</v>
      </c>
      <c r="B1077" s="32" t="s">
        <v>1513</v>
      </c>
      <c r="C1077" s="30"/>
      <c r="D1077" s="30"/>
      <c r="E1077" s="30"/>
      <c r="F1077" s="30"/>
    </row>
    <row r="1078" spans="1:6" outlineLevel="1" x14ac:dyDescent="0.2">
      <c r="A1078" s="30">
        <v>3</v>
      </c>
      <c r="B1078" s="32" t="s">
        <v>1514</v>
      </c>
      <c r="C1078" s="30"/>
      <c r="D1078" s="30"/>
      <c r="E1078" s="30"/>
      <c r="F1078" s="30"/>
    </row>
    <row r="1079" spans="1:6" outlineLevel="1" x14ac:dyDescent="0.2">
      <c r="A1079" s="30">
        <v>4</v>
      </c>
      <c r="B1079" s="32" t="s">
        <v>1515</v>
      </c>
      <c r="C1079" s="30"/>
      <c r="D1079" s="30"/>
      <c r="E1079" s="30"/>
      <c r="F1079" s="30"/>
    </row>
    <row r="1080" spans="1:6" ht="38.25" outlineLevel="1" x14ac:dyDescent="0.2">
      <c r="A1080" s="30">
        <v>5</v>
      </c>
      <c r="B1080" s="32" t="s">
        <v>1516</v>
      </c>
      <c r="C1080" s="30"/>
      <c r="D1080" s="30"/>
      <c r="E1080" s="30"/>
      <c r="F1080" s="30"/>
    </row>
    <row r="1081" spans="1:6" outlineLevel="1" x14ac:dyDescent="0.2">
      <c r="A1081" s="30"/>
      <c r="B1081" s="30"/>
      <c r="C1081" s="30"/>
      <c r="D1081" s="30"/>
      <c r="E1081" s="30"/>
      <c r="F1081" s="30"/>
    </row>
    <row r="1082" spans="1:6" outlineLevel="1" x14ac:dyDescent="0.2">
      <c r="A1082" s="27" t="s">
        <v>13</v>
      </c>
      <c r="B1082" s="28"/>
      <c r="C1082" s="30"/>
      <c r="D1082" s="30"/>
      <c r="E1082" s="30"/>
      <c r="F1082" s="30"/>
    </row>
    <row r="1083" spans="1:6" ht="25.5" outlineLevel="1" x14ac:dyDescent="0.2">
      <c r="A1083" s="30">
        <v>1</v>
      </c>
      <c r="B1083" s="32" t="s">
        <v>1517</v>
      </c>
      <c r="C1083" s="30"/>
      <c r="D1083" s="30"/>
      <c r="E1083" s="30"/>
      <c r="F1083" s="30"/>
    </row>
    <row r="1084" spans="1:6" outlineLevel="1" x14ac:dyDescent="0.2">
      <c r="A1084" s="30">
        <v>2</v>
      </c>
      <c r="B1084" s="32" t="s">
        <v>1518</v>
      </c>
      <c r="C1084" s="30"/>
      <c r="D1084" s="30"/>
      <c r="E1084" s="30"/>
      <c r="F1084" s="30"/>
    </row>
    <row r="1085" spans="1:6" outlineLevel="1" x14ac:dyDescent="0.2">
      <c r="A1085" s="30">
        <v>3</v>
      </c>
      <c r="B1085" s="32" t="s">
        <v>1519</v>
      </c>
      <c r="C1085" s="30"/>
      <c r="D1085" s="30"/>
      <c r="E1085" s="30"/>
      <c r="F1085" s="30"/>
    </row>
    <row r="1086" spans="1:6" ht="25.5" outlineLevel="1" x14ac:dyDescent="0.2">
      <c r="A1086" s="30">
        <v>4</v>
      </c>
      <c r="B1086" s="32" t="s">
        <v>1520</v>
      </c>
      <c r="C1086" s="30"/>
      <c r="D1086" s="30"/>
      <c r="E1086" s="30"/>
      <c r="F1086" s="30"/>
    </row>
    <row r="1087" spans="1:6" outlineLevel="1" x14ac:dyDescent="0.2">
      <c r="A1087" s="30">
        <v>5</v>
      </c>
      <c r="B1087" s="32" t="s">
        <v>1521</v>
      </c>
      <c r="C1087" s="30"/>
      <c r="D1087" s="30"/>
      <c r="E1087" s="30"/>
      <c r="F1087" s="30"/>
    </row>
    <row r="1088" spans="1:6" ht="25.5" outlineLevel="1" x14ac:dyDescent="0.2">
      <c r="A1088" s="30">
        <v>6</v>
      </c>
      <c r="B1088" s="32" t="s">
        <v>1522</v>
      </c>
      <c r="C1088" s="30"/>
      <c r="D1088" s="30"/>
      <c r="E1088" s="30"/>
      <c r="F1088" s="30"/>
    </row>
    <row r="1089" spans="1:6" ht="25.5" outlineLevel="1" x14ac:dyDescent="0.2">
      <c r="A1089" s="30">
        <v>7</v>
      </c>
      <c r="B1089" s="32" t="s">
        <v>1523</v>
      </c>
      <c r="C1089" s="30"/>
      <c r="D1089" s="30"/>
      <c r="E1089" s="30"/>
      <c r="F1089" s="30"/>
    </row>
    <row r="1090" spans="1:6" ht="25.5" outlineLevel="1" x14ac:dyDescent="0.2">
      <c r="A1090" s="30">
        <v>8</v>
      </c>
      <c r="B1090" s="32" t="s">
        <v>1524</v>
      </c>
      <c r="C1090" s="30"/>
      <c r="D1090" s="30"/>
      <c r="E1090" s="30"/>
      <c r="F1090" s="30"/>
    </row>
    <row r="1091" spans="1:6" outlineLevel="1" x14ac:dyDescent="0.2">
      <c r="A1091" s="30"/>
      <c r="B1091" s="30"/>
      <c r="C1091" s="30"/>
      <c r="D1091" s="30"/>
      <c r="E1091" s="30"/>
      <c r="F1091" s="30"/>
    </row>
    <row r="1092" spans="1:6" outlineLevel="1" x14ac:dyDescent="0.2">
      <c r="A1092" s="27" t="s">
        <v>16</v>
      </c>
      <c r="B1092" s="28"/>
      <c r="C1092" s="30"/>
      <c r="D1092" s="30"/>
      <c r="E1092" s="30"/>
      <c r="F1092" s="30"/>
    </row>
    <row r="1093" spans="1:6" ht="38.25" outlineLevel="1" x14ac:dyDescent="0.2">
      <c r="A1093" s="30">
        <v>1</v>
      </c>
      <c r="B1093" s="32" t="s">
        <v>1525</v>
      </c>
      <c r="C1093" s="30"/>
      <c r="D1093" s="30"/>
      <c r="E1093" s="30"/>
      <c r="F1093" s="30"/>
    </row>
    <row r="1094" spans="1:6" ht="38.25" outlineLevel="1" x14ac:dyDescent="0.2">
      <c r="A1094" s="30">
        <v>2</v>
      </c>
      <c r="B1094" s="32" t="s">
        <v>1526</v>
      </c>
      <c r="C1094" s="30"/>
      <c r="D1094" s="30"/>
      <c r="E1094" s="30"/>
      <c r="F1094" s="30"/>
    </row>
    <row r="1095" spans="1:6" ht="38.25" outlineLevel="1" x14ac:dyDescent="0.2">
      <c r="A1095" s="30">
        <v>3</v>
      </c>
      <c r="B1095" s="32" t="s">
        <v>1527</v>
      </c>
      <c r="C1095" s="30"/>
      <c r="D1095" s="30"/>
      <c r="E1095" s="30"/>
      <c r="F1095" s="30"/>
    </row>
    <row r="1096" spans="1:6" ht="38.25" outlineLevel="1" x14ac:dyDescent="0.2">
      <c r="A1096" s="30">
        <v>4</v>
      </c>
      <c r="B1096" s="32" t="s">
        <v>1528</v>
      </c>
      <c r="C1096" s="30"/>
      <c r="D1096" s="30"/>
      <c r="E1096" s="30"/>
      <c r="F1096" s="30"/>
    </row>
    <row r="1097" spans="1:6" ht="25.5" outlineLevel="1" x14ac:dyDescent="0.2">
      <c r="A1097" s="30">
        <v>5</v>
      </c>
      <c r="B1097" s="32" t="s">
        <v>1529</v>
      </c>
      <c r="C1097" s="30"/>
      <c r="D1097" s="30"/>
      <c r="E1097" s="30"/>
      <c r="F1097" s="30"/>
    </row>
    <row r="1098" spans="1:6" ht="51" outlineLevel="1" x14ac:dyDescent="0.2">
      <c r="A1098" s="30">
        <v>6</v>
      </c>
      <c r="B1098" s="32" t="s">
        <v>1530</v>
      </c>
      <c r="C1098" s="30"/>
      <c r="D1098" s="30"/>
      <c r="E1098" s="30"/>
      <c r="F1098" s="30"/>
    </row>
    <row r="1099" spans="1:6" ht="25.5" outlineLevel="1" x14ac:dyDescent="0.2">
      <c r="A1099" s="30">
        <v>7</v>
      </c>
      <c r="B1099" s="32" t="s">
        <v>1531</v>
      </c>
      <c r="C1099" s="30"/>
      <c r="D1099" s="30"/>
      <c r="E1099" s="30"/>
      <c r="F1099" s="30"/>
    </row>
    <row r="1100" spans="1:6" ht="38.25" outlineLevel="1" x14ac:dyDescent="0.2">
      <c r="A1100" s="30">
        <v>8</v>
      </c>
      <c r="B1100" s="32" t="s">
        <v>1532</v>
      </c>
      <c r="C1100" s="30"/>
      <c r="D1100" s="30"/>
      <c r="E1100" s="30"/>
      <c r="F1100" s="30"/>
    </row>
    <row r="1101" spans="1:6" ht="25.5" outlineLevel="1" x14ac:dyDescent="0.2">
      <c r="A1101" s="30">
        <v>9</v>
      </c>
      <c r="B1101" s="32" t="s">
        <v>1533</v>
      </c>
      <c r="C1101" s="30"/>
      <c r="D1101" s="30"/>
      <c r="E1101" s="30"/>
      <c r="F1101" s="30"/>
    </row>
    <row r="1102" spans="1:6" ht="38.25" outlineLevel="1" x14ac:dyDescent="0.2">
      <c r="A1102" s="30">
        <v>10</v>
      </c>
      <c r="B1102" s="32" t="s">
        <v>1534</v>
      </c>
      <c r="C1102" s="30"/>
      <c r="D1102" s="30"/>
      <c r="E1102" s="30"/>
      <c r="F1102" s="30"/>
    </row>
    <row r="1103" spans="1:6" outlineLevel="1" x14ac:dyDescent="0.2">
      <c r="A1103" s="30"/>
      <c r="B1103" s="30"/>
      <c r="C1103" s="30"/>
      <c r="D1103" s="30"/>
      <c r="E1103" s="30"/>
      <c r="F1103" s="30"/>
    </row>
    <row r="1104" spans="1:6" outlineLevel="1" x14ac:dyDescent="0.2">
      <c r="A1104" s="27" t="s">
        <v>18</v>
      </c>
      <c r="B1104" s="28"/>
      <c r="C1104" s="30"/>
      <c r="D1104" s="30"/>
      <c r="E1104" s="30"/>
      <c r="F1104" s="30"/>
    </row>
    <row r="1105" spans="1:6" ht="25.5" outlineLevel="1" x14ac:dyDescent="0.2">
      <c r="A1105" s="30">
        <v>1</v>
      </c>
      <c r="B1105" s="32" t="s">
        <v>1535</v>
      </c>
      <c r="C1105" s="30"/>
      <c r="D1105" s="30"/>
      <c r="E1105" s="30"/>
      <c r="F1105" s="30"/>
    </row>
    <row r="1106" spans="1:6" ht="38.25" outlineLevel="1" x14ac:dyDescent="0.2">
      <c r="A1106" s="30">
        <v>2</v>
      </c>
      <c r="B1106" s="32" t="s">
        <v>1536</v>
      </c>
      <c r="C1106" s="30"/>
      <c r="D1106" s="30"/>
      <c r="E1106" s="30"/>
      <c r="F1106" s="30"/>
    </row>
    <row r="1107" spans="1:6" ht="38.25" outlineLevel="1" x14ac:dyDescent="0.2">
      <c r="A1107" s="30">
        <v>3</v>
      </c>
      <c r="B1107" s="32" t="s">
        <v>1537</v>
      </c>
      <c r="C1107" s="30"/>
      <c r="D1107" s="30"/>
      <c r="E1107" s="30"/>
      <c r="F1107" s="30"/>
    </row>
    <row r="1108" spans="1:6" outlineLevel="1" x14ac:dyDescent="0.2">
      <c r="A1108" s="30">
        <v>4</v>
      </c>
      <c r="B1108" s="32" t="s">
        <v>1538</v>
      </c>
      <c r="C1108" s="30"/>
      <c r="D1108" s="30"/>
      <c r="E1108" s="30"/>
      <c r="F1108" s="30"/>
    </row>
    <row r="1109" spans="1:6" ht="25.5" outlineLevel="1" x14ac:dyDescent="0.2">
      <c r="A1109" s="30">
        <v>5</v>
      </c>
      <c r="B1109" s="32" t="s">
        <v>1539</v>
      </c>
      <c r="C1109" s="30"/>
      <c r="D1109" s="30"/>
      <c r="E1109" s="30"/>
      <c r="F1109" s="30"/>
    </row>
    <row r="1110" spans="1:6" ht="25.5" outlineLevel="1" x14ac:dyDescent="0.2">
      <c r="A1110" s="30">
        <v>6</v>
      </c>
      <c r="B1110" s="32" t="s">
        <v>1540</v>
      </c>
      <c r="C1110" s="30"/>
      <c r="D1110" s="30"/>
      <c r="E1110" s="30"/>
      <c r="F1110" s="30"/>
    </row>
    <row r="1111" spans="1:6" outlineLevel="1" x14ac:dyDescent="0.2">
      <c r="A1111" s="30">
        <v>7</v>
      </c>
      <c r="B1111" s="32" t="s">
        <v>1541</v>
      </c>
      <c r="C1111" s="30"/>
      <c r="D1111" s="30"/>
      <c r="E1111" s="30"/>
      <c r="F1111" s="30"/>
    </row>
    <row r="1112" spans="1:6" ht="38.25" outlineLevel="1" x14ac:dyDescent="0.2">
      <c r="A1112" s="30">
        <v>8</v>
      </c>
      <c r="B1112" s="32" t="s">
        <v>1542</v>
      </c>
      <c r="C1112" s="30"/>
      <c r="D1112" s="30"/>
      <c r="E1112" s="30"/>
      <c r="F1112" s="30"/>
    </row>
    <row r="1113" spans="1:6" outlineLevel="1" x14ac:dyDescent="0.2">
      <c r="A1113" s="30"/>
      <c r="B1113" s="30"/>
      <c r="C1113" s="30"/>
      <c r="D1113" s="30"/>
      <c r="E1113" s="30"/>
      <c r="F1113" s="30"/>
    </row>
    <row r="1114" spans="1:6" outlineLevel="1" x14ac:dyDescent="0.2">
      <c r="A1114" s="27" t="s">
        <v>21</v>
      </c>
      <c r="B1114" s="28"/>
      <c r="C1114" s="30"/>
      <c r="D1114" s="30"/>
      <c r="E1114" s="30"/>
      <c r="F1114" s="30"/>
    </row>
    <row r="1115" spans="1:6" ht="25.5" outlineLevel="1" x14ac:dyDescent="0.2">
      <c r="A1115" s="30">
        <v>1</v>
      </c>
      <c r="B1115" s="32" t="s">
        <v>1543</v>
      </c>
      <c r="C1115" s="30"/>
      <c r="D1115" s="30"/>
      <c r="E1115" s="30"/>
      <c r="F1115" s="30"/>
    </row>
    <row r="1116" spans="1:6" ht="25.5" outlineLevel="1" x14ac:dyDescent="0.2">
      <c r="A1116" s="30">
        <v>2</v>
      </c>
      <c r="B1116" s="32" t="s">
        <v>1544</v>
      </c>
      <c r="C1116" s="30"/>
      <c r="D1116" s="30"/>
      <c r="E1116" s="30"/>
      <c r="F1116" s="30"/>
    </row>
    <row r="1117" spans="1:6" ht="25.5" outlineLevel="1" x14ac:dyDescent="0.2">
      <c r="A1117" s="30">
        <v>3</v>
      </c>
      <c r="B1117" s="32" t="s">
        <v>1545</v>
      </c>
      <c r="C1117" s="30"/>
      <c r="D1117" s="30"/>
      <c r="E1117" s="30"/>
      <c r="F1117" s="30"/>
    </row>
    <row r="1118" spans="1:6" ht="38.25" outlineLevel="1" x14ac:dyDescent="0.2">
      <c r="A1118" s="30">
        <v>4</v>
      </c>
      <c r="B1118" s="32" t="s">
        <v>3079</v>
      </c>
      <c r="C1118" s="30"/>
      <c r="D1118" s="30"/>
      <c r="E1118" s="30"/>
      <c r="F1118" s="30"/>
    </row>
    <row r="1119" spans="1:6" ht="38.25" outlineLevel="1" x14ac:dyDescent="0.2">
      <c r="A1119" s="30">
        <v>5</v>
      </c>
      <c r="B1119" s="32" t="s">
        <v>1546</v>
      </c>
      <c r="C1119" s="30"/>
      <c r="D1119" s="30"/>
      <c r="E1119" s="30"/>
      <c r="F1119" s="30"/>
    </row>
    <row r="1120" spans="1:6" ht="38.25" outlineLevel="1" x14ac:dyDescent="0.2">
      <c r="A1120" s="30">
        <v>6</v>
      </c>
      <c r="B1120" s="32" t="s">
        <v>1547</v>
      </c>
      <c r="C1120" s="30"/>
      <c r="D1120" s="30"/>
      <c r="E1120" s="30"/>
      <c r="F1120" s="30"/>
    </row>
    <row r="1121" spans="1:6" ht="25.5" outlineLevel="1" x14ac:dyDescent="0.2">
      <c r="A1121" s="30">
        <v>7</v>
      </c>
      <c r="B1121" s="32" t="s">
        <v>1548</v>
      </c>
      <c r="C1121" s="30"/>
      <c r="D1121" s="30"/>
      <c r="E1121" s="30"/>
      <c r="F1121" s="30"/>
    </row>
    <row r="1122" spans="1:6" outlineLevel="1" x14ac:dyDescent="0.2">
      <c r="A1122" s="30"/>
      <c r="B1122" s="30"/>
      <c r="C1122" s="30"/>
      <c r="D1122" s="30"/>
      <c r="E1122" s="30"/>
      <c r="F1122" s="30"/>
    </row>
    <row r="1123" spans="1:6" outlineLevel="1" x14ac:dyDescent="0.2">
      <c r="A1123" s="27" t="s">
        <v>24</v>
      </c>
      <c r="B1123" s="28"/>
      <c r="C1123" s="30"/>
      <c r="D1123" s="30"/>
      <c r="E1123" s="30"/>
      <c r="F1123" s="30"/>
    </row>
    <row r="1124" spans="1:6" ht="25.5" outlineLevel="1" x14ac:dyDescent="0.2">
      <c r="A1124" s="30">
        <v>1</v>
      </c>
      <c r="B1124" s="32" t="s">
        <v>1549</v>
      </c>
      <c r="C1124" s="30"/>
      <c r="D1124" s="30"/>
      <c r="E1124" s="30"/>
      <c r="F1124" s="30"/>
    </row>
    <row r="1125" spans="1:6" ht="25.5" outlineLevel="1" x14ac:dyDescent="0.2">
      <c r="A1125" s="30">
        <v>2</v>
      </c>
      <c r="B1125" s="32" t="s">
        <v>1550</v>
      </c>
      <c r="C1125" s="30"/>
      <c r="D1125" s="30"/>
      <c r="E1125" s="30"/>
      <c r="F1125" s="30"/>
    </row>
    <row r="1126" spans="1:6" ht="38.25" outlineLevel="1" x14ac:dyDescent="0.2">
      <c r="A1126" s="30">
        <v>3</v>
      </c>
      <c r="B1126" s="32" t="s">
        <v>1551</v>
      </c>
      <c r="C1126" s="30"/>
      <c r="D1126" s="30"/>
      <c r="E1126" s="30"/>
      <c r="F1126" s="30"/>
    </row>
    <row r="1127" spans="1:6" outlineLevel="1" x14ac:dyDescent="0.2">
      <c r="A1127" s="30">
        <v>4</v>
      </c>
      <c r="B1127" s="32" t="s">
        <v>1552</v>
      </c>
      <c r="C1127" s="30"/>
      <c r="D1127" s="30"/>
      <c r="E1127" s="30"/>
      <c r="F1127" s="30"/>
    </row>
    <row r="1128" spans="1:6" ht="25.5" outlineLevel="1" x14ac:dyDescent="0.2">
      <c r="A1128" s="30">
        <v>5</v>
      </c>
      <c r="B1128" s="32" t="s">
        <v>1553</v>
      </c>
      <c r="C1128" s="30"/>
      <c r="D1128" s="30"/>
      <c r="E1128" s="30"/>
      <c r="F1128" s="30"/>
    </row>
    <row r="1129" spans="1:6" outlineLevel="1" x14ac:dyDescent="0.2">
      <c r="A1129" s="30"/>
      <c r="B1129" s="30"/>
      <c r="C1129" s="30"/>
      <c r="D1129" s="30"/>
      <c r="E1129" s="30"/>
      <c r="F1129" s="30"/>
    </row>
    <row r="1130" spans="1:6" outlineLevel="1" x14ac:dyDescent="0.2">
      <c r="A1130" s="27" t="s">
        <v>27</v>
      </c>
      <c r="B1130" s="28"/>
      <c r="C1130" s="30"/>
      <c r="D1130" s="30"/>
      <c r="E1130" s="30"/>
      <c r="F1130" s="30"/>
    </row>
    <row r="1131" spans="1:6" outlineLevel="1" x14ac:dyDescent="0.2">
      <c r="A1131" s="30">
        <v>1</v>
      </c>
      <c r="B1131" s="32" t="s">
        <v>1554</v>
      </c>
      <c r="C1131" s="30"/>
      <c r="D1131" s="30"/>
      <c r="E1131" s="30"/>
      <c r="F1131" s="30"/>
    </row>
    <row r="1132" spans="1:6" ht="25.5" outlineLevel="1" x14ac:dyDescent="0.2">
      <c r="A1132" s="30">
        <v>2</v>
      </c>
      <c r="B1132" s="32" t="s">
        <v>1555</v>
      </c>
      <c r="C1132" s="30"/>
      <c r="D1132" s="30"/>
      <c r="E1132" s="30"/>
      <c r="F1132" s="30"/>
    </row>
    <row r="1133" spans="1:6" ht="25.5" outlineLevel="1" x14ac:dyDescent="0.2">
      <c r="A1133" s="30">
        <v>3</v>
      </c>
      <c r="B1133" s="32" t="s">
        <v>1556</v>
      </c>
      <c r="C1133" s="30"/>
      <c r="D1133" s="30"/>
      <c r="E1133" s="30"/>
      <c r="F1133" s="30"/>
    </row>
    <row r="1134" spans="1:6" ht="25.5" outlineLevel="1" x14ac:dyDescent="0.2">
      <c r="A1134" s="30">
        <v>4</v>
      </c>
      <c r="B1134" s="32" t="s">
        <v>1557</v>
      </c>
      <c r="C1134" s="30"/>
      <c r="D1134" s="30"/>
      <c r="E1134" s="30"/>
      <c r="F1134" s="30"/>
    </row>
    <row r="1135" spans="1:6" outlineLevel="1" x14ac:dyDescent="0.2">
      <c r="A1135" s="30">
        <v>5</v>
      </c>
      <c r="B1135" s="32" t="s">
        <v>1558</v>
      </c>
      <c r="C1135" s="30"/>
      <c r="D1135" s="30"/>
      <c r="E1135" s="30"/>
      <c r="F1135" s="30"/>
    </row>
    <row r="1136" spans="1:6" ht="25.5" outlineLevel="1" x14ac:dyDescent="0.2">
      <c r="A1136" s="30">
        <v>6</v>
      </c>
      <c r="B1136" s="32" t="s">
        <v>1559</v>
      </c>
      <c r="C1136" s="30"/>
      <c r="D1136" s="30"/>
      <c r="E1136" s="30"/>
      <c r="F1136" s="30"/>
    </row>
    <row r="1137" spans="1:6" ht="25.5" outlineLevel="1" x14ac:dyDescent="0.2">
      <c r="A1137" s="30">
        <v>7</v>
      </c>
      <c r="B1137" s="32" t="s">
        <v>1560</v>
      </c>
      <c r="C1137" s="30"/>
      <c r="D1137" s="30"/>
      <c r="E1137" s="30"/>
      <c r="F1137" s="30"/>
    </row>
    <row r="1138" spans="1:6" ht="25.5" outlineLevel="1" x14ac:dyDescent="0.2">
      <c r="A1138" s="30">
        <v>8</v>
      </c>
      <c r="B1138" s="32" t="s">
        <v>1561</v>
      </c>
      <c r="C1138" s="30"/>
      <c r="D1138" s="30"/>
      <c r="E1138" s="30"/>
      <c r="F1138" s="30"/>
    </row>
    <row r="1139" spans="1:6" outlineLevel="1" x14ac:dyDescent="0.2">
      <c r="A1139" s="30"/>
      <c r="B1139" s="30"/>
      <c r="C1139" s="30"/>
      <c r="D1139" s="30"/>
      <c r="E1139" s="30"/>
      <c r="F1139" s="30"/>
    </row>
    <row r="1140" spans="1:6" outlineLevel="1" x14ac:dyDescent="0.2">
      <c r="A1140" s="27" t="s">
        <v>30</v>
      </c>
      <c r="B1140" s="28"/>
      <c r="C1140" s="30"/>
      <c r="D1140" s="30"/>
      <c r="E1140" s="30"/>
      <c r="F1140" s="30"/>
    </row>
    <row r="1141" spans="1:6" ht="25.5" outlineLevel="1" x14ac:dyDescent="0.2">
      <c r="A1141" s="30">
        <v>1</v>
      </c>
      <c r="B1141" s="32" t="s">
        <v>1562</v>
      </c>
      <c r="C1141" s="30"/>
      <c r="D1141" s="30"/>
      <c r="E1141" s="30"/>
      <c r="F1141" s="30"/>
    </row>
    <row r="1142" spans="1:6" ht="25.5" outlineLevel="1" x14ac:dyDescent="0.2">
      <c r="A1142" s="30">
        <v>2</v>
      </c>
      <c r="B1142" s="32" t="s">
        <v>1555</v>
      </c>
      <c r="C1142" s="30"/>
      <c r="D1142" s="30"/>
      <c r="E1142" s="30"/>
      <c r="F1142" s="30"/>
    </row>
    <row r="1143" spans="1:6" ht="25.5" outlineLevel="1" x14ac:dyDescent="0.2">
      <c r="A1143" s="30">
        <v>3</v>
      </c>
      <c r="B1143" s="32" t="s">
        <v>1556</v>
      </c>
      <c r="C1143" s="30"/>
      <c r="D1143" s="30"/>
      <c r="E1143" s="30"/>
      <c r="F1143" s="30"/>
    </row>
    <row r="1144" spans="1:6" ht="25.5" outlineLevel="1" x14ac:dyDescent="0.2">
      <c r="A1144" s="30">
        <v>4</v>
      </c>
      <c r="B1144" s="32" t="s">
        <v>1557</v>
      </c>
      <c r="C1144" s="30"/>
      <c r="D1144" s="30"/>
      <c r="E1144" s="30"/>
      <c r="F1144" s="30"/>
    </row>
    <row r="1145" spans="1:6" outlineLevel="1" x14ac:dyDescent="0.2">
      <c r="A1145" s="30">
        <v>5</v>
      </c>
      <c r="B1145" s="32" t="s">
        <v>1558</v>
      </c>
      <c r="C1145" s="30"/>
      <c r="D1145" s="30"/>
      <c r="E1145" s="30"/>
      <c r="F1145" s="30"/>
    </row>
    <row r="1146" spans="1:6" ht="25.5" outlineLevel="1" x14ac:dyDescent="0.2">
      <c r="A1146" s="30">
        <v>6</v>
      </c>
      <c r="B1146" s="32" t="s">
        <v>1559</v>
      </c>
      <c r="C1146" s="30"/>
      <c r="D1146" s="30"/>
      <c r="E1146" s="30"/>
      <c r="F1146" s="30"/>
    </row>
    <row r="1147" spans="1:6" ht="25.5" outlineLevel="1" x14ac:dyDescent="0.2">
      <c r="A1147" s="30">
        <v>7</v>
      </c>
      <c r="B1147" s="32" t="s">
        <v>1560</v>
      </c>
      <c r="C1147" s="30"/>
      <c r="D1147" s="30"/>
      <c r="E1147" s="30"/>
      <c r="F1147" s="30"/>
    </row>
    <row r="1148" spans="1:6" ht="25.5" outlineLevel="1" x14ac:dyDescent="0.2">
      <c r="A1148" s="30">
        <v>8</v>
      </c>
      <c r="B1148" s="32" t="s">
        <v>1561</v>
      </c>
      <c r="C1148" s="30"/>
      <c r="D1148" s="30"/>
      <c r="E1148" s="30"/>
      <c r="F1148" s="30"/>
    </row>
    <row r="1149" spans="1:6" outlineLevel="1" x14ac:dyDescent="0.2">
      <c r="A1149" s="30"/>
      <c r="B1149" s="30"/>
      <c r="C1149" s="30"/>
      <c r="D1149" s="30"/>
      <c r="E1149" s="30"/>
      <c r="F1149" s="30"/>
    </row>
    <row r="1150" spans="1:6" outlineLevel="1" x14ac:dyDescent="0.2">
      <c r="A1150" s="27" t="s">
        <v>32</v>
      </c>
      <c r="B1150" s="28"/>
      <c r="C1150" s="30"/>
      <c r="D1150" s="30"/>
      <c r="E1150" s="30"/>
      <c r="F1150" s="30"/>
    </row>
    <row r="1151" spans="1:6" ht="25.5" outlineLevel="1" x14ac:dyDescent="0.2">
      <c r="A1151" s="30">
        <v>1</v>
      </c>
      <c r="B1151" s="32" t="s">
        <v>1563</v>
      </c>
      <c r="C1151" s="30"/>
      <c r="D1151" s="30"/>
      <c r="E1151" s="30"/>
      <c r="F1151" s="30"/>
    </row>
    <row r="1152" spans="1:6" ht="25.5" outlineLevel="1" x14ac:dyDescent="0.2">
      <c r="A1152" s="30">
        <v>2</v>
      </c>
      <c r="B1152" s="32" t="s">
        <v>1564</v>
      </c>
      <c r="C1152" s="30"/>
      <c r="D1152" s="30"/>
      <c r="E1152" s="30"/>
      <c r="F1152" s="30"/>
    </row>
    <row r="1153" spans="1:6" ht="25.5" outlineLevel="1" x14ac:dyDescent="0.2">
      <c r="A1153" s="30">
        <v>3</v>
      </c>
      <c r="B1153" s="32" t="s">
        <v>1565</v>
      </c>
      <c r="C1153" s="30"/>
      <c r="D1153" s="30"/>
      <c r="E1153" s="30"/>
      <c r="F1153" s="30"/>
    </row>
    <row r="1154" spans="1:6" ht="38.25" outlineLevel="1" x14ac:dyDescent="0.2">
      <c r="A1154" s="30">
        <v>4</v>
      </c>
      <c r="B1154" s="32" t="s">
        <v>1566</v>
      </c>
      <c r="C1154" s="30"/>
      <c r="D1154" s="30"/>
      <c r="E1154" s="30"/>
      <c r="F1154" s="30"/>
    </row>
    <row r="1155" spans="1:6" ht="38.25" outlineLevel="1" x14ac:dyDescent="0.2">
      <c r="A1155" s="30">
        <v>5</v>
      </c>
      <c r="B1155" s="32" t="s">
        <v>1567</v>
      </c>
      <c r="C1155" s="30"/>
      <c r="D1155" s="30"/>
      <c r="E1155" s="30"/>
      <c r="F1155" s="30"/>
    </row>
    <row r="1156" spans="1:6" ht="25.5" outlineLevel="1" x14ac:dyDescent="0.2">
      <c r="A1156" s="30">
        <v>6</v>
      </c>
      <c r="B1156" s="32" t="s">
        <v>1568</v>
      </c>
      <c r="C1156" s="30"/>
      <c r="D1156" s="30"/>
      <c r="E1156" s="30"/>
      <c r="F1156" s="30"/>
    </row>
    <row r="1157" spans="1:6" ht="25.5" outlineLevel="1" x14ac:dyDescent="0.2">
      <c r="A1157" s="30">
        <v>7</v>
      </c>
      <c r="B1157" s="32" t="s">
        <v>1569</v>
      </c>
      <c r="C1157" s="30"/>
      <c r="D1157" s="30"/>
      <c r="E1157" s="30"/>
      <c r="F1157" s="30"/>
    </row>
    <row r="1158" spans="1:6" ht="38.25" outlineLevel="1" x14ac:dyDescent="0.2">
      <c r="A1158" s="30">
        <v>8</v>
      </c>
      <c r="B1158" s="32" t="s">
        <v>1570</v>
      </c>
      <c r="C1158" s="30"/>
      <c r="D1158" s="30"/>
      <c r="E1158" s="30"/>
      <c r="F1158" s="30"/>
    </row>
    <row r="1159" spans="1:6" outlineLevel="1" x14ac:dyDescent="0.2">
      <c r="A1159" s="30">
        <v>9</v>
      </c>
      <c r="B1159" s="32" t="s">
        <v>1571</v>
      </c>
      <c r="C1159" s="30"/>
      <c r="D1159" s="30"/>
      <c r="E1159" s="30"/>
      <c r="F1159" s="30"/>
    </row>
    <row r="1160" spans="1:6" outlineLevel="1" x14ac:dyDescent="0.2">
      <c r="A1160" s="30"/>
      <c r="B1160" s="30"/>
      <c r="C1160" s="30"/>
      <c r="D1160" s="30"/>
      <c r="E1160" s="30"/>
      <c r="F1160" s="30"/>
    </row>
    <row r="1161" spans="1:6" outlineLevel="1" x14ac:dyDescent="0.2">
      <c r="A1161" s="27" t="s">
        <v>35</v>
      </c>
      <c r="B1161" s="28"/>
      <c r="C1161" s="30"/>
      <c r="D1161" s="30"/>
      <c r="E1161" s="30"/>
      <c r="F1161" s="30"/>
    </row>
    <row r="1162" spans="1:6" ht="25.5" outlineLevel="1" x14ac:dyDescent="0.2">
      <c r="A1162" s="30">
        <v>1</v>
      </c>
      <c r="B1162" s="32" t="s">
        <v>1572</v>
      </c>
      <c r="C1162" s="30"/>
      <c r="D1162" s="30"/>
      <c r="E1162" s="30"/>
      <c r="F1162" s="30"/>
    </row>
    <row r="1163" spans="1:6" ht="38.25" outlineLevel="1" x14ac:dyDescent="0.2">
      <c r="A1163" s="30">
        <v>2</v>
      </c>
      <c r="B1163" s="32" t="s">
        <v>1573</v>
      </c>
      <c r="C1163" s="30"/>
      <c r="D1163" s="30"/>
      <c r="E1163" s="30"/>
      <c r="F1163" s="30"/>
    </row>
    <row r="1164" spans="1:6" ht="25.5" outlineLevel="1" x14ac:dyDescent="0.2">
      <c r="A1164" s="30">
        <v>3</v>
      </c>
      <c r="B1164" s="32" t="s">
        <v>1574</v>
      </c>
      <c r="C1164" s="30"/>
      <c r="D1164" s="30"/>
      <c r="E1164" s="30"/>
      <c r="F1164" s="30"/>
    </row>
    <row r="1165" spans="1:6" ht="25.5" outlineLevel="1" x14ac:dyDescent="0.2">
      <c r="A1165" s="30">
        <v>4</v>
      </c>
      <c r="B1165" s="32" t="s">
        <v>1575</v>
      </c>
      <c r="C1165" s="30"/>
      <c r="D1165" s="30"/>
      <c r="E1165" s="30"/>
      <c r="F1165" s="30"/>
    </row>
    <row r="1166" spans="1:6" ht="25.5" outlineLevel="1" x14ac:dyDescent="0.2">
      <c r="A1166" s="30">
        <v>5</v>
      </c>
      <c r="B1166" s="32" t="s">
        <v>1576</v>
      </c>
      <c r="C1166" s="30"/>
      <c r="D1166" s="30"/>
      <c r="E1166" s="30"/>
      <c r="F1166" s="30"/>
    </row>
    <row r="1167" spans="1:6" ht="25.5" outlineLevel="1" x14ac:dyDescent="0.2">
      <c r="A1167" s="30">
        <v>6</v>
      </c>
      <c r="B1167" s="32" t="s">
        <v>1577</v>
      </c>
      <c r="C1167" s="30"/>
      <c r="D1167" s="30"/>
      <c r="E1167" s="30"/>
      <c r="F1167" s="30"/>
    </row>
    <row r="1168" spans="1:6" ht="25.5" outlineLevel="1" x14ac:dyDescent="0.2">
      <c r="A1168" s="30">
        <v>7</v>
      </c>
      <c r="B1168" s="32" t="s">
        <v>1578</v>
      </c>
      <c r="C1168" s="30"/>
      <c r="D1168" s="30"/>
      <c r="E1168" s="30"/>
      <c r="F1168" s="30"/>
    </row>
    <row r="1169" spans="1:6" ht="38.25" outlineLevel="1" x14ac:dyDescent="0.2">
      <c r="A1169" s="30">
        <v>8</v>
      </c>
      <c r="B1169" s="32" t="s">
        <v>1579</v>
      </c>
      <c r="C1169" s="30"/>
      <c r="D1169" s="30"/>
      <c r="E1169" s="30"/>
      <c r="F1169" s="30"/>
    </row>
    <row r="1170" spans="1:6" outlineLevel="1" x14ac:dyDescent="0.2">
      <c r="A1170" s="30"/>
      <c r="B1170" s="30"/>
      <c r="C1170" s="30"/>
      <c r="D1170" s="30"/>
      <c r="E1170" s="30"/>
      <c r="F1170" s="30"/>
    </row>
    <row r="1171" spans="1:6" outlineLevel="1" x14ac:dyDescent="0.2">
      <c r="A1171" s="27" t="s">
        <v>37</v>
      </c>
      <c r="B1171" s="28"/>
      <c r="C1171" s="30"/>
      <c r="D1171" s="30"/>
      <c r="E1171" s="30"/>
      <c r="F1171" s="30"/>
    </row>
    <row r="1172" spans="1:6" ht="25.5" outlineLevel="1" x14ac:dyDescent="0.2">
      <c r="A1172" s="30">
        <v>1</v>
      </c>
      <c r="B1172" s="32" t="s">
        <v>1580</v>
      </c>
      <c r="C1172" s="30"/>
      <c r="D1172" s="30"/>
      <c r="E1172" s="30"/>
      <c r="F1172" s="30"/>
    </row>
    <row r="1173" spans="1:6" ht="38.25" outlineLevel="1" x14ac:dyDescent="0.2">
      <c r="A1173" s="30">
        <v>2</v>
      </c>
      <c r="B1173" s="32" t="s">
        <v>1573</v>
      </c>
      <c r="C1173" s="30"/>
      <c r="D1173" s="30"/>
      <c r="E1173" s="30"/>
      <c r="F1173" s="30"/>
    </row>
    <row r="1174" spans="1:6" ht="25.5" outlineLevel="1" x14ac:dyDescent="0.2">
      <c r="A1174" s="30">
        <v>3</v>
      </c>
      <c r="B1174" s="32" t="s">
        <v>1574</v>
      </c>
      <c r="C1174" s="30"/>
      <c r="D1174" s="30"/>
      <c r="E1174" s="30"/>
      <c r="F1174" s="30"/>
    </row>
    <row r="1175" spans="1:6" ht="25.5" outlineLevel="1" x14ac:dyDescent="0.2">
      <c r="A1175" s="30">
        <v>4</v>
      </c>
      <c r="B1175" s="32" t="s">
        <v>1575</v>
      </c>
      <c r="C1175" s="30"/>
      <c r="D1175" s="30"/>
      <c r="E1175" s="30"/>
      <c r="F1175" s="30"/>
    </row>
    <row r="1176" spans="1:6" ht="25.5" outlineLevel="1" x14ac:dyDescent="0.2">
      <c r="A1176" s="30">
        <v>5</v>
      </c>
      <c r="B1176" s="32" t="s">
        <v>1576</v>
      </c>
      <c r="C1176" s="30"/>
      <c r="D1176" s="30"/>
      <c r="E1176" s="30"/>
      <c r="F1176" s="30"/>
    </row>
    <row r="1177" spans="1:6" ht="25.5" outlineLevel="1" x14ac:dyDescent="0.2">
      <c r="A1177" s="30">
        <v>6</v>
      </c>
      <c r="B1177" s="32" t="s">
        <v>1577</v>
      </c>
      <c r="C1177" s="30"/>
      <c r="D1177" s="30"/>
      <c r="E1177" s="30"/>
      <c r="F1177" s="30"/>
    </row>
    <row r="1178" spans="1:6" ht="25.5" outlineLevel="1" x14ac:dyDescent="0.2">
      <c r="A1178" s="30">
        <v>7</v>
      </c>
      <c r="B1178" s="32" t="s">
        <v>1578</v>
      </c>
      <c r="C1178" s="30"/>
      <c r="D1178" s="30"/>
      <c r="E1178" s="30"/>
      <c r="F1178" s="30"/>
    </row>
    <row r="1179" spans="1:6" ht="38.25" outlineLevel="1" x14ac:dyDescent="0.2">
      <c r="A1179" s="30">
        <v>8</v>
      </c>
      <c r="B1179" s="32" t="s">
        <v>1579</v>
      </c>
      <c r="C1179" s="30"/>
      <c r="D1179" s="30"/>
      <c r="E1179" s="30"/>
      <c r="F1179" s="30"/>
    </row>
    <row r="1180" spans="1:6" outlineLevel="1" x14ac:dyDescent="0.2">
      <c r="A1180" s="30"/>
      <c r="B1180" s="30"/>
      <c r="C1180" s="30"/>
      <c r="D1180" s="30"/>
      <c r="E1180" s="30"/>
      <c r="F1180" s="30"/>
    </row>
    <row r="1181" spans="1:6" outlineLevel="1" x14ac:dyDescent="0.2">
      <c r="A1181" s="27" t="s">
        <v>41</v>
      </c>
      <c r="B1181" s="28"/>
      <c r="C1181" s="30"/>
      <c r="D1181" s="30"/>
      <c r="E1181" s="30"/>
      <c r="F1181" s="30"/>
    </row>
    <row r="1182" spans="1:6" ht="25.5" outlineLevel="1" x14ac:dyDescent="0.2">
      <c r="A1182" s="30">
        <v>1</v>
      </c>
      <c r="B1182" s="32" t="s">
        <v>1581</v>
      </c>
      <c r="C1182" s="30"/>
      <c r="D1182" s="30"/>
      <c r="E1182" s="30"/>
      <c r="F1182" s="30"/>
    </row>
    <row r="1183" spans="1:6" ht="25.5" outlineLevel="1" x14ac:dyDescent="0.2">
      <c r="A1183" s="30">
        <v>2</v>
      </c>
      <c r="B1183" s="32" t="s">
        <v>1582</v>
      </c>
      <c r="C1183" s="30"/>
      <c r="D1183" s="30"/>
      <c r="E1183" s="30"/>
      <c r="F1183" s="30"/>
    </row>
    <row r="1184" spans="1:6" ht="25.5" outlineLevel="1" x14ac:dyDescent="0.2">
      <c r="A1184" s="30">
        <v>3</v>
      </c>
      <c r="B1184" s="32" t="s">
        <v>1583</v>
      </c>
      <c r="C1184" s="30"/>
      <c r="D1184" s="30"/>
      <c r="E1184" s="30"/>
      <c r="F1184" s="30"/>
    </row>
    <row r="1185" spans="1:6" ht="25.5" outlineLevel="1" x14ac:dyDescent="0.2">
      <c r="A1185" s="30">
        <v>4</v>
      </c>
      <c r="B1185" s="32" t="s">
        <v>1584</v>
      </c>
      <c r="C1185" s="30"/>
      <c r="D1185" s="30"/>
      <c r="E1185" s="30"/>
      <c r="F1185" s="30"/>
    </row>
    <row r="1186" spans="1:6" ht="38.25" outlineLevel="1" x14ac:dyDescent="0.2">
      <c r="A1186" s="30">
        <v>5</v>
      </c>
      <c r="B1186" s="32" t="s">
        <v>1585</v>
      </c>
      <c r="C1186" s="30"/>
      <c r="D1186" s="30"/>
      <c r="E1186" s="30"/>
      <c r="F1186" s="30"/>
    </row>
    <row r="1187" spans="1:6" ht="25.5" outlineLevel="1" x14ac:dyDescent="0.2">
      <c r="A1187" s="30">
        <v>6</v>
      </c>
      <c r="B1187" s="32" t="s">
        <v>1586</v>
      </c>
      <c r="C1187" s="30"/>
      <c r="D1187" s="30"/>
      <c r="E1187" s="30"/>
      <c r="F1187" s="30"/>
    </row>
    <row r="1188" spans="1:6" outlineLevel="1" x14ac:dyDescent="0.2">
      <c r="A1188" s="30">
        <v>7</v>
      </c>
      <c r="B1188" s="32" t="s">
        <v>1587</v>
      </c>
      <c r="C1188" s="30"/>
      <c r="D1188" s="30"/>
      <c r="E1188" s="30"/>
      <c r="F1188" s="30"/>
    </row>
    <row r="1189" spans="1:6" outlineLevel="1" x14ac:dyDescent="0.2">
      <c r="A1189" s="30"/>
      <c r="B1189" s="30"/>
      <c r="C1189" s="30"/>
      <c r="D1189" s="30"/>
      <c r="E1189" s="30"/>
      <c r="F1189" s="30"/>
    </row>
    <row r="1190" spans="1:6" outlineLevel="1" x14ac:dyDescent="0.2">
      <c r="A1190" s="27" t="s">
        <v>44</v>
      </c>
      <c r="B1190" s="28"/>
      <c r="C1190" s="30"/>
      <c r="D1190" s="30"/>
      <c r="E1190" s="30"/>
      <c r="F1190" s="30"/>
    </row>
    <row r="1191" spans="1:6" ht="25.5" outlineLevel="1" x14ac:dyDescent="0.2">
      <c r="A1191" s="30">
        <v>1</v>
      </c>
      <c r="B1191" s="32" t="s">
        <v>1588</v>
      </c>
      <c r="C1191" s="30"/>
      <c r="D1191" s="30"/>
      <c r="E1191" s="30"/>
      <c r="F1191" s="30"/>
    </row>
    <row r="1192" spans="1:6" outlineLevel="1" x14ac:dyDescent="0.2">
      <c r="A1192" s="30">
        <v>2</v>
      </c>
      <c r="B1192" s="32" t="s">
        <v>1589</v>
      </c>
      <c r="C1192" s="30"/>
      <c r="D1192" s="30"/>
      <c r="E1192" s="30"/>
      <c r="F1192" s="30"/>
    </row>
    <row r="1193" spans="1:6" ht="25.5" outlineLevel="1" x14ac:dyDescent="0.2">
      <c r="A1193" s="30">
        <v>3</v>
      </c>
      <c r="B1193" s="32" t="s">
        <v>1590</v>
      </c>
      <c r="C1193" s="30"/>
      <c r="D1193" s="30"/>
      <c r="E1193" s="30"/>
      <c r="F1193" s="30"/>
    </row>
    <row r="1194" spans="1:6" ht="38.25" outlineLevel="1" x14ac:dyDescent="0.2">
      <c r="A1194" s="30">
        <v>4</v>
      </c>
      <c r="B1194" s="32" t="s">
        <v>1591</v>
      </c>
      <c r="C1194" s="30"/>
      <c r="D1194" s="30"/>
      <c r="E1194" s="30"/>
      <c r="F1194" s="30"/>
    </row>
    <row r="1195" spans="1:6" outlineLevel="1" x14ac:dyDescent="0.2">
      <c r="A1195" s="30">
        <v>5</v>
      </c>
      <c r="B1195" s="32" t="s">
        <v>1592</v>
      </c>
      <c r="C1195" s="30"/>
      <c r="D1195" s="30"/>
      <c r="E1195" s="30"/>
      <c r="F1195" s="30"/>
    </row>
    <row r="1196" spans="1:6" outlineLevel="1" x14ac:dyDescent="0.2">
      <c r="A1196" s="30"/>
      <c r="B1196" s="30"/>
      <c r="C1196" s="30"/>
      <c r="D1196" s="30"/>
      <c r="E1196" s="30"/>
      <c r="F1196" s="30"/>
    </row>
    <row r="1197" spans="1:6" outlineLevel="1" x14ac:dyDescent="0.2">
      <c r="A1197" s="27" t="s">
        <v>46</v>
      </c>
      <c r="B1197" s="28"/>
      <c r="C1197" s="30"/>
      <c r="D1197" s="30"/>
      <c r="E1197" s="30"/>
      <c r="F1197" s="30"/>
    </row>
    <row r="1198" spans="1:6" ht="25.5" outlineLevel="1" x14ac:dyDescent="0.2">
      <c r="A1198" s="30">
        <v>1</v>
      </c>
      <c r="B1198" s="32" t="s">
        <v>1593</v>
      </c>
      <c r="C1198" s="30"/>
      <c r="D1198" s="30"/>
      <c r="E1198" s="30"/>
      <c r="F1198" s="30"/>
    </row>
    <row r="1199" spans="1:6" outlineLevel="1" x14ac:dyDescent="0.2">
      <c r="A1199" s="30">
        <v>2</v>
      </c>
      <c r="B1199" s="32" t="s">
        <v>1594</v>
      </c>
      <c r="C1199" s="30"/>
      <c r="D1199" s="30"/>
      <c r="E1199" s="30"/>
      <c r="F1199" s="30"/>
    </row>
    <row r="1200" spans="1:6" ht="25.5" outlineLevel="1" x14ac:dyDescent="0.2">
      <c r="A1200" s="30">
        <v>3</v>
      </c>
      <c r="B1200" s="32" t="s">
        <v>1595</v>
      </c>
      <c r="C1200" s="30"/>
      <c r="D1200" s="30"/>
      <c r="E1200" s="30"/>
      <c r="F1200" s="30"/>
    </row>
    <row r="1201" spans="1:6" outlineLevel="1" x14ac:dyDescent="0.2">
      <c r="A1201" s="30">
        <v>4</v>
      </c>
      <c r="B1201" s="32" t="s">
        <v>1596</v>
      </c>
      <c r="C1201" s="30"/>
      <c r="D1201" s="30"/>
      <c r="E1201" s="30"/>
      <c r="F1201" s="30"/>
    </row>
    <row r="1202" spans="1:6" outlineLevel="1" x14ac:dyDescent="0.2">
      <c r="A1202" s="30"/>
      <c r="B1202" s="30"/>
      <c r="C1202" s="30"/>
      <c r="D1202" s="30"/>
      <c r="E1202" s="30"/>
      <c r="F1202" s="30"/>
    </row>
    <row r="1203" spans="1:6" outlineLevel="1" x14ac:dyDescent="0.2">
      <c r="A1203" s="27" t="s">
        <v>48</v>
      </c>
      <c r="B1203" s="28"/>
      <c r="C1203" s="30"/>
      <c r="D1203" s="30"/>
      <c r="E1203" s="30"/>
      <c r="F1203" s="30"/>
    </row>
    <row r="1204" spans="1:6" ht="25.5" outlineLevel="1" x14ac:dyDescent="0.2">
      <c r="A1204" s="30">
        <v>1</v>
      </c>
      <c r="B1204" s="32" t="s">
        <v>1597</v>
      </c>
      <c r="C1204" s="30"/>
      <c r="D1204" s="30"/>
      <c r="E1204" s="30"/>
      <c r="F1204" s="30"/>
    </row>
    <row r="1205" spans="1:6" ht="25.5" outlineLevel="1" x14ac:dyDescent="0.2">
      <c r="A1205" s="30">
        <v>2</v>
      </c>
      <c r="B1205" s="32" t="s">
        <v>1598</v>
      </c>
      <c r="C1205" s="30"/>
      <c r="D1205" s="30"/>
      <c r="E1205" s="30"/>
      <c r="F1205" s="30"/>
    </row>
    <row r="1206" spans="1:6" outlineLevel="1" x14ac:dyDescent="0.2">
      <c r="A1206" s="30">
        <v>3</v>
      </c>
      <c r="B1206" s="32" t="s">
        <v>1599</v>
      </c>
      <c r="C1206" s="30"/>
      <c r="D1206" s="30"/>
      <c r="E1206" s="30"/>
      <c r="F1206" s="30"/>
    </row>
    <row r="1207" spans="1:6" outlineLevel="1" x14ac:dyDescent="0.2">
      <c r="A1207" s="30">
        <v>4</v>
      </c>
      <c r="B1207" s="32" t="s">
        <v>1600</v>
      </c>
      <c r="C1207" s="30"/>
      <c r="D1207" s="30"/>
      <c r="E1207" s="30"/>
      <c r="F1207" s="30"/>
    </row>
    <row r="1208" spans="1:6" ht="25.5" outlineLevel="1" x14ac:dyDescent="0.2">
      <c r="A1208" s="30">
        <v>5</v>
      </c>
      <c r="B1208" s="32" t="s">
        <v>1601</v>
      </c>
      <c r="C1208" s="30"/>
      <c r="D1208" s="30"/>
      <c r="E1208" s="30"/>
      <c r="F1208" s="30"/>
    </row>
    <row r="1209" spans="1:6" ht="25.5" outlineLevel="1" x14ac:dyDescent="0.2">
      <c r="A1209" s="30">
        <v>6</v>
      </c>
      <c r="B1209" s="32" t="s">
        <v>1602</v>
      </c>
      <c r="C1209" s="30"/>
      <c r="D1209" s="30"/>
      <c r="E1209" s="30"/>
      <c r="F1209" s="30"/>
    </row>
    <row r="1210" spans="1:6" outlineLevel="1" x14ac:dyDescent="0.2">
      <c r="A1210" s="30">
        <v>7</v>
      </c>
      <c r="B1210" s="32" t="s">
        <v>1603</v>
      </c>
      <c r="C1210" s="30"/>
      <c r="D1210" s="30"/>
      <c r="E1210" s="30"/>
      <c r="F1210" s="30"/>
    </row>
    <row r="1211" spans="1:6" outlineLevel="1" x14ac:dyDescent="0.2">
      <c r="A1211" s="30"/>
      <c r="B1211" s="30"/>
      <c r="C1211" s="30"/>
      <c r="D1211" s="30"/>
      <c r="E1211" s="30"/>
      <c r="F1211" s="30"/>
    </row>
    <row r="1212" spans="1:6" outlineLevel="1" x14ac:dyDescent="0.2">
      <c r="A1212" s="27" t="s">
        <v>50</v>
      </c>
      <c r="B1212" s="28"/>
      <c r="C1212" s="30"/>
      <c r="D1212" s="30"/>
      <c r="E1212" s="30"/>
      <c r="F1212" s="30"/>
    </row>
    <row r="1213" spans="1:6" ht="25.5" outlineLevel="1" x14ac:dyDescent="0.2">
      <c r="A1213" s="30">
        <v>1</v>
      </c>
      <c r="B1213" s="32" t="s">
        <v>1604</v>
      </c>
      <c r="C1213" s="30"/>
      <c r="D1213" s="30"/>
      <c r="E1213" s="30"/>
      <c r="F1213" s="30"/>
    </row>
    <row r="1214" spans="1:6" ht="25.5" outlineLevel="1" x14ac:dyDescent="0.2">
      <c r="A1214" s="30">
        <v>2</v>
      </c>
      <c r="B1214" s="32" t="s">
        <v>1605</v>
      </c>
      <c r="C1214" s="30"/>
      <c r="D1214" s="30"/>
      <c r="E1214" s="30"/>
      <c r="F1214" s="30"/>
    </row>
    <row r="1215" spans="1:6" outlineLevel="1" x14ac:dyDescent="0.2">
      <c r="A1215" s="30">
        <v>3</v>
      </c>
      <c r="B1215" s="32" t="s">
        <v>1606</v>
      </c>
      <c r="C1215" s="30"/>
      <c r="D1215" s="30"/>
      <c r="E1215" s="30"/>
      <c r="F1215" s="30"/>
    </row>
    <row r="1216" spans="1:6" outlineLevel="1" x14ac:dyDescent="0.2">
      <c r="A1216" s="30">
        <v>4</v>
      </c>
      <c r="B1216" s="32" t="s">
        <v>1607</v>
      </c>
      <c r="C1216" s="30"/>
      <c r="D1216" s="30"/>
      <c r="E1216" s="30"/>
      <c r="F1216" s="30"/>
    </row>
    <row r="1217" spans="1:6" ht="25.5" outlineLevel="1" x14ac:dyDescent="0.2">
      <c r="A1217" s="30">
        <v>5</v>
      </c>
      <c r="B1217" s="32" t="s">
        <v>1608</v>
      </c>
      <c r="C1217" s="30"/>
      <c r="D1217" s="30"/>
      <c r="E1217" s="30"/>
      <c r="F1217" s="30"/>
    </row>
    <row r="1218" spans="1:6" ht="25.5" outlineLevel="1" x14ac:dyDescent="0.2">
      <c r="A1218" s="30">
        <v>6</v>
      </c>
      <c r="B1218" s="32" t="s">
        <v>1609</v>
      </c>
      <c r="C1218" s="30"/>
      <c r="D1218" s="30"/>
      <c r="E1218" s="30"/>
      <c r="F1218" s="30"/>
    </row>
    <row r="1219" spans="1:6" outlineLevel="1" x14ac:dyDescent="0.2">
      <c r="A1219" s="30">
        <v>7</v>
      </c>
      <c r="B1219" s="32" t="s">
        <v>1610</v>
      </c>
      <c r="C1219" s="30"/>
      <c r="D1219" s="30"/>
      <c r="E1219" s="30"/>
      <c r="F1219" s="30"/>
    </row>
    <row r="1220" spans="1:6" outlineLevel="1" x14ac:dyDescent="0.2">
      <c r="A1220" s="30"/>
      <c r="B1220" s="30"/>
      <c r="C1220" s="30"/>
      <c r="D1220" s="30"/>
      <c r="E1220" s="30"/>
      <c r="F1220" s="30"/>
    </row>
    <row r="1221" spans="1:6" outlineLevel="1" x14ac:dyDescent="0.2">
      <c r="A1221" s="27" t="s">
        <v>52</v>
      </c>
      <c r="B1221" s="28"/>
      <c r="C1221" s="30"/>
      <c r="D1221" s="30"/>
      <c r="E1221" s="30"/>
      <c r="F1221" s="30"/>
    </row>
    <row r="1222" spans="1:6" ht="25.5" outlineLevel="1" x14ac:dyDescent="0.2">
      <c r="A1222" s="30">
        <v>1</v>
      </c>
      <c r="B1222" s="32" t="s">
        <v>1611</v>
      </c>
      <c r="C1222" s="30"/>
      <c r="D1222" s="30"/>
      <c r="E1222" s="30"/>
      <c r="F1222" s="30"/>
    </row>
    <row r="1223" spans="1:6" ht="25.5" outlineLevel="1" x14ac:dyDescent="0.2">
      <c r="A1223" s="30">
        <v>2</v>
      </c>
      <c r="B1223" s="32" t="s">
        <v>1612</v>
      </c>
      <c r="C1223" s="30"/>
      <c r="D1223" s="30"/>
      <c r="E1223" s="30"/>
      <c r="F1223" s="30"/>
    </row>
    <row r="1224" spans="1:6" outlineLevel="1" x14ac:dyDescent="0.2">
      <c r="A1224" s="30">
        <v>3</v>
      </c>
      <c r="B1224" s="32" t="s">
        <v>1606</v>
      </c>
      <c r="C1224" s="30"/>
      <c r="D1224" s="30"/>
      <c r="E1224" s="30"/>
      <c r="F1224" s="30"/>
    </row>
    <row r="1225" spans="1:6" outlineLevel="1" x14ac:dyDescent="0.2">
      <c r="A1225" s="30">
        <v>4</v>
      </c>
      <c r="B1225" s="32" t="s">
        <v>1613</v>
      </c>
      <c r="C1225" s="30"/>
      <c r="D1225" s="30"/>
      <c r="E1225" s="30"/>
      <c r="F1225" s="30"/>
    </row>
    <row r="1226" spans="1:6" ht="25.5" outlineLevel="1" x14ac:dyDescent="0.2">
      <c r="A1226" s="30">
        <v>5</v>
      </c>
      <c r="B1226" s="32" t="s">
        <v>1614</v>
      </c>
      <c r="C1226" s="30"/>
      <c r="D1226" s="30"/>
      <c r="E1226" s="30"/>
      <c r="F1226" s="30"/>
    </row>
    <row r="1227" spans="1:6" outlineLevel="1" x14ac:dyDescent="0.2">
      <c r="A1227" s="30">
        <v>6</v>
      </c>
      <c r="B1227" s="32" t="s">
        <v>1615</v>
      </c>
      <c r="C1227" s="30"/>
      <c r="D1227" s="30"/>
      <c r="E1227" s="30"/>
      <c r="F1227" s="30"/>
    </row>
    <row r="1228" spans="1:6" outlineLevel="1" x14ac:dyDescent="0.2">
      <c r="A1228" s="30">
        <v>7</v>
      </c>
      <c r="B1228" s="32" t="s">
        <v>1616</v>
      </c>
      <c r="C1228" s="30"/>
      <c r="D1228" s="30"/>
      <c r="E1228" s="30"/>
      <c r="F1228" s="30"/>
    </row>
    <row r="1229" spans="1:6" outlineLevel="1" x14ac:dyDescent="0.2">
      <c r="A1229" s="30"/>
      <c r="B1229" s="30"/>
      <c r="C1229" s="30"/>
      <c r="D1229" s="30"/>
      <c r="E1229" s="30"/>
      <c r="F1229" s="30"/>
    </row>
    <row r="1230" spans="1:6" outlineLevel="1" x14ac:dyDescent="0.2">
      <c r="A1230" s="27" t="s">
        <v>55</v>
      </c>
      <c r="B1230" s="28"/>
      <c r="C1230" s="30"/>
      <c r="D1230" s="30"/>
      <c r="E1230" s="30"/>
      <c r="F1230" s="30"/>
    </row>
    <row r="1231" spans="1:6" ht="25.5" outlineLevel="1" x14ac:dyDescent="0.2">
      <c r="A1231" s="30">
        <v>1</v>
      </c>
      <c r="B1231" s="32" t="s">
        <v>1617</v>
      </c>
      <c r="C1231" s="30"/>
      <c r="D1231" s="30"/>
      <c r="E1231" s="30"/>
      <c r="F1231" s="30"/>
    </row>
    <row r="1232" spans="1:6" outlineLevel="1" x14ac:dyDescent="0.2">
      <c r="A1232" s="30">
        <v>2</v>
      </c>
      <c r="B1232" s="32" t="s">
        <v>1618</v>
      </c>
      <c r="C1232" s="30"/>
      <c r="D1232" s="30"/>
      <c r="E1232" s="30"/>
      <c r="F1232" s="30"/>
    </row>
    <row r="1233" spans="1:6" outlineLevel="1" x14ac:dyDescent="0.2">
      <c r="A1233" s="30">
        <v>3</v>
      </c>
      <c r="B1233" s="32" t="s">
        <v>1619</v>
      </c>
      <c r="C1233" s="30"/>
      <c r="D1233" s="30"/>
      <c r="E1233" s="30"/>
      <c r="F1233" s="30"/>
    </row>
    <row r="1234" spans="1:6" outlineLevel="1" x14ac:dyDescent="0.2">
      <c r="A1234" s="30">
        <v>4</v>
      </c>
      <c r="B1234" s="32" t="s">
        <v>1620</v>
      </c>
      <c r="C1234" s="30"/>
      <c r="D1234" s="30"/>
      <c r="E1234" s="30"/>
      <c r="F1234" s="30"/>
    </row>
    <row r="1235" spans="1:6" outlineLevel="1" x14ac:dyDescent="0.2">
      <c r="A1235" s="30"/>
      <c r="B1235" s="30"/>
      <c r="C1235" s="30"/>
      <c r="D1235" s="30"/>
      <c r="E1235" s="30"/>
      <c r="F1235" s="30"/>
    </row>
    <row r="1236" spans="1:6" outlineLevel="1" x14ac:dyDescent="0.2">
      <c r="A1236" s="27" t="s">
        <v>57</v>
      </c>
      <c r="B1236" s="28"/>
      <c r="C1236" s="30"/>
      <c r="D1236" s="30"/>
      <c r="E1236" s="30"/>
      <c r="F1236" s="30"/>
    </row>
    <row r="1237" spans="1:6" ht="25.5" outlineLevel="1" x14ac:dyDescent="0.2">
      <c r="A1237" s="30">
        <v>1</v>
      </c>
      <c r="B1237" s="32" t="s">
        <v>1621</v>
      </c>
      <c r="C1237" s="30"/>
      <c r="D1237" s="30"/>
      <c r="E1237" s="30"/>
      <c r="F1237" s="30"/>
    </row>
    <row r="1238" spans="1:6" outlineLevel="1" x14ac:dyDescent="0.2">
      <c r="A1238" s="30">
        <v>2</v>
      </c>
      <c r="B1238" s="32" t="s">
        <v>1622</v>
      </c>
      <c r="C1238" s="30"/>
      <c r="D1238" s="30"/>
      <c r="E1238" s="30"/>
      <c r="F1238" s="30"/>
    </row>
    <row r="1239" spans="1:6" ht="28.5" outlineLevel="1" x14ac:dyDescent="0.2">
      <c r="A1239" s="30">
        <v>3</v>
      </c>
      <c r="B1239" s="33" t="s">
        <v>1623</v>
      </c>
      <c r="C1239" s="30"/>
      <c r="D1239" s="30"/>
      <c r="E1239" s="30"/>
      <c r="F1239" s="30"/>
    </row>
    <row r="1240" spans="1:6" outlineLevel="1" x14ac:dyDescent="0.2">
      <c r="A1240" s="30">
        <v>4</v>
      </c>
      <c r="B1240" s="32" t="s">
        <v>1624</v>
      </c>
      <c r="C1240" s="30"/>
      <c r="D1240" s="30"/>
      <c r="E1240" s="30"/>
      <c r="F1240" s="30"/>
    </row>
    <row r="1241" spans="1:6" ht="25.5" outlineLevel="1" x14ac:dyDescent="0.2">
      <c r="A1241" s="30">
        <v>5</v>
      </c>
      <c r="B1241" s="32" t="s">
        <v>1625</v>
      </c>
      <c r="C1241" s="30"/>
      <c r="D1241" s="30"/>
      <c r="E1241" s="30"/>
      <c r="F1241" s="30"/>
    </row>
    <row r="1242" spans="1:6" outlineLevel="1" x14ac:dyDescent="0.2">
      <c r="A1242" s="30"/>
      <c r="B1242" s="30"/>
      <c r="C1242" s="30"/>
      <c r="D1242" s="30"/>
      <c r="E1242" s="30"/>
      <c r="F1242" s="30"/>
    </row>
    <row r="1243" spans="1:6" outlineLevel="1" x14ac:dyDescent="0.2">
      <c r="A1243" s="27" t="s">
        <v>59</v>
      </c>
      <c r="B1243" s="28"/>
      <c r="C1243" s="30"/>
      <c r="D1243" s="30"/>
      <c r="E1243" s="30"/>
      <c r="F1243" s="30"/>
    </row>
    <row r="1244" spans="1:6" ht="25.5" outlineLevel="1" x14ac:dyDescent="0.2">
      <c r="A1244" s="30">
        <v>1</v>
      </c>
      <c r="B1244" s="32" t="s">
        <v>1626</v>
      </c>
      <c r="C1244" s="30"/>
      <c r="D1244" s="30"/>
      <c r="E1244" s="30"/>
      <c r="F1244" s="30"/>
    </row>
    <row r="1245" spans="1:6" outlineLevel="1" x14ac:dyDescent="0.2">
      <c r="A1245" s="30">
        <v>2</v>
      </c>
      <c r="B1245" s="32" t="s">
        <v>1627</v>
      </c>
      <c r="C1245" s="30"/>
      <c r="D1245" s="30"/>
      <c r="E1245" s="30"/>
      <c r="F1245" s="30"/>
    </row>
    <row r="1246" spans="1:6" outlineLevel="1" x14ac:dyDescent="0.2">
      <c r="A1246" s="30">
        <v>3</v>
      </c>
      <c r="B1246" s="32" t="s">
        <v>1628</v>
      </c>
      <c r="C1246" s="30"/>
      <c r="D1246" s="30"/>
      <c r="E1246" s="30"/>
      <c r="F1246" s="30"/>
    </row>
    <row r="1247" spans="1:6" ht="25.5" outlineLevel="1" x14ac:dyDescent="0.2">
      <c r="A1247" s="30">
        <v>4</v>
      </c>
      <c r="B1247" s="32" t="s">
        <v>1629</v>
      </c>
      <c r="C1247" s="30"/>
      <c r="D1247" s="30"/>
      <c r="E1247" s="30"/>
      <c r="F1247" s="30"/>
    </row>
    <row r="1248" spans="1:6" ht="25.5" outlineLevel="1" x14ac:dyDescent="0.2">
      <c r="A1248" s="30">
        <v>5</v>
      </c>
      <c r="B1248" s="32" t="s">
        <v>1630</v>
      </c>
      <c r="C1248" s="30"/>
      <c r="D1248" s="30"/>
      <c r="E1248" s="30"/>
      <c r="F1248" s="30"/>
    </row>
    <row r="1249" spans="1:6" outlineLevel="1" x14ac:dyDescent="0.2">
      <c r="A1249" s="30"/>
      <c r="B1249" s="30"/>
      <c r="C1249" s="30"/>
      <c r="D1249" s="30"/>
      <c r="E1249" s="30"/>
      <c r="F1249" s="30"/>
    </row>
    <row r="1250" spans="1:6" outlineLevel="1" x14ac:dyDescent="0.2">
      <c r="A1250" s="27" t="s">
        <v>61</v>
      </c>
      <c r="B1250" s="28"/>
      <c r="C1250" s="30"/>
      <c r="D1250" s="30"/>
      <c r="E1250" s="30"/>
      <c r="F1250" s="30"/>
    </row>
    <row r="1251" spans="1:6" ht="25.5" outlineLevel="1" x14ac:dyDescent="0.2">
      <c r="A1251" s="30">
        <v>1</v>
      </c>
      <c r="B1251" s="32" t="s">
        <v>1631</v>
      </c>
      <c r="C1251" s="30"/>
      <c r="D1251" s="30"/>
      <c r="E1251" s="30"/>
      <c r="F1251" s="30"/>
    </row>
    <row r="1252" spans="1:6" outlineLevel="1" x14ac:dyDescent="0.2">
      <c r="A1252" s="30">
        <v>2</v>
      </c>
      <c r="B1252" s="32" t="s">
        <v>1632</v>
      </c>
      <c r="C1252" s="30"/>
      <c r="D1252" s="30"/>
      <c r="E1252" s="30"/>
      <c r="F1252" s="30"/>
    </row>
    <row r="1253" spans="1:6" outlineLevel="1" x14ac:dyDescent="0.2">
      <c r="A1253" s="30">
        <v>3</v>
      </c>
      <c r="B1253" s="32" t="s">
        <v>1633</v>
      </c>
      <c r="C1253" s="30"/>
      <c r="D1253" s="30"/>
      <c r="E1253" s="30"/>
      <c r="F1253" s="30"/>
    </row>
    <row r="1254" spans="1:6" ht="25.5" outlineLevel="1" x14ac:dyDescent="0.2">
      <c r="A1254" s="30">
        <v>4</v>
      </c>
      <c r="B1254" s="32" t="s">
        <v>1634</v>
      </c>
      <c r="C1254" s="30"/>
      <c r="D1254" s="30"/>
      <c r="E1254" s="30"/>
      <c r="F1254" s="30"/>
    </row>
    <row r="1255" spans="1:6" ht="25.5" outlineLevel="1" x14ac:dyDescent="0.2">
      <c r="A1255" s="30">
        <v>5</v>
      </c>
      <c r="B1255" s="32" t="s">
        <v>1635</v>
      </c>
      <c r="C1255" s="30"/>
      <c r="D1255" s="30"/>
      <c r="E1255" s="30"/>
      <c r="F1255" s="30"/>
    </row>
    <row r="1256" spans="1:6" outlineLevel="1" x14ac:dyDescent="0.2">
      <c r="A1256" s="30"/>
      <c r="B1256" s="30"/>
      <c r="C1256" s="30"/>
      <c r="D1256" s="30"/>
      <c r="E1256" s="30"/>
      <c r="F1256" s="30"/>
    </row>
    <row r="1257" spans="1:6" outlineLevel="1" x14ac:dyDescent="0.2">
      <c r="A1257" s="27" t="s">
        <v>63</v>
      </c>
      <c r="B1257" s="28"/>
      <c r="C1257" s="30"/>
      <c r="D1257" s="30"/>
      <c r="E1257" s="30"/>
      <c r="F1257" s="30"/>
    </row>
    <row r="1258" spans="1:6" outlineLevel="1" x14ac:dyDescent="0.2">
      <c r="A1258" s="30">
        <v>1</v>
      </c>
      <c r="B1258" s="32" t="s">
        <v>1636</v>
      </c>
      <c r="C1258" s="30"/>
      <c r="D1258" s="30"/>
      <c r="E1258" s="30"/>
      <c r="F1258" s="30"/>
    </row>
    <row r="1259" spans="1:6" outlineLevel="1" x14ac:dyDescent="0.2">
      <c r="A1259" s="30">
        <v>2</v>
      </c>
      <c r="B1259" s="32" t="s">
        <v>1637</v>
      </c>
      <c r="C1259" s="30"/>
      <c r="D1259" s="30"/>
      <c r="E1259" s="30"/>
      <c r="F1259" s="30"/>
    </row>
    <row r="1260" spans="1:6" ht="25.5" outlineLevel="1" x14ac:dyDescent="0.2">
      <c r="A1260" s="30">
        <v>3</v>
      </c>
      <c r="B1260" s="32" t="s">
        <v>1638</v>
      </c>
      <c r="C1260" s="30"/>
      <c r="D1260" s="30"/>
      <c r="E1260" s="30"/>
      <c r="F1260" s="30"/>
    </row>
    <row r="1261" spans="1:6" ht="25.5" outlineLevel="1" x14ac:dyDescent="0.2">
      <c r="A1261" s="30">
        <v>4</v>
      </c>
      <c r="B1261" s="32" t="s">
        <v>1639</v>
      </c>
      <c r="C1261" s="30"/>
      <c r="D1261" s="30"/>
      <c r="E1261" s="30"/>
      <c r="F1261" s="30"/>
    </row>
    <row r="1262" spans="1:6" ht="25.5" outlineLevel="1" x14ac:dyDescent="0.2">
      <c r="A1262" s="30">
        <v>5</v>
      </c>
      <c r="B1262" s="32" t="s">
        <v>1640</v>
      </c>
      <c r="C1262" s="30"/>
      <c r="D1262" s="30"/>
      <c r="E1262" s="30"/>
      <c r="F1262" s="30"/>
    </row>
    <row r="1263" spans="1:6" ht="25.5" outlineLevel="1" x14ac:dyDescent="0.2">
      <c r="A1263" s="30">
        <v>6</v>
      </c>
      <c r="B1263" s="32" t="s">
        <v>1641</v>
      </c>
      <c r="C1263" s="30"/>
      <c r="D1263" s="30"/>
      <c r="E1263" s="30"/>
      <c r="F1263" s="30"/>
    </row>
    <row r="1264" spans="1:6" outlineLevel="1" x14ac:dyDescent="0.2">
      <c r="A1264" s="30"/>
      <c r="B1264" s="30"/>
      <c r="C1264" s="30"/>
      <c r="D1264" s="30"/>
      <c r="E1264" s="30"/>
      <c r="F1264" s="30"/>
    </row>
    <row r="1265" spans="1:6" outlineLevel="1" x14ac:dyDescent="0.2">
      <c r="A1265" s="27" t="s">
        <v>66</v>
      </c>
      <c r="B1265" s="28"/>
      <c r="C1265" s="30"/>
      <c r="D1265" s="30"/>
      <c r="E1265" s="30"/>
      <c r="F1265" s="30"/>
    </row>
    <row r="1266" spans="1:6" ht="25.5" outlineLevel="1" x14ac:dyDescent="0.2">
      <c r="A1266" s="30">
        <v>1</v>
      </c>
      <c r="B1266" s="32" t="s">
        <v>1642</v>
      </c>
      <c r="C1266" s="30"/>
      <c r="D1266" s="30"/>
      <c r="E1266" s="30"/>
      <c r="F1266" s="30"/>
    </row>
    <row r="1267" spans="1:6" outlineLevel="1" x14ac:dyDescent="0.2">
      <c r="A1267" s="30">
        <v>2</v>
      </c>
      <c r="B1267" s="32" t="s">
        <v>1643</v>
      </c>
      <c r="C1267" s="30"/>
      <c r="D1267" s="30"/>
      <c r="E1267" s="30"/>
      <c r="F1267" s="30"/>
    </row>
    <row r="1268" spans="1:6" outlineLevel="1" x14ac:dyDescent="0.2">
      <c r="A1268" s="30">
        <v>3</v>
      </c>
      <c r="B1268" s="32" t="s">
        <v>1644</v>
      </c>
      <c r="C1268" s="30"/>
      <c r="D1268" s="30"/>
      <c r="E1268" s="30"/>
      <c r="F1268" s="30"/>
    </row>
    <row r="1269" spans="1:6" outlineLevel="1" x14ac:dyDescent="0.2">
      <c r="A1269" s="30">
        <v>4</v>
      </c>
      <c r="B1269" s="32" t="s">
        <v>1645</v>
      </c>
      <c r="C1269" s="30"/>
      <c r="D1269" s="30"/>
      <c r="E1269" s="30"/>
      <c r="F1269" s="30"/>
    </row>
    <row r="1270" spans="1:6" outlineLevel="1" x14ac:dyDescent="0.2">
      <c r="A1270" s="30"/>
      <c r="B1270" s="30"/>
      <c r="C1270" s="30"/>
      <c r="D1270" s="30"/>
      <c r="E1270" s="30"/>
      <c r="F1270" s="30"/>
    </row>
    <row r="1271" spans="1:6" outlineLevel="1" x14ac:dyDescent="0.2">
      <c r="A1271" s="27" t="s">
        <v>68</v>
      </c>
      <c r="B1271" s="28"/>
      <c r="C1271" s="30"/>
      <c r="D1271" s="30"/>
      <c r="E1271" s="30"/>
      <c r="F1271" s="30"/>
    </row>
    <row r="1272" spans="1:6" ht="25.5" outlineLevel="1" x14ac:dyDescent="0.2">
      <c r="A1272" s="30">
        <v>1</v>
      </c>
      <c r="B1272" s="32" t="s">
        <v>1646</v>
      </c>
      <c r="C1272" s="30"/>
      <c r="D1272" s="30"/>
      <c r="E1272" s="30"/>
      <c r="F1272" s="30"/>
    </row>
    <row r="1273" spans="1:6" outlineLevel="1" x14ac:dyDescent="0.2">
      <c r="A1273" s="30">
        <v>2</v>
      </c>
      <c r="B1273" s="32" t="s">
        <v>1647</v>
      </c>
      <c r="C1273" s="30"/>
      <c r="D1273" s="30"/>
      <c r="E1273" s="30"/>
      <c r="F1273" s="30"/>
    </row>
    <row r="1274" spans="1:6" ht="25.5" outlineLevel="1" x14ac:dyDescent="0.2">
      <c r="A1274" s="30">
        <v>3</v>
      </c>
      <c r="B1274" s="32" t="s">
        <v>1648</v>
      </c>
      <c r="C1274" s="30"/>
      <c r="D1274" s="30"/>
      <c r="E1274" s="30"/>
      <c r="F1274" s="30"/>
    </row>
    <row r="1275" spans="1:6" outlineLevel="1" x14ac:dyDescent="0.2">
      <c r="A1275" s="30">
        <v>4</v>
      </c>
      <c r="B1275" s="32" t="s">
        <v>1649</v>
      </c>
      <c r="C1275" s="30"/>
      <c r="D1275" s="30"/>
      <c r="E1275" s="30"/>
      <c r="F1275" s="30"/>
    </row>
    <row r="1276" spans="1:6" ht="25.5" outlineLevel="1" x14ac:dyDescent="0.2">
      <c r="A1276" s="30">
        <v>5</v>
      </c>
      <c r="B1276" s="32" t="s">
        <v>1650</v>
      </c>
      <c r="C1276" s="30"/>
      <c r="D1276" s="30"/>
      <c r="E1276" s="30"/>
      <c r="F1276" s="30"/>
    </row>
    <row r="1277" spans="1:6" outlineLevel="1" x14ac:dyDescent="0.2">
      <c r="A1277" s="30"/>
      <c r="B1277" s="30"/>
      <c r="C1277" s="30"/>
      <c r="D1277" s="30"/>
      <c r="E1277" s="30"/>
      <c r="F1277" s="30"/>
    </row>
    <row r="1278" spans="1:6" outlineLevel="1" x14ac:dyDescent="0.2">
      <c r="A1278" s="27" t="s">
        <v>71</v>
      </c>
      <c r="B1278" s="28"/>
      <c r="C1278" s="30"/>
      <c r="D1278" s="30"/>
      <c r="E1278" s="30"/>
      <c r="F1278" s="30"/>
    </row>
    <row r="1279" spans="1:6" ht="25.5" outlineLevel="1" x14ac:dyDescent="0.2">
      <c r="A1279" s="30">
        <v>1</v>
      </c>
      <c r="B1279" s="32" t="s">
        <v>1651</v>
      </c>
      <c r="C1279" s="30"/>
      <c r="D1279" s="30"/>
      <c r="E1279" s="30"/>
      <c r="F1279" s="30"/>
    </row>
    <row r="1280" spans="1:6" ht="38.25" outlineLevel="1" x14ac:dyDescent="0.2">
      <c r="A1280" s="30">
        <v>2</v>
      </c>
      <c r="B1280" s="32" t="s">
        <v>1652</v>
      </c>
      <c r="C1280" s="30"/>
      <c r="D1280" s="30"/>
      <c r="E1280" s="30"/>
      <c r="F1280" s="30"/>
    </row>
    <row r="1281" spans="1:6" ht="38.25" outlineLevel="1" x14ac:dyDescent="0.2">
      <c r="A1281" s="30">
        <v>3</v>
      </c>
      <c r="B1281" s="32" t="s">
        <v>1653</v>
      </c>
      <c r="C1281" s="30"/>
      <c r="D1281" s="30"/>
      <c r="E1281" s="30"/>
      <c r="F1281" s="30"/>
    </row>
    <row r="1282" spans="1:6" ht="25.5" outlineLevel="1" x14ac:dyDescent="0.2">
      <c r="A1282" s="30">
        <v>4</v>
      </c>
      <c r="B1282" s="32" t="s">
        <v>1654</v>
      </c>
      <c r="C1282" s="30"/>
      <c r="D1282" s="30"/>
      <c r="E1282" s="30"/>
      <c r="F1282" s="30"/>
    </row>
    <row r="1283" spans="1:6" ht="25.5" outlineLevel="1" x14ac:dyDescent="0.2">
      <c r="A1283" s="30">
        <v>5</v>
      </c>
      <c r="B1283" s="32" t="s">
        <v>1655</v>
      </c>
      <c r="C1283" s="30"/>
      <c r="D1283" s="30"/>
      <c r="E1283" s="30"/>
      <c r="F1283" s="30"/>
    </row>
    <row r="1284" spans="1:6" ht="25.5" outlineLevel="1" x14ac:dyDescent="0.2">
      <c r="A1284" s="30">
        <v>6</v>
      </c>
      <c r="B1284" s="32" t="s">
        <v>1656</v>
      </c>
      <c r="C1284" s="30"/>
      <c r="D1284" s="30"/>
      <c r="E1284" s="30"/>
      <c r="F1284" s="30"/>
    </row>
    <row r="1285" spans="1:6" ht="25.5" outlineLevel="1" x14ac:dyDescent="0.2">
      <c r="A1285" s="30">
        <v>7</v>
      </c>
      <c r="B1285" s="32" t="s">
        <v>1657</v>
      </c>
      <c r="C1285" s="30"/>
      <c r="D1285" s="30"/>
      <c r="E1285" s="30"/>
      <c r="F1285" s="30"/>
    </row>
    <row r="1286" spans="1:6" ht="25.5" outlineLevel="1" x14ac:dyDescent="0.2">
      <c r="A1286" s="30">
        <v>8</v>
      </c>
      <c r="B1286" s="32" t="s">
        <v>1658</v>
      </c>
      <c r="C1286" s="30"/>
      <c r="D1286" s="30"/>
      <c r="E1286" s="30"/>
      <c r="F1286" s="30"/>
    </row>
    <row r="1287" spans="1:6" ht="38.25" outlineLevel="1" x14ac:dyDescent="0.2">
      <c r="A1287" s="30">
        <v>9</v>
      </c>
      <c r="B1287" s="32" t="s">
        <v>1659</v>
      </c>
      <c r="C1287" s="30"/>
      <c r="D1287" s="30"/>
      <c r="E1287" s="30"/>
      <c r="F1287" s="30"/>
    </row>
    <row r="1288" spans="1:6" ht="25.5" outlineLevel="1" x14ac:dyDescent="0.2">
      <c r="A1288" s="30">
        <v>10</v>
      </c>
      <c r="B1288" s="32" t="s">
        <v>1660</v>
      </c>
      <c r="C1288" s="30"/>
      <c r="D1288" s="30"/>
      <c r="E1288" s="30"/>
      <c r="F1288" s="30"/>
    </row>
    <row r="1289" spans="1:6" ht="25.5" outlineLevel="1" x14ac:dyDescent="0.2">
      <c r="A1289" s="30">
        <v>11</v>
      </c>
      <c r="B1289" s="32" t="s">
        <v>1661</v>
      </c>
      <c r="C1289" s="30"/>
      <c r="D1289" s="30"/>
      <c r="E1289" s="30"/>
      <c r="F1289" s="30"/>
    </row>
    <row r="1290" spans="1:6" ht="25.5" outlineLevel="1" x14ac:dyDescent="0.2">
      <c r="A1290" s="30">
        <v>12</v>
      </c>
      <c r="B1290" s="32" t="s">
        <v>1662</v>
      </c>
      <c r="C1290" s="30"/>
      <c r="D1290" s="30"/>
      <c r="E1290" s="30"/>
      <c r="F1290" s="30"/>
    </row>
    <row r="1291" spans="1:6" ht="38.25" outlineLevel="1" x14ac:dyDescent="0.2">
      <c r="A1291" s="30">
        <v>13</v>
      </c>
      <c r="B1291" s="32" t="s">
        <v>1663</v>
      </c>
      <c r="C1291" s="30"/>
      <c r="D1291" s="30"/>
      <c r="E1291" s="30"/>
      <c r="F1291" s="30"/>
    </row>
    <row r="1292" spans="1:6" ht="51" outlineLevel="1" x14ac:dyDescent="0.2">
      <c r="A1292" s="30">
        <v>14</v>
      </c>
      <c r="B1292" s="32" t="s">
        <v>1664</v>
      </c>
      <c r="C1292" s="30"/>
      <c r="D1292" s="30"/>
      <c r="E1292" s="30"/>
      <c r="F1292" s="30"/>
    </row>
    <row r="1293" spans="1:6" ht="38.25" outlineLevel="1" x14ac:dyDescent="0.2">
      <c r="A1293" s="30">
        <v>15</v>
      </c>
      <c r="B1293" s="32" t="s">
        <v>1665</v>
      </c>
      <c r="C1293" s="30"/>
      <c r="D1293" s="30"/>
      <c r="E1293" s="30"/>
      <c r="F1293" s="30"/>
    </row>
    <row r="1294" spans="1:6" ht="38.25" outlineLevel="1" x14ac:dyDescent="0.2">
      <c r="A1294" s="30">
        <v>16</v>
      </c>
      <c r="B1294" s="32" t="s">
        <v>1666</v>
      </c>
      <c r="C1294" s="30"/>
      <c r="D1294" s="30"/>
      <c r="E1294" s="30"/>
      <c r="F1294" s="30"/>
    </row>
    <row r="1295" spans="1:6" ht="25.5" outlineLevel="1" x14ac:dyDescent="0.2">
      <c r="A1295" s="30">
        <v>17</v>
      </c>
      <c r="B1295" s="32" t="s">
        <v>1667</v>
      </c>
      <c r="C1295" s="30"/>
      <c r="D1295" s="30"/>
      <c r="E1295" s="30"/>
      <c r="F1295" s="30"/>
    </row>
    <row r="1296" spans="1:6" outlineLevel="1" x14ac:dyDescent="0.2">
      <c r="A1296" s="30"/>
      <c r="B1296" s="30"/>
      <c r="C1296" s="30"/>
      <c r="D1296" s="30"/>
      <c r="E1296" s="30"/>
      <c r="F1296" s="30"/>
    </row>
    <row r="1297" spans="1:6" outlineLevel="1" x14ac:dyDescent="0.2">
      <c r="A1297" s="27" t="s">
        <v>74</v>
      </c>
      <c r="B1297" s="28"/>
      <c r="C1297" s="30"/>
      <c r="D1297" s="30"/>
      <c r="E1297" s="30"/>
      <c r="F1297" s="30"/>
    </row>
    <row r="1298" spans="1:6" ht="25.5" outlineLevel="1" x14ac:dyDescent="0.2">
      <c r="A1298" s="30">
        <v>1</v>
      </c>
      <c r="B1298" s="32" t="s">
        <v>1668</v>
      </c>
      <c r="C1298" s="30"/>
      <c r="D1298" s="30"/>
      <c r="E1298" s="30"/>
      <c r="F1298" s="30"/>
    </row>
    <row r="1299" spans="1:6" ht="25.5" outlineLevel="1" x14ac:dyDescent="0.2">
      <c r="A1299" s="30">
        <v>2</v>
      </c>
      <c r="B1299" s="32" t="s">
        <v>1669</v>
      </c>
      <c r="C1299" s="30"/>
      <c r="D1299" s="30"/>
      <c r="E1299" s="30"/>
      <c r="F1299" s="30"/>
    </row>
    <row r="1300" spans="1:6" ht="25.5" outlineLevel="1" x14ac:dyDescent="0.2">
      <c r="A1300" s="30">
        <v>3</v>
      </c>
      <c r="B1300" s="32" t="s">
        <v>1670</v>
      </c>
      <c r="C1300" s="30"/>
      <c r="D1300" s="30"/>
      <c r="E1300" s="30"/>
      <c r="F1300" s="30"/>
    </row>
    <row r="1301" spans="1:6" outlineLevel="1" x14ac:dyDescent="0.2">
      <c r="A1301" s="30">
        <v>4</v>
      </c>
      <c r="B1301" s="32" t="s">
        <v>1671</v>
      </c>
      <c r="C1301" s="30"/>
      <c r="D1301" s="30"/>
      <c r="E1301" s="30"/>
      <c r="F1301" s="30"/>
    </row>
    <row r="1302" spans="1:6" ht="25.5" outlineLevel="1" x14ac:dyDescent="0.2">
      <c r="A1302" s="30">
        <v>5</v>
      </c>
      <c r="B1302" s="32" t="s">
        <v>1672</v>
      </c>
      <c r="C1302" s="30"/>
      <c r="D1302" s="30"/>
      <c r="E1302" s="30"/>
      <c r="F1302" s="30"/>
    </row>
    <row r="1303" spans="1:6" ht="25.5" outlineLevel="1" x14ac:dyDescent="0.2">
      <c r="A1303" s="30">
        <v>6</v>
      </c>
      <c r="B1303" s="32" t="s">
        <v>1673</v>
      </c>
      <c r="C1303" s="30"/>
      <c r="D1303" s="30"/>
      <c r="E1303" s="30"/>
      <c r="F1303" s="30"/>
    </row>
    <row r="1304" spans="1:6" ht="38.25" outlineLevel="1" x14ac:dyDescent="0.2">
      <c r="A1304" s="30">
        <v>7</v>
      </c>
      <c r="B1304" s="32" t="s">
        <v>1674</v>
      </c>
      <c r="C1304" s="30"/>
      <c r="D1304" s="30"/>
      <c r="E1304" s="30"/>
      <c r="F1304" s="30"/>
    </row>
    <row r="1305" spans="1:6" outlineLevel="1" x14ac:dyDescent="0.2">
      <c r="A1305" s="30">
        <v>8</v>
      </c>
      <c r="B1305" s="32" t="s">
        <v>1675</v>
      </c>
      <c r="C1305" s="30"/>
      <c r="D1305" s="30"/>
      <c r="E1305" s="30"/>
      <c r="F1305" s="30"/>
    </row>
    <row r="1306" spans="1:6" outlineLevel="1" x14ac:dyDescent="0.2">
      <c r="A1306" s="30"/>
      <c r="B1306" s="30"/>
      <c r="C1306" s="30"/>
      <c r="D1306" s="30"/>
      <c r="E1306" s="30"/>
      <c r="F1306" s="30"/>
    </row>
    <row r="1307" spans="1:6" outlineLevel="1" x14ac:dyDescent="0.2">
      <c r="A1307" s="27" t="s">
        <v>77</v>
      </c>
      <c r="B1307" s="28"/>
      <c r="C1307" s="30"/>
      <c r="D1307" s="30"/>
      <c r="E1307" s="30"/>
      <c r="F1307" s="30"/>
    </row>
    <row r="1308" spans="1:6" ht="25.5" outlineLevel="1" x14ac:dyDescent="0.2">
      <c r="A1308" s="30">
        <v>1</v>
      </c>
      <c r="B1308" s="32" t="s">
        <v>1676</v>
      </c>
      <c r="C1308" s="30"/>
      <c r="D1308" s="30"/>
      <c r="E1308" s="30"/>
      <c r="F1308" s="30"/>
    </row>
    <row r="1309" spans="1:6" ht="25.5" outlineLevel="1" x14ac:dyDescent="0.2">
      <c r="A1309" s="30">
        <v>2</v>
      </c>
      <c r="B1309" s="32" t="s">
        <v>1677</v>
      </c>
      <c r="C1309" s="30"/>
      <c r="D1309" s="30"/>
      <c r="E1309" s="30"/>
      <c r="F1309" s="30"/>
    </row>
    <row r="1310" spans="1:6" ht="38.25" outlineLevel="1" x14ac:dyDescent="0.2">
      <c r="A1310" s="30">
        <v>3</v>
      </c>
      <c r="B1310" s="32" t="s">
        <v>1678</v>
      </c>
      <c r="C1310" s="30"/>
      <c r="D1310" s="30"/>
      <c r="E1310" s="30"/>
      <c r="F1310" s="30"/>
    </row>
    <row r="1311" spans="1:6" ht="25.5" outlineLevel="1" x14ac:dyDescent="0.2">
      <c r="A1311" s="30">
        <v>4</v>
      </c>
      <c r="B1311" s="32" t="s">
        <v>1679</v>
      </c>
      <c r="C1311" s="30"/>
      <c r="D1311" s="30"/>
      <c r="E1311" s="30"/>
      <c r="F1311" s="30"/>
    </row>
    <row r="1312" spans="1:6" ht="25.5" outlineLevel="1" x14ac:dyDescent="0.2">
      <c r="A1312" s="30">
        <v>5</v>
      </c>
      <c r="B1312" s="32" t="s">
        <v>1680</v>
      </c>
      <c r="C1312" s="30"/>
      <c r="D1312" s="30"/>
      <c r="E1312" s="30"/>
      <c r="F1312" s="30"/>
    </row>
    <row r="1313" spans="1:6" ht="25.5" outlineLevel="1" x14ac:dyDescent="0.2">
      <c r="A1313" s="30">
        <v>6</v>
      </c>
      <c r="B1313" s="32" t="s">
        <v>1681</v>
      </c>
      <c r="C1313" s="30"/>
      <c r="D1313" s="30"/>
      <c r="E1313" s="30"/>
      <c r="F1313" s="30"/>
    </row>
    <row r="1314" spans="1:6" ht="51" outlineLevel="1" x14ac:dyDescent="0.2">
      <c r="A1314" s="30">
        <v>7</v>
      </c>
      <c r="B1314" s="32" t="s">
        <v>1682</v>
      </c>
      <c r="C1314" s="30"/>
      <c r="D1314" s="30"/>
      <c r="E1314" s="30"/>
      <c r="F1314" s="30"/>
    </row>
    <row r="1315" spans="1:6" ht="25.5" outlineLevel="1" x14ac:dyDescent="0.2">
      <c r="A1315" s="30">
        <v>8</v>
      </c>
      <c r="B1315" s="32" t="s">
        <v>1683</v>
      </c>
      <c r="C1315" s="30"/>
      <c r="D1315" s="30"/>
      <c r="E1315" s="30"/>
      <c r="F1315" s="30"/>
    </row>
    <row r="1316" spans="1:6" ht="38.25" outlineLevel="1" x14ac:dyDescent="0.2">
      <c r="A1316" s="30">
        <v>9</v>
      </c>
      <c r="B1316" s="32" t="s">
        <v>1684</v>
      </c>
      <c r="C1316" s="30"/>
      <c r="D1316" s="30"/>
      <c r="E1316" s="30"/>
      <c r="F1316" s="30"/>
    </row>
    <row r="1317" spans="1:6" ht="25.5" outlineLevel="1" x14ac:dyDescent="0.2">
      <c r="A1317" s="30">
        <v>10</v>
      </c>
      <c r="B1317" s="32" t="s">
        <v>1685</v>
      </c>
      <c r="C1317" s="30"/>
      <c r="D1317" s="30"/>
      <c r="E1317" s="30"/>
      <c r="F1317" s="30"/>
    </row>
    <row r="1318" spans="1:6" outlineLevel="1" x14ac:dyDescent="0.2">
      <c r="A1318" s="30"/>
      <c r="B1318" s="30"/>
      <c r="C1318" s="30"/>
      <c r="D1318" s="30"/>
      <c r="E1318" s="30"/>
      <c r="F1318" s="30"/>
    </row>
    <row r="1319" spans="1:6" outlineLevel="1" x14ac:dyDescent="0.2">
      <c r="A1319" s="27" t="s">
        <v>80</v>
      </c>
      <c r="B1319" s="28"/>
      <c r="C1319" s="30"/>
      <c r="D1319" s="30"/>
      <c r="E1319" s="30"/>
      <c r="F1319" s="30"/>
    </row>
    <row r="1320" spans="1:6" outlineLevel="1" x14ac:dyDescent="0.2">
      <c r="A1320" s="30">
        <v>1</v>
      </c>
      <c r="B1320" s="32" t="s">
        <v>1686</v>
      </c>
      <c r="C1320" s="30"/>
      <c r="D1320" s="30"/>
      <c r="E1320" s="30"/>
      <c r="F1320" s="30"/>
    </row>
    <row r="1321" spans="1:6" outlineLevel="1" x14ac:dyDescent="0.2">
      <c r="A1321" s="30">
        <v>2</v>
      </c>
      <c r="B1321" s="32" t="s">
        <v>1687</v>
      </c>
      <c r="C1321" s="30"/>
      <c r="D1321" s="30"/>
      <c r="E1321" s="30"/>
      <c r="F1321" s="30"/>
    </row>
    <row r="1322" spans="1:6" ht="38.25" outlineLevel="1" x14ac:dyDescent="0.2">
      <c r="A1322" s="30">
        <v>3</v>
      </c>
      <c r="B1322" s="32" t="s">
        <v>1688</v>
      </c>
      <c r="C1322" s="30"/>
      <c r="D1322" s="30"/>
      <c r="E1322" s="30"/>
      <c r="F1322" s="30"/>
    </row>
    <row r="1323" spans="1:6" ht="25.5" outlineLevel="1" x14ac:dyDescent="0.2">
      <c r="A1323" s="30">
        <v>4</v>
      </c>
      <c r="B1323" s="32" t="s">
        <v>1689</v>
      </c>
      <c r="C1323" s="30"/>
      <c r="D1323" s="30"/>
      <c r="E1323" s="30"/>
      <c r="F1323" s="30"/>
    </row>
    <row r="1324" spans="1:6" ht="25.5" outlineLevel="1" x14ac:dyDescent="0.2">
      <c r="A1324" s="30">
        <v>5</v>
      </c>
      <c r="B1324" s="32" t="s">
        <v>1690</v>
      </c>
      <c r="C1324" s="30"/>
      <c r="D1324" s="30"/>
      <c r="E1324" s="30"/>
      <c r="F1324" s="30"/>
    </row>
    <row r="1325" spans="1:6" ht="25.5" outlineLevel="1" x14ac:dyDescent="0.2">
      <c r="A1325" s="30">
        <v>6</v>
      </c>
      <c r="B1325" s="32" t="s">
        <v>1691</v>
      </c>
      <c r="C1325" s="30"/>
      <c r="D1325" s="30"/>
      <c r="E1325" s="30"/>
      <c r="F1325" s="30"/>
    </row>
    <row r="1326" spans="1:6" outlineLevel="1" x14ac:dyDescent="0.2">
      <c r="A1326" s="30"/>
      <c r="B1326" s="30"/>
      <c r="C1326" s="30"/>
      <c r="D1326" s="30"/>
      <c r="E1326" s="30"/>
      <c r="F1326" s="30"/>
    </row>
    <row r="1327" spans="1:6" outlineLevel="1" x14ac:dyDescent="0.2">
      <c r="A1327" s="27" t="s">
        <v>82</v>
      </c>
      <c r="B1327" s="28"/>
      <c r="C1327" s="30"/>
      <c r="D1327" s="30"/>
      <c r="E1327" s="30"/>
      <c r="F1327" s="30"/>
    </row>
    <row r="1328" spans="1:6" ht="25.5" outlineLevel="1" x14ac:dyDescent="0.2">
      <c r="A1328" s="30">
        <v>1</v>
      </c>
      <c r="B1328" s="32" t="s">
        <v>1692</v>
      </c>
      <c r="C1328" s="30"/>
      <c r="D1328" s="30"/>
      <c r="E1328" s="30"/>
      <c r="F1328" s="30"/>
    </row>
    <row r="1329" spans="1:6" ht="38.25" outlineLevel="1" x14ac:dyDescent="0.2">
      <c r="A1329" s="30">
        <v>2</v>
      </c>
      <c r="B1329" s="32" t="s">
        <v>1693</v>
      </c>
      <c r="C1329" s="30"/>
      <c r="D1329" s="30"/>
      <c r="E1329" s="30"/>
      <c r="F1329" s="30"/>
    </row>
    <row r="1330" spans="1:6" ht="25.5" outlineLevel="1" x14ac:dyDescent="0.2">
      <c r="A1330" s="30">
        <v>3</v>
      </c>
      <c r="B1330" s="32" t="s">
        <v>1694</v>
      </c>
      <c r="C1330" s="30"/>
      <c r="D1330" s="30"/>
      <c r="E1330" s="30"/>
      <c r="F1330" s="30"/>
    </row>
    <row r="1331" spans="1:6" ht="38.25" outlineLevel="1" x14ac:dyDescent="0.2">
      <c r="A1331" s="30">
        <v>4</v>
      </c>
      <c r="B1331" s="32" t="s">
        <v>1695</v>
      </c>
      <c r="C1331" s="30"/>
      <c r="D1331" s="30"/>
      <c r="E1331" s="30"/>
      <c r="F1331" s="30"/>
    </row>
    <row r="1332" spans="1:6" ht="38.25" outlineLevel="1" x14ac:dyDescent="0.2">
      <c r="A1332" s="30">
        <v>5</v>
      </c>
      <c r="B1332" s="32" t="s">
        <v>1696</v>
      </c>
      <c r="C1332" s="30"/>
      <c r="D1332" s="30"/>
      <c r="E1332" s="30"/>
      <c r="F1332" s="30"/>
    </row>
    <row r="1333" spans="1:6" ht="38.25" outlineLevel="1" x14ac:dyDescent="0.2">
      <c r="A1333" s="30">
        <v>6</v>
      </c>
      <c r="B1333" s="32" t="s">
        <v>1697</v>
      </c>
      <c r="C1333" s="30"/>
      <c r="D1333" s="30"/>
      <c r="E1333" s="30"/>
      <c r="F1333" s="30"/>
    </row>
    <row r="1334" spans="1:6" ht="25.5" outlineLevel="1" x14ac:dyDescent="0.2">
      <c r="A1334" s="30">
        <v>7</v>
      </c>
      <c r="B1334" s="32" t="s">
        <v>1698</v>
      </c>
      <c r="C1334" s="30"/>
      <c r="D1334" s="30"/>
      <c r="E1334" s="30"/>
      <c r="F1334" s="30"/>
    </row>
    <row r="1335" spans="1:6" ht="38.25" outlineLevel="1" x14ac:dyDescent="0.2">
      <c r="A1335" s="30">
        <v>8</v>
      </c>
      <c r="B1335" s="32" t="s">
        <v>1699</v>
      </c>
      <c r="C1335" s="30"/>
      <c r="D1335" s="30"/>
      <c r="E1335" s="30"/>
      <c r="F1335" s="30"/>
    </row>
    <row r="1336" spans="1:6" ht="25.5" outlineLevel="1" x14ac:dyDescent="0.2">
      <c r="A1336" s="30">
        <v>9</v>
      </c>
      <c r="B1336" s="32" t="s">
        <v>1700</v>
      </c>
      <c r="C1336" s="30"/>
      <c r="D1336" s="30"/>
      <c r="E1336" s="30"/>
      <c r="F1336" s="30"/>
    </row>
    <row r="1337" spans="1:6" outlineLevel="1" x14ac:dyDescent="0.2">
      <c r="A1337" s="30"/>
      <c r="B1337" s="30"/>
      <c r="C1337" s="30"/>
      <c r="D1337" s="30"/>
      <c r="E1337" s="30"/>
      <c r="F1337" s="30"/>
    </row>
    <row r="1338" spans="1:6" outlineLevel="1" x14ac:dyDescent="0.2">
      <c r="A1338" s="27" t="s">
        <v>85</v>
      </c>
      <c r="B1338" s="28"/>
      <c r="C1338" s="30"/>
      <c r="D1338" s="30"/>
      <c r="E1338" s="30"/>
      <c r="F1338" s="30"/>
    </row>
    <row r="1339" spans="1:6" outlineLevel="1" x14ac:dyDescent="0.2">
      <c r="A1339" s="30">
        <v>1</v>
      </c>
      <c r="B1339" s="32" t="s">
        <v>1701</v>
      </c>
      <c r="C1339" s="30"/>
      <c r="D1339" s="30"/>
      <c r="E1339" s="30"/>
      <c r="F1339" s="30"/>
    </row>
    <row r="1340" spans="1:6" outlineLevel="1" x14ac:dyDescent="0.2">
      <c r="A1340" s="30">
        <v>2</v>
      </c>
      <c r="B1340" s="32" t="s">
        <v>1702</v>
      </c>
      <c r="C1340" s="30"/>
      <c r="D1340" s="30"/>
      <c r="E1340" s="30"/>
      <c r="F1340" s="30"/>
    </row>
    <row r="1341" spans="1:6" ht="38.25" outlineLevel="1" x14ac:dyDescent="0.2">
      <c r="A1341" s="30">
        <v>3</v>
      </c>
      <c r="B1341" s="32" t="s">
        <v>1703</v>
      </c>
      <c r="C1341" s="30"/>
      <c r="D1341" s="30"/>
      <c r="E1341" s="30"/>
      <c r="F1341" s="30"/>
    </row>
    <row r="1342" spans="1:6" outlineLevel="1" x14ac:dyDescent="0.2">
      <c r="A1342" s="30">
        <v>4</v>
      </c>
      <c r="B1342" s="32" t="s">
        <v>1704</v>
      </c>
      <c r="C1342" s="30"/>
      <c r="D1342" s="30"/>
      <c r="E1342" s="30"/>
      <c r="F1342" s="30"/>
    </row>
    <row r="1343" spans="1:6" ht="25.5" outlineLevel="1" x14ac:dyDescent="0.2">
      <c r="A1343" s="30">
        <v>5</v>
      </c>
      <c r="B1343" s="32" t="s">
        <v>1705</v>
      </c>
      <c r="C1343" s="30"/>
      <c r="D1343" s="30"/>
      <c r="E1343" s="30"/>
      <c r="F1343" s="30"/>
    </row>
    <row r="1344" spans="1:6" ht="38.25" outlineLevel="1" x14ac:dyDescent="0.2">
      <c r="A1344" s="30">
        <v>6</v>
      </c>
      <c r="B1344" s="32" t="s">
        <v>1706</v>
      </c>
      <c r="C1344" s="30"/>
      <c r="D1344" s="30"/>
      <c r="E1344" s="30"/>
      <c r="F1344" s="30"/>
    </row>
    <row r="1345" spans="1:6" outlineLevel="1" x14ac:dyDescent="0.2">
      <c r="A1345" s="30"/>
      <c r="B1345" s="30"/>
      <c r="C1345" s="30"/>
      <c r="D1345" s="30"/>
      <c r="E1345" s="30"/>
      <c r="F1345" s="30"/>
    </row>
    <row r="1346" spans="1:6" outlineLevel="1" x14ac:dyDescent="0.2">
      <c r="A1346" s="27" t="s">
        <v>87</v>
      </c>
      <c r="B1346" s="28"/>
      <c r="C1346" s="30"/>
      <c r="D1346" s="30"/>
      <c r="E1346" s="30"/>
      <c r="F1346" s="30"/>
    </row>
    <row r="1347" spans="1:6" outlineLevel="1" x14ac:dyDescent="0.2">
      <c r="A1347" s="30">
        <v>1</v>
      </c>
      <c r="B1347" s="32" t="s">
        <v>1707</v>
      </c>
      <c r="C1347" s="30"/>
      <c r="D1347" s="30"/>
      <c r="E1347" s="30"/>
      <c r="F1347" s="30"/>
    </row>
    <row r="1348" spans="1:6" outlineLevel="1" x14ac:dyDescent="0.2">
      <c r="A1348" s="30">
        <v>2</v>
      </c>
      <c r="B1348" s="32" t="s">
        <v>1708</v>
      </c>
      <c r="C1348" s="30"/>
      <c r="D1348" s="30"/>
      <c r="E1348" s="30"/>
      <c r="F1348" s="30"/>
    </row>
    <row r="1349" spans="1:6" ht="38.25" outlineLevel="1" x14ac:dyDescent="0.2">
      <c r="A1349" s="30">
        <v>3</v>
      </c>
      <c r="B1349" s="32" t="s">
        <v>1709</v>
      </c>
      <c r="C1349" s="30"/>
      <c r="D1349" s="30"/>
      <c r="E1349" s="30"/>
      <c r="F1349" s="30"/>
    </row>
    <row r="1350" spans="1:6" outlineLevel="1" x14ac:dyDescent="0.2">
      <c r="A1350" s="30">
        <v>4</v>
      </c>
      <c r="B1350" s="32" t="s">
        <v>1710</v>
      </c>
      <c r="C1350" s="30"/>
      <c r="D1350" s="30"/>
      <c r="E1350" s="30"/>
      <c r="F1350" s="30"/>
    </row>
    <row r="1351" spans="1:6" outlineLevel="1" x14ac:dyDescent="0.2">
      <c r="A1351" s="30">
        <v>5</v>
      </c>
      <c r="B1351" s="32" t="s">
        <v>1711</v>
      </c>
      <c r="C1351" s="30"/>
      <c r="D1351" s="30"/>
      <c r="E1351" s="30"/>
      <c r="F1351" s="30"/>
    </row>
    <row r="1352" spans="1:6" ht="25.5" outlineLevel="1" x14ac:dyDescent="0.2">
      <c r="A1352" s="30">
        <v>6</v>
      </c>
      <c r="B1352" s="32" t="s">
        <v>1712</v>
      </c>
      <c r="C1352" s="30"/>
      <c r="D1352" s="30"/>
      <c r="E1352" s="30"/>
      <c r="F1352" s="30"/>
    </row>
    <row r="1353" spans="1:6" outlineLevel="1" x14ac:dyDescent="0.2">
      <c r="A1353" s="30"/>
      <c r="B1353" s="30"/>
      <c r="C1353" s="30"/>
      <c r="D1353" s="30"/>
      <c r="E1353" s="30"/>
      <c r="F1353" s="30"/>
    </row>
    <row r="1354" spans="1:6" outlineLevel="1" x14ac:dyDescent="0.2">
      <c r="A1354" s="27" t="s">
        <v>89</v>
      </c>
      <c r="B1354" s="28"/>
      <c r="C1354" s="30"/>
      <c r="D1354" s="30"/>
      <c r="E1354" s="30"/>
      <c r="F1354" s="30"/>
    </row>
    <row r="1355" spans="1:6" ht="25.5" outlineLevel="1" x14ac:dyDescent="0.2">
      <c r="A1355" s="30">
        <v>1</v>
      </c>
      <c r="B1355" s="32" t="s">
        <v>1713</v>
      </c>
      <c r="C1355" s="30"/>
      <c r="D1355" s="30"/>
      <c r="E1355" s="30"/>
      <c r="F1355" s="30"/>
    </row>
    <row r="1356" spans="1:6" outlineLevel="1" x14ac:dyDescent="0.2">
      <c r="A1356" s="30">
        <v>2</v>
      </c>
      <c r="B1356" s="32" t="s">
        <v>1714</v>
      </c>
      <c r="C1356" s="30"/>
      <c r="D1356" s="30"/>
      <c r="E1356" s="30"/>
      <c r="F1356" s="30"/>
    </row>
    <row r="1357" spans="1:6" ht="25.5" outlineLevel="1" x14ac:dyDescent="0.2">
      <c r="A1357" s="30">
        <v>3</v>
      </c>
      <c r="B1357" s="32" t="s">
        <v>1715</v>
      </c>
      <c r="C1357" s="30"/>
      <c r="D1357" s="30"/>
      <c r="E1357" s="30"/>
      <c r="F1357" s="30"/>
    </row>
    <row r="1358" spans="1:6" ht="25.5" outlineLevel="1" x14ac:dyDescent="0.2">
      <c r="A1358" s="30">
        <v>4</v>
      </c>
      <c r="B1358" s="32" t="s">
        <v>1716</v>
      </c>
      <c r="C1358" s="30"/>
      <c r="D1358" s="30"/>
      <c r="E1358" s="30"/>
      <c r="F1358" s="30"/>
    </row>
    <row r="1359" spans="1:6" ht="38.25" outlineLevel="1" x14ac:dyDescent="0.2">
      <c r="A1359" s="30">
        <v>5</v>
      </c>
      <c r="B1359" s="32" t="s">
        <v>1717</v>
      </c>
      <c r="C1359" s="30"/>
      <c r="D1359" s="30"/>
      <c r="E1359" s="30"/>
      <c r="F1359" s="30"/>
    </row>
    <row r="1360" spans="1:6" ht="51" outlineLevel="1" x14ac:dyDescent="0.2">
      <c r="A1360" s="30">
        <v>6</v>
      </c>
      <c r="B1360" s="32" t="s">
        <v>1718</v>
      </c>
      <c r="C1360" s="30"/>
      <c r="D1360" s="30"/>
      <c r="E1360" s="30"/>
      <c r="F1360" s="30"/>
    </row>
    <row r="1361" spans="1:6" ht="25.5" outlineLevel="1" x14ac:dyDescent="0.2">
      <c r="A1361" s="30">
        <v>7</v>
      </c>
      <c r="B1361" s="32" t="s">
        <v>1719</v>
      </c>
      <c r="C1361" s="30"/>
      <c r="D1361" s="30"/>
      <c r="E1361" s="30"/>
      <c r="F1361" s="30"/>
    </row>
    <row r="1362" spans="1:6" ht="38.25" outlineLevel="1" x14ac:dyDescent="0.2">
      <c r="A1362" s="30">
        <v>8</v>
      </c>
      <c r="B1362" s="32" t="s">
        <v>1720</v>
      </c>
      <c r="C1362" s="30"/>
      <c r="D1362" s="30"/>
      <c r="E1362" s="30"/>
      <c r="F1362" s="30"/>
    </row>
    <row r="1363" spans="1:6" outlineLevel="1" x14ac:dyDescent="0.2">
      <c r="A1363" s="30">
        <v>9</v>
      </c>
      <c r="B1363" s="32" t="s">
        <v>1721</v>
      </c>
      <c r="C1363" s="30"/>
      <c r="D1363" s="30"/>
      <c r="E1363" s="30"/>
      <c r="F1363" s="30"/>
    </row>
    <row r="1364" spans="1:6" ht="38.25" outlineLevel="1" x14ac:dyDescent="0.2">
      <c r="A1364" s="30">
        <v>10</v>
      </c>
      <c r="B1364" s="32" t="s">
        <v>1722</v>
      </c>
      <c r="C1364" s="30"/>
      <c r="D1364" s="30"/>
      <c r="E1364" s="30"/>
      <c r="F1364" s="30"/>
    </row>
    <row r="1365" spans="1:6" outlineLevel="1" x14ac:dyDescent="0.2">
      <c r="A1365" s="30"/>
      <c r="B1365" s="30"/>
      <c r="C1365" s="30"/>
      <c r="D1365" s="30"/>
      <c r="E1365" s="30"/>
      <c r="F1365" s="30"/>
    </row>
    <row r="1366" spans="1:6" outlineLevel="1" x14ac:dyDescent="0.2">
      <c r="A1366" s="27" t="s">
        <v>91</v>
      </c>
      <c r="B1366" s="28"/>
      <c r="C1366" s="30"/>
      <c r="D1366" s="30"/>
      <c r="E1366" s="30"/>
      <c r="F1366" s="30"/>
    </row>
    <row r="1367" spans="1:6" ht="25.5" outlineLevel="1" x14ac:dyDescent="0.2">
      <c r="A1367" s="30">
        <v>1</v>
      </c>
      <c r="B1367" s="32" t="s">
        <v>1723</v>
      </c>
      <c r="C1367" s="30"/>
      <c r="D1367" s="30"/>
      <c r="E1367" s="30"/>
      <c r="F1367" s="30"/>
    </row>
    <row r="1368" spans="1:6" outlineLevel="1" x14ac:dyDescent="0.2">
      <c r="A1368" s="30">
        <v>2</v>
      </c>
      <c r="B1368" s="32" t="s">
        <v>1724</v>
      </c>
      <c r="C1368" s="30"/>
      <c r="D1368" s="30"/>
      <c r="E1368" s="30"/>
      <c r="F1368" s="30"/>
    </row>
    <row r="1369" spans="1:6" ht="25.5" outlineLevel="1" x14ac:dyDescent="0.2">
      <c r="A1369" s="30">
        <v>3</v>
      </c>
      <c r="B1369" s="32" t="s">
        <v>1725</v>
      </c>
      <c r="C1369" s="30"/>
      <c r="D1369" s="30"/>
      <c r="E1369" s="30"/>
      <c r="F1369" s="30"/>
    </row>
    <row r="1370" spans="1:6" ht="25.5" outlineLevel="1" x14ac:dyDescent="0.2">
      <c r="A1370" s="30">
        <v>4</v>
      </c>
      <c r="B1370" s="32" t="s">
        <v>1726</v>
      </c>
      <c r="C1370" s="30"/>
      <c r="D1370" s="30"/>
      <c r="E1370" s="30"/>
      <c r="F1370" s="30"/>
    </row>
    <row r="1371" spans="1:6" ht="38.25" outlineLevel="1" x14ac:dyDescent="0.2">
      <c r="A1371" s="30">
        <v>5</v>
      </c>
      <c r="B1371" s="32" t="s">
        <v>1727</v>
      </c>
      <c r="C1371" s="30"/>
      <c r="D1371" s="30"/>
      <c r="E1371" s="30"/>
      <c r="F1371" s="30"/>
    </row>
    <row r="1372" spans="1:6" ht="25.5" outlineLevel="1" x14ac:dyDescent="0.2">
      <c r="A1372" s="30">
        <v>6</v>
      </c>
      <c r="B1372" s="32" t="s">
        <v>1728</v>
      </c>
      <c r="C1372" s="30"/>
      <c r="D1372" s="30"/>
      <c r="E1372" s="30"/>
      <c r="F1372" s="30"/>
    </row>
    <row r="1373" spans="1:6" ht="25.5" outlineLevel="1" x14ac:dyDescent="0.2">
      <c r="A1373" s="30">
        <v>7</v>
      </c>
      <c r="B1373" s="32" t="s">
        <v>1729</v>
      </c>
      <c r="C1373" s="30"/>
      <c r="D1373" s="30"/>
      <c r="E1373" s="30"/>
      <c r="F1373" s="30"/>
    </row>
    <row r="1374" spans="1:6" outlineLevel="1" x14ac:dyDescent="0.2">
      <c r="A1374" s="30">
        <v>8</v>
      </c>
      <c r="B1374" s="32" t="s">
        <v>1730</v>
      </c>
      <c r="C1374" s="30"/>
      <c r="D1374" s="30"/>
      <c r="E1374" s="30"/>
      <c r="F1374" s="30"/>
    </row>
    <row r="1375" spans="1:6" ht="25.5" outlineLevel="1" x14ac:dyDescent="0.2">
      <c r="A1375" s="30">
        <v>9</v>
      </c>
      <c r="B1375" s="32" t="s">
        <v>1731</v>
      </c>
      <c r="C1375" s="30"/>
      <c r="D1375" s="30"/>
      <c r="E1375" s="30"/>
      <c r="F1375" s="30"/>
    </row>
    <row r="1376" spans="1:6" ht="38.25" outlineLevel="1" x14ac:dyDescent="0.2">
      <c r="A1376" s="30">
        <v>10</v>
      </c>
      <c r="B1376" s="32" t="s">
        <v>1732</v>
      </c>
      <c r="C1376" s="30"/>
      <c r="D1376" s="30"/>
      <c r="E1376" s="30"/>
      <c r="F1376" s="30"/>
    </row>
    <row r="1377" spans="1:6" outlineLevel="1" x14ac:dyDescent="0.2">
      <c r="A1377" s="30"/>
      <c r="B1377" s="30"/>
      <c r="C1377" s="30"/>
      <c r="D1377" s="30"/>
      <c r="E1377" s="30"/>
      <c r="F1377" s="30"/>
    </row>
    <row r="1378" spans="1:6" outlineLevel="1" x14ac:dyDescent="0.2">
      <c r="A1378" s="27" t="s">
        <v>94</v>
      </c>
      <c r="B1378" s="28"/>
      <c r="C1378" s="30"/>
      <c r="D1378" s="30"/>
      <c r="E1378" s="30"/>
      <c r="F1378" s="30"/>
    </row>
    <row r="1379" spans="1:6" outlineLevel="1" x14ac:dyDescent="0.2">
      <c r="A1379" s="30">
        <v>1</v>
      </c>
      <c r="B1379" s="32" t="s">
        <v>1733</v>
      </c>
      <c r="C1379" s="30"/>
      <c r="D1379" s="30"/>
      <c r="E1379" s="30"/>
      <c r="F1379" s="30"/>
    </row>
    <row r="1380" spans="1:6" ht="38.25" outlineLevel="1" x14ac:dyDescent="0.2">
      <c r="A1380" s="30">
        <v>2</v>
      </c>
      <c r="B1380" s="32" t="s">
        <v>1734</v>
      </c>
      <c r="C1380" s="30"/>
      <c r="D1380" s="30"/>
      <c r="E1380" s="30"/>
      <c r="F1380" s="30"/>
    </row>
    <row r="1381" spans="1:6" ht="25.5" outlineLevel="1" x14ac:dyDescent="0.2">
      <c r="A1381" s="30">
        <v>3</v>
      </c>
      <c r="B1381" s="32" t="s">
        <v>1735</v>
      </c>
      <c r="C1381" s="30"/>
      <c r="D1381" s="30"/>
      <c r="E1381" s="30"/>
      <c r="F1381" s="30"/>
    </row>
    <row r="1382" spans="1:6" ht="25.5" outlineLevel="1" x14ac:dyDescent="0.2">
      <c r="A1382" s="30">
        <v>4</v>
      </c>
      <c r="B1382" s="32" t="s">
        <v>1736</v>
      </c>
      <c r="C1382" s="30"/>
      <c r="D1382" s="30"/>
      <c r="E1382" s="30"/>
      <c r="F1382" s="30"/>
    </row>
    <row r="1383" spans="1:6" ht="38.25" outlineLevel="1" x14ac:dyDescent="0.2">
      <c r="A1383" s="30">
        <v>5</v>
      </c>
      <c r="B1383" s="32" t="s">
        <v>1737</v>
      </c>
      <c r="C1383" s="30"/>
      <c r="D1383" s="30"/>
      <c r="E1383" s="30"/>
      <c r="F1383" s="30"/>
    </row>
    <row r="1384" spans="1:6" outlineLevel="1" x14ac:dyDescent="0.2">
      <c r="A1384" s="30">
        <v>6</v>
      </c>
      <c r="B1384" s="32" t="s">
        <v>1738</v>
      </c>
      <c r="C1384" s="30"/>
      <c r="D1384" s="30"/>
      <c r="E1384" s="30"/>
      <c r="F1384" s="30"/>
    </row>
    <row r="1385" spans="1:6" outlineLevel="1" x14ac:dyDescent="0.2">
      <c r="A1385" s="30"/>
      <c r="B1385" s="30"/>
      <c r="C1385" s="30"/>
      <c r="D1385" s="30"/>
      <c r="E1385" s="30"/>
      <c r="F1385" s="30"/>
    </row>
    <row r="1386" spans="1:6" outlineLevel="1" x14ac:dyDescent="0.2">
      <c r="A1386" s="27" t="s">
        <v>97</v>
      </c>
      <c r="B1386" s="28"/>
      <c r="C1386" s="30"/>
      <c r="D1386" s="30"/>
      <c r="E1386" s="30"/>
      <c r="F1386" s="30"/>
    </row>
    <row r="1387" spans="1:6" ht="25.5" outlineLevel="1" x14ac:dyDescent="0.2">
      <c r="A1387" s="30">
        <v>1</v>
      </c>
      <c r="B1387" s="32" t="s">
        <v>1739</v>
      </c>
      <c r="C1387" s="30"/>
      <c r="D1387" s="30"/>
      <c r="E1387" s="30"/>
      <c r="F1387" s="30"/>
    </row>
    <row r="1388" spans="1:6" outlineLevel="1" x14ac:dyDescent="0.2">
      <c r="A1388" s="30">
        <v>2</v>
      </c>
      <c r="B1388" s="32" t="s">
        <v>1740</v>
      </c>
      <c r="C1388" s="30"/>
      <c r="D1388" s="30"/>
      <c r="E1388" s="30"/>
      <c r="F1388" s="30"/>
    </row>
    <row r="1389" spans="1:6" ht="25.5" outlineLevel="1" x14ac:dyDescent="0.2">
      <c r="A1389" s="30">
        <v>3</v>
      </c>
      <c r="B1389" s="32" t="s">
        <v>1741</v>
      </c>
      <c r="C1389" s="30"/>
      <c r="D1389" s="30"/>
      <c r="E1389" s="30"/>
      <c r="F1389" s="30"/>
    </row>
    <row r="1390" spans="1:6" outlineLevel="1" x14ac:dyDescent="0.2">
      <c r="A1390" s="30">
        <v>4</v>
      </c>
      <c r="B1390" s="32" t="s">
        <v>1742</v>
      </c>
      <c r="C1390" s="30"/>
      <c r="D1390" s="30"/>
      <c r="E1390" s="30"/>
      <c r="F1390" s="30"/>
    </row>
    <row r="1391" spans="1:6" ht="63.75" outlineLevel="1" x14ac:dyDescent="0.2">
      <c r="A1391" s="30">
        <v>5</v>
      </c>
      <c r="B1391" s="32" t="s">
        <v>1743</v>
      </c>
      <c r="C1391" s="30"/>
      <c r="D1391" s="30"/>
      <c r="E1391" s="30"/>
      <c r="F1391" s="30"/>
    </row>
    <row r="1392" spans="1:6" outlineLevel="1" x14ac:dyDescent="0.2">
      <c r="A1392" s="30">
        <v>6</v>
      </c>
      <c r="B1392" s="32" t="s">
        <v>1744</v>
      </c>
      <c r="C1392" s="30"/>
      <c r="D1392" s="30"/>
      <c r="E1392" s="30"/>
      <c r="F1392" s="30"/>
    </row>
    <row r="1393" spans="1:6" ht="25.5" outlineLevel="1" x14ac:dyDescent="0.2">
      <c r="A1393" s="30">
        <v>7</v>
      </c>
      <c r="B1393" s="32" t="s">
        <v>1745</v>
      </c>
      <c r="C1393" s="30"/>
      <c r="D1393" s="30"/>
      <c r="E1393" s="30"/>
      <c r="F1393" s="30"/>
    </row>
    <row r="1394" spans="1:6" outlineLevel="1" x14ac:dyDescent="0.2">
      <c r="A1394" s="30"/>
      <c r="B1394" s="30"/>
      <c r="C1394" s="30"/>
      <c r="D1394" s="30"/>
      <c r="E1394" s="30"/>
      <c r="F1394" s="30"/>
    </row>
    <row r="1395" spans="1:6" outlineLevel="1" x14ac:dyDescent="0.2">
      <c r="A1395" s="27" t="s">
        <v>99</v>
      </c>
      <c r="B1395" s="28"/>
      <c r="C1395" s="30"/>
      <c r="D1395" s="30"/>
      <c r="E1395" s="30"/>
      <c r="F1395" s="30"/>
    </row>
    <row r="1396" spans="1:6" outlineLevel="1" x14ac:dyDescent="0.2">
      <c r="A1396" s="30">
        <v>1</v>
      </c>
      <c r="B1396" s="32" t="s">
        <v>1746</v>
      </c>
      <c r="C1396" s="30"/>
      <c r="D1396" s="30"/>
      <c r="E1396" s="30"/>
      <c r="F1396" s="30"/>
    </row>
    <row r="1397" spans="1:6" ht="25.5" outlineLevel="1" x14ac:dyDescent="0.2">
      <c r="A1397" s="30">
        <v>2</v>
      </c>
      <c r="B1397" s="32" t="s">
        <v>1747</v>
      </c>
      <c r="C1397" s="30"/>
      <c r="D1397" s="30"/>
      <c r="E1397" s="30"/>
      <c r="F1397" s="30"/>
    </row>
    <row r="1398" spans="1:6" outlineLevel="1" x14ac:dyDescent="0.2">
      <c r="A1398" s="30">
        <v>3</v>
      </c>
      <c r="B1398" s="32" t="s">
        <v>1748</v>
      </c>
      <c r="C1398" s="30"/>
      <c r="D1398" s="30"/>
      <c r="E1398" s="30"/>
      <c r="F1398" s="30"/>
    </row>
    <row r="1399" spans="1:6" ht="25.5" outlineLevel="1" x14ac:dyDescent="0.2">
      <c r="A1399" s="30">
        <v>4</v>
      </c>
      <c r="B1399" s="32" t="s">
        <v>1749</v>
      </c>
      <c r="C1399" s="30"/>
      <c r="D1399" s="30"/>
      <c r="E1399" s="30"/>
      <c r="F1399" s="30"/>
    </row>
    <row r="1400" spans="1:6" ht="25.5" outlineLevel="1" x14ac:dyDescent="0.2">
      <c r="A1400" s="30">
        <v>5</v>
      </c>
      <c r="B1400" s="32" t="s">
        <v>1750</v>
      </c>
      <c r="C1400" s="30"/>
      <c r="D1400" s="30"/>
      <c r="E1400" s="30"/>
      <c r="F1400" s="30"/>
    </row>
    <row r="1401" spans="1:6" ht="25.5" outlineLevel="1" x14ac:dyDescent="0.2">
      <c r="A1401" s="30">
        <v>6</v>
      </c>
      <c r="B1401" s="32" t="s">
        <v>1751</v>
      </c>
      <c r="C1401" s="30"/>
      <c r="D1401" s="30"/>
      <c r="E1401" s="30"/>
      <c r="F1401" s="30"/>
    </row>
    <row r="1402" spans="1:6" outlineLevel="1" x14ac:dyDescent="0.2">
      <c r="A1402" s="30">
        <v>7</v>
      </c>
      <c r="B1402" s="32" t="s">
        <v>1752</v>
      </c>
      <c r="C1402" s="30"/>
      <c r="D1402" s="30"/>
      <c r="E1402" s="30"/>
      <c r="F1402" s="30"/>
    </row>
    <row r="1403" spans="1:6" ht="25.5" outlineLevel="1" x14ac:dyDescent="0.2">
      <c r="A1403" s="30">
        <v>8</v>
      </c>
      <c r="B1403" s="32" t="s">
        <v>1753</v>
      </c>
      <c r="C1403" s="30"/>
      <c r="D1403" s="30"/>
      <c r="E1403" s="30"/>
      <c r="F1403" s="30"/>
    </row>
    <row r="1404" spans="1:6" outlineLevel="1" x14ac:dyDescent="0.2">
      <c r="A1404" s="30"/>
      <c r="B1404" s="30"/>
      <c r="C1404" s="30"/>
      <c r="D1404" s="30"/>
      <c r="E1404" s="30"/>
      <c r="F1404" s="30"/>
    </row>
    <row r="1405" spans="1:6" outlineLevel="1" x14ac:dyDescent="0.2">
      <c r="A1405" s="27" t="s">
        <v>101</v>
      </c>
      <c r="B1405" s="28"/>
      <c r="C1405" s="30"/>
      <c r="D1405" s="30"/>
      <c r="E1405" s="30"/>
      <c r="F1405" s="30"/>
    </row>
    <row r="1406" spans="1:6" outlineLevel="1" x14ac:dyDescent="0.2">
      <c r="A1406" s="30">
        <v>1</v>
      </c>
      <c r="B1406" s="32" t="s">
        <v>1754</v>
      </c>
      <c r="C1406" s="30"/>
      <c r="D1406" s="30"/>
      <c r="E1406" s="30"/>
      <c r="F1406" s="30"/>
    </row>
    <row r="1407" spans="1:6" ht="25.5" outlineLevel="1" x14ac:dyDescent="0.2">
      <c r="A1407" s="30">
        <v>2</v>
      </c>
      <c r="B1407" s="32" t="s">
        <v>1747</v>
      </c>
      <c r="C1407" s="30"/>
      <c r="D1407" s="30"/>
      <c r="E1407" s="30"/>
      <c r="F1407" s="30"/>
    </row>
    <row r="1408" spans="1:6" outlineLevel="1" x14ac:dyDescent="0.2">
      <c r="A1408" s="30">
        <v>3</v>
      </c>
      <c r="B1408" s="32" t="s">
        <v>1748</v>
      </c>
      <c r="C1408" s="30"/>
      <c r="D1408" s="30"/>
      <c r="E1408" s="30"/>
      <c r="F1408" s="30"/>
    </row>
    <row r="1409" spans="1:6" ht="25.5" outlineLevel="1" x14ac:dyDescent="0.2">
      <c r="A1409" s="30">
        <v>4</v>
      </c>
      <c r="B1409" s="32" t="s">
        <v>1749</v>
      </c>
      <c r="C1409" s="30"/>
      <c r="D1409" s="30"/>
      <c r="E1409" s="30"/>
      <c r="F1409" s="30"/>
    </row>
    <row r="1410" spans="1:6" ht="25.5" outlineLevel="1" x14ac:dyDescent="0.2">
      <c r="A1410" s="30">
        <v>5</v>
      </c>
      <c r="B1410" s="32" t="s">
        <v>1750</v>
      </c>
      <c r="C1410" s="30"/>
      <c r="D1410" s="30"/>
      <c r="E1410" s="30"/>
      <c r="F1410" s="30"/>
    </row>
    <row r="1411" spans="1:6" ht="25.5" outlineLevel="1" x14ac:dyDescent="0.2">
      <c r="A1411" s="30">
        <v>6</v>
      </c>
      <c r="B1411" s="32" t="s">
        <v>1751</v>
      </c>
      <c r="C1411" s="30"/>
      <c r="D1411" s="30"/>
      <c r="E1411" s="30"/>
      <c r="F1411" s="30"/>
    </row>
    <row r="1412" spans="1:6" outlineLevel="1" x14ac:dyDescent="0.2">
      <c r="A1412" s="30">
        <v>7</v>
      </c>
      <c r="B1412" s="32" t="s">
        <v>1752</v>
      </c>
      <c r="C1412" s="30"/>
      <c r="D1412" s="30"/>
      <c r="E1412" s="30"/>
      <c r="F1412" s="30"/>
    </row>
    <row r="1413" spans="1:6" ht="25.5" outlineLevel="1" x14ac:dyDescent="0.2">
      <c r="A1413" s="30">
        <v>8</v>
      </c>
      <c r="B1413" s="32" t="s">
        <v>1753</v>
      </c>
      <c r="C1413" s="30"/>
      <c r="D1413" s="30"/>
      <c r="E1413" s="30"/>
      <c r="F1413" s="30"/>
    </row>
    <row r="1414" spans="1:6" outlineLevel="1" x14ac:dyDescent="0.2">
      <c r="A1414" s="30"/>
      <c r="B1414" s="30"/>
      <c r="C1414" s="30"/>
      <c r="D1414" s="30"/>
      <c r="E1414" s="30"/>
      <c r="F1414" s="30"/>
    </row>
    <row r="1415" spans="1:6" outlineLevel="1" x14ac:dyDescent="0.2">
      <c r="A1415" s="27" t="s">
        <v>103</v>
      </c>
      <c r="B1415" s="28"/>
      <c r="C1415" s="30"/>
      <c r="D1415" s="30"/>
      <c r="E1415" s="30"/>
      <c r="F1415" s="30"/>
    </row>
    <row r="1416" spans="1:6" ht="25.5" outlineLevel="1" x14ac:dyDescent="0.2">
      <c r="A1416" s="30">
        <v>1</v>
      </c>
      <c r="B1416" s="32" t="s">
        <v>1755</v>
      </c>
      <c r="C1416" s="30"/>
      <c r="D1416" s="30"/>
      <c r="E1416" s="30"/>
      <c r="F1416" s="30"/>
    </row>
    <row r="1417" spans="1:6" ht="25.5" outlineLevel="1" x14ac:dyDescent="0.2">
      <c r="A1417" s="30">
        <v>2</v>
      </c>
      <c r="B1417" s="32" t="s">
        <v>1756</v>
      </c>
      <c r="C1417" s="30"/>
      <c r="D1417" s="30"/>
      <c r="E1417" s="30"/>
      <c r="F1417" s="30"/>
    </row>
    <row r="1418" spans="1:6" ht="25.5" outlineLevel="1" x14ac:dyDescent="0.2">
      <c r="A1418" s="30">
        <v>3</v>
      </c>
      <c r="B1418" s="32" t="s">
        <v>1757</v>
      </c>
      <c r="C1418" s="30"/>
      <c r="D1418" s="30"/>
      <c r="E1418" s="30"/>
      <c r="F1418" s="30"/>
    </row>
    <row r="1419" spans="1:6" ht="25.5" outlineLevel="1" x14ac:dyDescent="0.2">
      <c r="A1419" s="30">
        <v>4</v>
      </c>
      <c r="B1419" s="32" t="s">
        <v>1758</v>
      </c>
      <c r="C1419" s="30"/>
      <c r="D1419" s="30"/>
      <c r="E1419" s="30"/>
      <c r="F1419" s="30"/>
    </row>
    <row r="1420" spans="1:6" outlineLevel="1" x14ac:dyDescent="0.2">
      <c r="A1420" s="30">
        <v>5</v>
      </c>
      <c r="B1420" s="32" t="s">
        <v>1759</v>
      </c>
      <c r="C1420" s="30"/>
      <c r="D1420" s="30"/>
      <c r="E1420" s="30"/>
      <c r="F1420" s="30"/>
    </row>
    <row r="1421" spans="1:6" ht="25.5" outlineLevel="1" x14ac:dyDescent="0.2">
      <c r="A1421" s="30">
        <v>6</v>
      </c>
      <c r="B1421" s="32" t="s">
        <v>1760</v>
      </c>
      <c r="C1421" s="30"/>
      <c r="D1421" s="30"/>
      <c r="E1421" s="30"/>
      <c r="F1421" s="30"/>
    </row>
    <row r="1422" spans="1:6" outlineLevel="1" x14ac:dyDescent="0.2">
      <c r="A1422" s="30"/>
      <c r="B1422" s="30"/>
      <c r="C1422" s="30"/>
      <c r="D1422" s="30"/>
      <c r="E1422" s="30"/>
      <c r="F1422" s="30"/>
    </row>
    <row r="1423" spans="1:6" ht="25.5" outlineLevel="1" x14ac:dyDescent="0.2">
      <c r="A1423" s="27" t="s">
        <v>106</v>
      </c>
      <c r="B1423" s="28"/>
      <c r="C1423" s="30"/>
      <c r="D1423" s="30"/>
      <c r="E1423" s="30"/>
      <c r="F1423" s="30"/>
    </row>
    <row r="1424" spans="1:6" ht="25.5" outlineLevel="1" x14ac:dyDescent="0.2">
      <c r="A1424" s="30">
        <v>1</v>
      </c>
      <c r="B1424" s="32" t="s">
        <v>1761</v>
      </c>
      <c r="C1424" s="30"/>
      <c r="D1424" s="30"/>
      <c r="E1424" s="30"/>
      <c r="F1424" s="30"/>
    </row>
    <row r="1425" spans="1:6" ht="25.5" outlineLevel="1" x14ac:dyDescent="0.2">
      <c r="A1425" s="30">
        <v>2</v>
      </c>
      <c r="B1425" s="32" t="s">
        <v>1762</v>
      </c>
      <c r="C1425" s="30"/>
      <c r="D1425" s="30"/>
      <c r="E1425" s="30"/>
      <c r="F1425" s="30"/>
    </row>
    <row r="1426" spans="1:6" outlineLevel="1" x14ac:dyDescent="0.2">
      <c r="A1426" s="30">
        <v>3</v>
      </c>
      <c r="B1426" s="32" t="s">
        <v>1763</v>
      </c>
      <c r="C1426" s="30"/>
      <c r="D1426" s="30"/>
      <c r="E1426" s="30"/>
      <c r="F1426" s="30"/>
    </row>
    <row r="1427" spans="1:6" ht="25.5" outlineLevel="1" x14ac:dyDescent="0.2">
      <c r="A1427" s="30">
        <v>4</v>
      </c>
      <c r="B1427" s="32" t="s">
        <v>1764</v>
      </c>
      <c r="C1427" s="30"/>
      <c r="D1427" s="30"/>
      <c r="E1427" s="30"/>
      <c r="F1427" s="30"/>
    </row>
    <row r="1428" spans="1:6" outlineLevel="1" x14ac:dyDescent="0.2">
      <c r="A1428" s="30">
        <v>5</v>
      </c>
      <c r="B1428" s="32" t="s">
        <v>1765</v>
      </c>
      <c r="C1428" s="30"/>
      <c r="D1428" s="30"/>
      <c r="E1428" s="30"/>
      <c r="F1428" s="30"/>
    </row>
    <row r="1429" spans="1:6" outlineLevel="1" x14ac:dyDescent="0.2">
      <c r="A1429" s="30">
        <v>6</v>
      </c>
      <c r="B1429" s="32" t="s">
        <v>1766</v>
      </c>
      <c r="C1429" s="30"/>
      <c r="D1429" s="30"/>
      <c r="E1429" s="30"/>
      <c r="F1429" s="30"/>
    </row>
    <row r="1430" spans="1:6" outlineLevel="1" x14ac:dyDescent="0.2">
      <c r="A1430" s="30">
        <v>7</v>
      </c>
      <c r="B1430" s="32" t="s">
        <v>1767</v>
      </c>
      <c r="C1430" s="30"/>
      <c r="D1430" s="30"/>
      <c r="E1430" s="30"/>
      <c r="F1430" s="30"/>
    </row>
    <row r="1431" spans="1:6" outlineLevel="1" x14ac:dyDescent="0.2">
      <c r="A1431" s="30"/>
      <c r="B1431" s="30"/>
      <c r="C1431" s="30"/>
      <c r="D1431" s="30"/>
      <c r="E1431" s="30"/>
      <c r="F1431" s="30"/>
    </row>
    <row r="1432" spans="1:6" ht="25.5" outlineLevel="1" x14ac:dyDescent="0.2">
      <c r="A1432" s="27" t="s">
        <v>108</v>
      </c>
      <c r="B1432" s="28"/>
      <c r="C1432" s="30"/>
      <c r="D1432" s="30"/>
      <c r="E1432" s="30"/>
      <c r="F1432" s="30"/>
    </row>
    <row r="1433" spans="1:6" ht="25.5" outlineLevel="1" x14ac:dyDescent="0.2">
      <c r="A1433" s="30">
        <v>1</v>
      </c>
      <c r="B1433" s="32" t="s">
        <v>1768</v>
      </c>
      <c r="C1433" s="30"/>
      <c r="D1433" s="30"/>
      <c r="E1433" s="30"/>
      <c r="F1433" s="30"/>
    </row>
    <row r="1434" spans="1:6" ht="25.5" outlineLevel="1" x14ac:dyDescent="0.2">
      <c r="A1434" s="30">
        <v>2</v>
      </c>
      <c r="B1434" s="32" t="s">
        <v>1762</v>
      </c>
      <c r="C1434" s="30"/>
      <c r="D1434" s="30"/>
      <c r="E1434" s="30"/>
      <c r="F1434" s="30"/>
    </row>
    <row r="1435" spans="1:6" outlineLevel="1" x14ac:dyDescent="0.2">
      <c r="A1435" s="30">
        <v>3</v>
      </c>
      <c r="B1435" s="32" t="s">
        <v>1763</v>
      </c>
      <c r="C1435" s="30"/>
      <c r="D1435" s="30"/>
      <c r="E1435" s="30"/>
      <c r="F1435" s="30"/>
    </row>
    <row r="1436" spans="1:6" ht="25.5" outlineLevel="1" x14ac:dyDescent="0.2">
      <c r="A1436" s="30">
        <v>4</v>
      </c>
      <c r="B1436" s="32" t="s">
        <v>1764</v>
      </c>
      <c r="C1436" s="30"/>
      <c r="D1436" s="30"/>
      <c r="E1436" s="30"/>
      <c r="F1436" s="30"/>
    </row>
    <row r="1437" spans="1:6" outlineLevel="1" x14ac:dyDescent="0.2">
      <c r="A1437" s="30">
        <v>5</v>
      </c>
      <c r="B1437" s="32" t="s">
        <v>1765</v>
      </c>
      <c r="C1437" s="30"/>
      <c r="D1437" s="30"/>
      <c r="E1437" s="30"/>
      <c r="F1437" s="30"/>
    </row>
    <row r="1438" spans="1:6" outlineLevel="1" x14ac:dyDescent="0.2">
      <c r="A1438" s="30">
        <v>6</v>
      </c>
      <c r="B1438" s="32" t="s">
        <v>1766</v>
      </c>
      <c r="C1438" s="30"/>
      <c r="D1438" s="30"/>
      <c r="E1438" s="30"/>
      <c r="F1438" s="30"/>
    </row>
    <row r="1439" spans="1:6" outlineLevel="1" x14ac:dyDescent="0.2">
      <c r="A1439" s="30">
        <v>7</v>
      </c>
      <c r="B1439" s="32" t="s">
        <v>1767</v>
      </c>
      <c r="C1439" s="30"/>
      <c r="D1439" s="30"/>
      <c r="E1439" s="30"/>
      <c r="F1439" s="30"/>
    </row>
    <row r="1440" spans="1:6" outlineLevel="1" x14ac:dyDescent="0.2">
      <c r="A1440" s="30"/>
      <c r="B1440" s="30"/>
      <c r="C1440" s="30"/>
      <c r="D1440" s="30"/>
      <c r="E1440" s="30"/>
      <c r="F1440" s="30"/>
    </row>
    <row r="1441" spans="1:6" ht="25.5" outlineLevel="1" x14ac:dyDescent="0.2">
      <c r="A1441" s="27" t="s">
        <v>110</v>
      </c>
      <c r="B1441" s="28"/>
      <c r="C1441" s="30"/>
      <c r="D1441" s="30"/>
      <c r="E1441" s="30"/>
      <c r="F1441" s="30"/>
    </row>
    <row r="1442" spans="1:6" ht="25.5" outlineLevel="1" x14ac:dyDescent="0.2">
      <c r="A1442" s="30">
        <v>1</v>
      </c>
      <c r="B1442" s="32" t="s">
        <v>1769</v>
      </c>
      <c r="C1442" s="30"/>
      <c r="D1442" s="30"/>
      <c r="E1442" s="30"/>
      <c r="F1442" s="30"/>
    </row>
    <row r="1443" spans="1:6" ht="25.5" outlineLevel="1" x14ac:dyDescent="0.2">
      <c r="A1443" s="30">
        <v>2</v>
      </c>
      <c r="B1443" s="32" t="s">
        <v>1770</v>
      </c>
      <c r="C1443" s="30"/>
      <c r="D1443" s="30"/>
      <c r="E1443" s="30"/>
      <c r="F1443" s="30"/>
    </row>
    <row r="1444" spans="1:6" ht="25.5" outlineLevel="1" x14ac:dyDescent="0.2">
      <c r="A1444" s="30">
        <v>3</v>
      </c>
      <c r="B1444" s="32" t="s">
        <v>1771</v>
      </c>
      <c r="C1444" s="30"/>
      <c r="D1444" s="30"/>
      <c r="E1444" s="30"/>
      <c r="F1444" s="30"/>
    </row>
    <row r="1445" spans="1:6" ht="25.5" outlineLevel="1" x14ac:dyDescent="0.2">
      <c r="A1445" s="30">
        <v>4</v>
      </c>
      <c r="B1445" s="32" t="s">
        <v>1772</v>
      </c>
      <c r="C1445" s="30"/>
      <c r="D1445" s="30"/>
      <c r="E1445" s="30"/>
      <c r="F1445" s="30"/>
    </row>
    <row r="1446" spans="1:6" ht="25.5" outlineLevel="1" x14ac:dyDescent="0.2">
      <c r="A1446" s="30">
        <v>5</v>
      </c>
      <c r="B1446" s="32" t="s">
        <v>1773</v>
      </c>
      <c r="C1446" s="30"/>
      <c r="D1446" s="30"/>
      <c r="E1446" s="30"/>
      <c r="F1446" s="30"/>
    </row>
    <row r="1447" spans="1:6" ht="25.5" outlineLevel="1" x14ac:dyDescent="0.2">
      <c r="A1447" s="30">
        <v>6</v>
      </c>
      <c r="B1447" s="32" t="s">
        <v>1774</v>
      </c>
      <c r="C1447" s="30"/>
      <c r="D1447" s="30"/>
      <c r="E1447" s="30"/>
      <c r="F1447" s="30"/>
    </row>
    <row r="1448" spans="1:6" outlineLevel="1" x14ac:dyDescent="0.2">
      <c r="A1448" s="30"/>
      <c r="B1448" s="30"/>
      <c r="C1448" s="30"/>
      <c r="D1448" s="30"/>
      <c r="E1448" s="30"/>
      <c r="F1448" s="30"/>
    </row>
    <row r="1449" spans="1:6" ht="25.5" outlineLevel="1" x14ac:dyDescent="0.2">
      <c r="A1449" s="27" t="s">
        <v>113</v>
      </c>
      <c r="B1449" s="28"/>
      <c r="C1449" s="30"/>
      <c r="D1449" s="30"/>
      <c r="E1449" s="30"/>
      <c r="F1449" s="30"/>
    </row>
    <row r="1450" spans="1:6" ht="25.5" outlineLevel="1" x14ac:dyDescent="0.2">
      <c r="A1450" s="30">
        <v>1</v>
      </c>
      <c r="B1450" s="32" t="s">
        <v>1775</v>
      </c>
      <c r="C1450" s="30"/>
      <c r="D1450" s="30"/>
      <c r="E1450" s="30"/>
      <c r="F1450" s="30"/>
    </row>
    <row r="1451" spans="1:6" outlineLevel="1" x14ac:dyDescent="0.2">
      <c r="A1451" s="30">
        <v>2</v>
      </c>
      <c r="B1451" s="32" t="s">
        <v>1776</v>
      </c>
      <c r="C1451" s="30"/>
      <c r="D1451" s="30"/>
      <c r="E1451" s="30"/>
      <c r="F1451" s="30"/>
    </row>
    <row r="1452" spans="1:6" ht="38.25" outlineLevel="1" x14ac:dyDescent="0.2">
      <c r="A1452" s="30">
        <v>3</v>
      </c>
      <c r="B1452" s="32" t="s">
        <v>1777</v>
      </c>
      <c r="C1452" s="30"/>
      <c r="D1452" s="30"/>
      <c r="E1452" s="30"/>
      <c r="F1452" s="30"/>
    </row>
    <row r="1453" spans="1:6" outlineLevel="1" x14ac:dyDescent="0.2">
      <c r="A1453" s="30">
        <v>4</v>
      </c>
      <c r="B1453" s="32" t="s">
        <v>1778</v>
      </c>
      <c r="C1453" s="30"/>
      <c r="D1453" s="30"/>
      <c r="E1453" s="30"/>
      <c r="F1453" s="30"/>
    </row>
    <row r="1454" spans="1:6" outlineLevel="1" x14ac:dyDescent="0.2">
      <c r="A1454" s="30">
        <v>5</v>
      </c>
      <c r="B1454" s="32" t="s">
        <v>1779</v>
      </c>
      <c r="C1454" s="30"/>
      <c r="D1454" s="30"/>
      <c r="E1454" s="30"/>
      <c r="F1454" s="30"/>
    </row>
    <row r="1455" spans="1:6" outlineLevel="1" x14ac:dyDescent="0.2">
      <c r="A1455" s="30">
        <v>6</v>
      </c>
      <c r="B1455" s="32" t="s">
        <v>1780</v>
      </c>
      <c r="C1455" s="30"/>
      <c r="D1455" s="30"/>
      <c r="E1455" s="30"/>
      <c r="F1455" s="30"/>
    </row>
    <row r="1456" spans="1:6" outlineLevel="1" x14ac:dyDescent="0.2">
      <c r="A1456" s="30">
        <v>7</v>
      </c>
      <c r="B1456" s="32" t="s">
        <v>1781</v>
      </c>
      <c r="C1456" s="30"/>
      <c r="D1456" s="30"/>
      <c r="E1456" s="30"/>
      <c r="F1456" s="30"/>
    </row>
    <row r="1457" spans="1:6" outlineLevel="1" x14ac:dyDescent="0.2">
      <c r="A1457" s="30">
        <v>8</v>
      </c>
      <c r="B1457" s="32" t="s">
        <v>1782</v>
      </c>
      <c r="C1457" s="30"/>
      <c r="D1457" s="30"/>
      <c r="E1457" s="30"/>
      <c r="F1457" s="30"/>
    </row>
    <row r="1458" spans="1:6" outlineLevel="1" x14ac:dyDescent="0.2">
      <c r="A1458" s="30"/>
      <c r="B1458" s="30"/>
      <c r="C1458" s="30"/>
      <c r="D1458" s="30"/>
      <c r="E1458" s="30"/>
      <c r="F1458" s="30"/>
    </row>
    <row r="1459" spans="1:6" ht="25.5" outlineLevel="1" x14ac:dyDescent="0.2">
      <c r="A1459" s="27" t="s">
        <v>115</v>
      </c>
      <c r="B1459" s="28"/>
      <c r="C1459" s="30"/>
      <c r="D1459" s="30"/>
      <c r="E1459" s="30"/>
      <c r="F1459" s="30"/>
    </row>
    <row r="1460" spans="1:6" ht="25.5" outlineLevel="1" x14ac:dyDescent="0.2">
      <c r="A1460" s="30">
        <v>1</v>
      </c>
      <c r="B1460" s="32" t="s">
        <v>1783</v>
      </c>
      <c r="C1460" s="30"/>
      <c r="D1460" s="30"/>
      <c r="E1460" s="30"/>
      <c r="F1460" s="30"/>
    </row>
    <row r="1461" spans="1:6" outlineLevel="1" x14ac:dyDescent="0.2">
      <c r="A1461" s="30">
        <v>2</v>
      </c>
      <c r="B1461" s="32" t="s">
        <v>1776</v>
      </c>
      <c r="C1461" s="30"/>
      <c r="D1461" s="30"/>
      <c r="E1461" s="30"/>
      <c r="F1461" s="30"/>
    </row>
    <row r="1462" spans="1:6" ht="38.25" outlineLevel="1" x14ac:dyDescent="0.2">
      <c r="A1462" s="30">
        <v>3</v>
      </c>
      <c r="B1462" s="32" t="s">
        <v>1777</v>
      </c>
      <c r="C1462" s="30"/>
      <c r="D1462" s="30"/>
      <c r="E1462" s="30"/>
      <c r="F1462" s="30"/>
    </row>
    <row r="1463" spans="1:6" outlineLevel="1" x14ac:dyDescent="0.2">
      <c r="A1463" s="30">
        <v>4</v>
      </c>
      <c r="B1463" s="32" t="s">
        <v>1778</v>
      </c>
      <c r="C1463" s="30"/>
      <c r="D1463" s="30"/>
      <c r="E1463" s="30"/>
      <c r="F1463" s="30"/>
    </row>
    <row r="1464" spans="1:6" outlineLevel="1" x14ac:dyDescent="0.2">
      <c r="A1464" s="30">
        <v>5</v>
      </c>
      <c r="B1464" s="32" t="s">
        <v>1779</v>
      </c>
      <c r="C1464" s="30"/>
      <c r="D1464" s="30"/>
      <c r="E1464" s="30"/>
      <c r="F1464" s="30"/>
    </row>
    <row r="1465" spans="1:6" outlineLevel="1" x14ac:dyDescent="0.2">
      <c r="A1465" s="30">
        <v>6</v>
      </c>
      <c r="B1465" s="32" t="s">
        <v>1780</v>
      </c>
      <c r="C1465" s="30"/>
      <c r="D1465" s="30"/>
      <c r="E1465" s="30"/>
      <c r="F1465" s="30"/>
    </row>
    <row r="1466" spans="1:6" outlineLevel="1" x14ac:dyDescent="0.2">
      <c r="A1466" s="30">
        <v>7</v>
      </c>
      <c r="B1466" s="32" t="s">
        <v>1781</v>
      </c>
      <c r="C1466" s="30"/>
      <c r="D1466" s="30"/>
      <c r="E1466" s="30"/>
      <c r="F1466" s="30"/>
    </row>
    <row r="1467" spans="1:6" outlineLevel="1" x14ac:dyDescent="0.2">
      <c r="A1467" s="30">
        <v>8</v>
      </c>
      <c r="B1467" s="32" t="s">
        <v>1782</v>
      </c>
      <c r="C1467" s="30"/>
      <c r="D1467" s="30"/>
      <c r="E1467" s="30"/>
      <c r="F1467" s="30"/>
    </row>
    <row r="1468" spans="1:6" outlineLevel="1" x14ac:dyDescent="0.2">
      <c r="A1468" s="30"/>
      <c r="B1468" s="30"/>
      <c r="C1468" s="30"/>
      <c r="D1468" s="30"/>
      <c r="E1468" s="30"/>
      <c r="F1468" s="30"/>
    </row>
    <row r="1469" spans="1:6" ht="25.5" outlineLevel="1" x14ac:dyDescent="0.2">
      <c r="A1469" s="27" t="s">
        <v>117</v>
      </c>
      <c r="B1469" s="28"/>
      <c r="C1469" s="30"/>
      <c r="D1469" s="30"/>
      <c r="E1469" s="30"/>
      <c r="F1469" s="30"/>
    </row>
    <row r="1470" spans="1:6" ht="25.5" outlineLevel="1" x14ac:dyDescent="0.2">
      <c r="A1470" s="30">
        <v>1</v>
      </c>
      <c r="B1470" s="32" t="s">
        <v>1784</v>
      </c>
      <c r="C1470" s="30"/>
      <c r="D1470" s="30"/>
      <c r="E1470" s="30"/>
      <c r="F1470" s="30"/>
    </row>
    <row r="1471" spans="1:6" ht="25.5" outlineLevel="1" x14ac:dyDescent="0.2">
      <c r="A1471" s="30">
        <v>2</v>
      </c>
      <c r="B1471" s="32" t="s">
        <v>1785</v>
      </c>
      <c r="C1471" s="30"/>
      <c r="D1471" s="30"/>
      <c r="E1471" s="30"/>
      <c r="F1471" s="30"/>
    </row>
    <row r="1472" spans="1:6" ht="25.5" outlineLevel="1" x14ac:dyDescent="0.2">
      <c r="A1472" s="30">
        <v>3</v>
      </c>
      <c r="B1472" s="32" t="s">
        <v>1786</v>
      </c>
      <c r="C1472" s="30"/>
      <c r="D1472" s="30"/>
      <c r="E1472" s="30"/>
      <c r="F1472" s="30"/>
    </row>
    <row r="1473" spans="1:6" ht="25.5" outlineLevel="1" x14ac:dyDescent="0.2">
      <c r="A1473" s="30">
        <v>4</v>
      </c>
      <c r="B1473" s="32" t="s">
        <v>1787</v>
      </c>
      <c r="C1473" s="30"/>
      <c r="D1473" s="30"/>
      <c r="E1473" s="30"/>
      <c r="F1473" s="30"/>
    </row>
    <row r="1474" spans="1:6" outlineLevel="1" x14ac:dyDescent="0.2">
      <c r="A1474" s="30">
        <v>5</v>
      </c>
      <c r="B1474" s="32" t="s">
        <v>1788</v>
      </c>
      <c r="C1474" s="30"/>
      <c r="D1474" s="30"/>
      <c r="E1474" s="30"/>
      <c r="F1474" s="30"/>
    </row>
    <row r="1475" spans="1:6" outlineLevel="1" x14ac:dyDescent="0.2">
      <c r="A1475" s="30"/>
      <c r="B1475" s="30"/>
      <c r="C1475" s="30"/>
      <c r="D1475" s="30"/>
      <c r="E1475" s="30"/>
      <c r="F1475" s="30"/>
    </row>
    <row r="1476" spans="1:6" outlineLevel="1" x14ac:dyDescent="0.2">
      <c r="A1476" s="27" t="s">
        <v>120</v>
      </c>
      <c r="B1476" s="28"/>
      <c r="C1476" s="30"/>
      <c r="D1476" s="30"/>
      <c r="E1476" s="30"/>
      <c r="F1476" s="30"/>
    </row>
    <row r="1477" spans="1:6" ht="25.5" outlineLevel="1" x14ac:dyDescent="0.2">
      <c r="A1477" s="30">
        <v>1</v>
      </c>
      <c r="B1477" s="32" t="s">
        <v>1789</v>
      </c>
      <c r="C1477" s="30"/>
      <c r="D1477" s="30"/>
      <c r="E1477" s="30"/>
      <c r="F1477" s="30"/>
    </row>
    <row r="1478" spans="1:6" ht="25.5" outlineLevel="1" x14ac:dyDescent="0.2">
      <c r="A1478" s="30">
        <v>2</v>
      </c>
      <c r="B1478" s="32" t="s">
        <v>1790</v>
      </c>
      <c r="C1478" s="30"/>
      <c r="D1478" s="30"/>
      <c r="E1478" s="30"/>
      <c r="F1478" s="30"/>
    </row>
    <row r="1479" spans="1:6" outlineLevel="1" x14ac:dyDescent="0.2">
      <c r="A1479" s="30">
        <v>3</v>
      </c>
      <c r="B1479" s="32" t="s">
        <v>1791</v>
      </c>
      <c r="C1479" s="30"/>
      <c r="D1479" s="30"/>
      <c r="E1479" s="30"/>
      <c r="F1479" s="30"/>
    </row>
    <row r="1480" spans="1:6" outlineLevel="1" x14ac:dyDescent="0.2">
      <c r="A1480" s="30">
        <v>4</v>
      </c>
      <c r="B1480" s="32" t="s">
        <v>1792</v>
      </c>
      <c r="C1480" s="30"/>
      <c r="D1480" s="30"/>
      <c r="E1480" s="30"/>
      <c r="F1480" s="30"/>
    </row>
    <row r="1481" spans="1:6" ht="25.5" outlineLevel="1" x14ac:dyDescent="0.2">
      <c r="A1481" s="30">
        <v>5</v>
      </c>
      <c r="B1481" s="32" t="s">
        <v>1793</v>
      </c>
      <c r="C1481" s="30"/>
      <c r="D1481" s="30"/>
      <c r="E1481" s="30"/>
      <c r="F1481" s="30"/>
    </row>
    <row r="1482" spans="1:6" outlineLevel="1" x14ac:dyDescent="0.2">
      <c r="A1482" s="30">
        <v>6</v>
      </c>
      <c r="B1482" s="32" t="s">
        <v>1794</v>
      </c>
      <c r="C1482" s="30"/>
      <c r="D1482" s="30"/>
      <c r="E1482" s="30"/>
      <c r="F1482" s="30"/>
    </row>
    <row r="1483" spans="1:6" ht="25.5" outlineLevel="1" x14ac:dyDescent="0.2">
      <c r="A1483" s="30">
        <v>7</v>
      </c>
      <c r="B1483" s="32" t="s">
        <v>1795</v>
      </c>
      <c r="C1483" s="30"/>
      <c r="D1483" s="30"/>
      <c r="E1483" s="30"/>
      <c r="F1483" s="30"/>
    </row>
    <row r="1484" spans="1:6" ht="25.5" outlineLevel="1" x14ac:dyDescent="0.2">
      <c r="A1484" s="30">
        <v>8</v>
      </c>
      <c r="B1484" s="32" t="s">
        <v>1796</v>
      </c>
      <c r="C1484" s="30"/>
      <c r="D1484" s="30"/>
      <c r="E1484" s="30"/>
      <c r="F1484" s="30"/>
    </row>
    <row r="1485" spans="1:6" outlineLevel="1" x14ac:dyDescent="0.2">
      <c r="A1485" s="30">
        <v>9</v>
      </c>
      <c r="B1485" s="32" t="s">
        <v>1797</v>
      </c>
      <c r="C1485" s="30"/>
      <c r="D1485" s="30"/>
      <c r="E1485" s="30"/>
      <c r="F1485" s="30"/>
    </row>
    <row r="1486" spans="1:6" outlineLevel="1" x14ac:dyDescent="0.2">
      <c r="A1486" s="30"/>
      <c r="B1486" s="30"/>
      <c r="C1486" s="30"/>
      <c r="D1486" s="30"/>
      <c r="E1486" s="30"/>
      <c r="F1486" s="30"/>
    </row>
    <row r="1487" spans="1:6" outlineLevel="1" x14ac:dyDescent="0.2">
      <c r="A1487" s="27" t="s">
        <v>123</v>
      </c>
      <c r="B1487" s="28"/>
      <c r="C1487" s="30"/>
      <c r="D1487" s="30"/>
      <c r="E1487" s="30"/>
      <c r="F1487" s="30"/>
    </row>
    <row r="1488" spans="1:6" outlineLevel="1" x14ac:dyDescent="0.2">
      <c r="A1488" s="30">
        <v>1</v>
      </c>
      <c r="B1488" s="32" t="s">
        <v>1798</v>
      </c>
      <c r="C1488" s="30"/>
      <c r="D1488" s="30"/>
      <c r="E1488" s="30"/>
      <c r="F1488" s="30"/>
    </row>
    <row r="1489" spans="1:6" outlineLevel="1" x14ac:dyDescent="0.2">
      <c r="A1489" s="30">
        <v>2</v>
      </c>
      <c r="B1489" s="32" t="s">
        <v>3206</v>
      </c>
      <c r="C1489" s="30"/>
      <c r="D1489" s="30"/>
      <c r="E1489" s="30"/>
      <c r="F1489" s="30"/>
    </row>
    <row r="1490" spans="1:6" outlineLevel="1" x14ac:dyDescent="0.2">
      <c r="A1490" s="30">
        <v>3</v>
      </c>
      <c r="B1490" s="32" t="s">
        <v>3207</v>
      </c>
      <c r="C1490" s="30"/>
      <c r="D1490" s="30"/>
      <c r="E1490" s="30"/>
      <c r="F1490" s="30"/>
    </row>
    <row r="1491" spans="1:6" outlineLevel="1" x14ac:dyDescent="0.2">
      <c r="A1491" s="30"/>
      <c r="B1491" s="30"/>
      <c r="C1491" s="30"/>
      <c r="D1491" s="30"/>
      <c r="E1491" s="30"/>
      <c r="F1491" s="30"/>
    </row>
    <row r="1492" spans="1:6" outlineLevel="1" x14ac:dyDescent="0.2">
      <c r="A1492" s="27" t="s">
        <v>125</v>
      </c>
      <c r="B1492" s="28"/>
      <c r="C1492" s="30"/>
      <c r="D1492" s="30"/>
      <c r="E1492" s="30"/>
      <c r="F1492" s="30"/>
    </row>
    <row r="1493" spans="1:6" outlineLevel="1" x14ac:dyDescent="0.2">
      <c r="A1493" s="30">
        <v>1</v>
      </c>
      <c r="B1493" s="32" t="s">
        <v>1799</v>
      </c>
      <c r="C1493" s="30"/>
      <c r="D1493" s="30"/>
      <c r="E1493" s="30"/>
      <c r="F1493" s="30"/>
    </row>
    <row r="1494" spans="1:6" outlineLevel="1" x14ac:dyDescent="0.2">
      <c r="A1494" s="30">
        <v>2</v>
      </c>
      <c r="B1494" s="32" t="s">
        <v>3208</v>
      </c>
      <c r="C1494" s="30"/>
      <c r="D1494" s="30"/>
      <c r="E1494" s="30"/>
      <c r="F1494" s="30"/>
    </row>
    <row r="1495" spans="1:6" ht="38.25" outlineLevel="1" x14ac:dyDescent="0.2">
      <c r="A1495" s="30">
        <v>3</v>
      </c>
      <c r="B1495" s="32" t="s">
        <v>3209</v>
      </c>
      <c r="C1495" s="30"/>
      <c r="D1495" s="30"/>
      <c r="E1495" s="30"/>
      <c r="F1495" s="30"/>
    </row>
    <row r="1496" spans="1:6" outlineLevel="1" x14ac:dyDescent="0.2">
      <c r="A1496" s="30"/>
      <c r="B1496" s="30"/>
      <c r="C1496" s="30"/>
      <c r="D1496" s="30"/>
      <c r="E1496" s="30"/>
      <c r="F1496" s="30"/>
    </row>
    <row r="1497" spans="1:6" outlineLevel="1" x14ac:dyDescent="0.2">
      <c r="A1497" s="27" t="s">
        <v>127</v>
      </c>
      <c r="B1497" s="28"/>
      <c r="C1497" s="30"/>
      <c r="D1497" s="30"/>
      <c r="E1497" s="30"/>
      <c r="F1497" s="30"/>
    </row>
    <row r="1498" spans="1:6" outlineLevel="1" x14ac:dyDescent="0.2">
      <c r="A1498" s="30">
        <v>1</v>
      </c>
      <c r="B1498" s="32" t="s">
        <v>1800</v>
      </c>
      <c r="C1498" s="30"/>
      <c r="D1498" s="30"/>
      <c r="E1498" s="30"/>
      <c r="F1498" s="30"/>
    </row>
    <row r="1499" spans="1:6" outlineLevel="1" x14ac:dyDescent="0.2">
      <c r="A1499" s="30">
        <v>2</v>
      </c>
      <c r="B1499" s="32" t="s">
        <v>3210</v>
      </c>
      <c r="C1499" s="30"/>
      <c r="D1499" s="30"/>
      <c r="E1499" s="30"/>
      <c r="F1499" s="30"/>
    </row>
    <row r="1500" spans="1:6" ht="38.25" outlineLevel="1" x14ac:dyDescent="0.2">
      <c r="A1500" s="30">
        <v>3</v>
      </c>
      <c r="B1500" s="32" t="s">
        <v>3211</v>
      </c>
      <c r="C1500" s="30"/>
      <c r="D1500" s="30"/>
      <c r="E1500" s="30"/>
      <c r="F1500" s="30"/>
    </row>
    <row r="1501" spans="1:6" outlineLevel="1" x14ac:dyDescent="0.2">
      <c r="A1501" s="30"/>
      <c r="B1501" s="30"/>
      <c r="C1501" s="30"/>
      <c r="D1501" s="30"/>
      <c r="E1501" s="30"/>
      <c r="F1501" s="30"/>
    </row>
    <row r="1502" spans="1:6" outlineLevel="1" x14ac:dyDescent="0.2">
      <c r="A1502" s="27" t="s">
        <v>130</v>
      </c>
      <c r="B1502" s="28"/>
      <c r="C1502" s="30"/>
      <c r="D1502" s="30"/>
      <c r="E1502" s="30"/>
      <c r="F1502" s="30"/>
    </row>
    <row r="1503" spans="1:6" outlineLevel="1" x14ac:dyDescent="0.2">
      <c r="A1503" s="30">
        <v>1</v>
      </c>
      <c r="B1503" s="32" t="s">
        <v>1801</v>
      </c>
      <c r="C1503" s="30"/>
      <c r="D1503" s="30"/>
      <c r="E1503" s="30"/>
      <c r="F1503" s="30"/>
    </row>
    <row r="1504" spans="1:6" ht="25.5" outlineLevel="1" x14ac:dyDescent="0.2">
      <c r="A1504" s="30">
        <v>2</v>
      </c>
      <c r="B1504" s="32" t="s">
        <v>3212</v>
      </c>
      <c r="C1504" s="30"/>
      <c r="D1504" s="30"/>
      <c r="E1504" s="30"/>
      <c r="F1504" s="30"/>
    </row>
    <row r="1505" spans="1:6" ht="25.5" outlineLevel="1" x14ac:dyDescent="0.2">
      <c r="A1505" s="30">
        <v>3</v>
      </c>
      <c r="B1505" s="32" t="s">
        <v>3213</v>
      </c>
      <c r="C1505" s="30"/>
      <c r="D1505" s="30"/>
      <c r="E1505" s="30"/>
      <c r="F1505" s="30"/>
    </row>
    <row r="1506" spans="1:6" outlineLevel="1" x14ac:dyDescent="0.2">
      <c r="A1506" s="30"/>
      <c r="B1506" s="30"/>
      <c r="C1506" s="30"/>
      <c r="D1506" s="30"/>
      <c r="E1506" s="30"/>
      <c r="F1506" s="30"/>
    </row>
    <row r="1507" spans="1:6" outlineLevel="1" x14ac:dyDescent="0.2">
      <c r="A1507" s="27" t="s">
        <v>132</v>
      </c>
      <c r="B1507" s="28"/>
      <c r="C1507" s="30"/>
      <c r="D1507" s="30"/>
      <c r="E1507" s="30"/>
      <c r="F1507" s="30"/>
    </row>
    <row r="1508" spans="1:6" ht="25.5" outlineLevel="1" x14ac:dyDescent="0.2">
      <c r="A1508" s="30">
        <v>1</v>
      </c>
      <c r="B1508" s="32" t="s">
        <v>1802</v>
      </c>
      <c r="C1508" s="30"/>
      <c r="D1508" s="30"/>
      <c r="E1508" s="30"/>
      <c r="F1508" s="30"/>
    </row>
    <row r="1509" spans="1:6" ht="25.5" outlineLevel="1" x14ac:dyDescent="0.2">
      <c r="A1509" s="30">
        <v>2</v>
      </c>
      <c r="B1509" s="32" t="s">
        <v>3214</v>
      </c>
      <c r="C1509" s="30"/>
      <c r="D1509" s="30"/>
      <c r="E1509" s="30"/>
      <c r="F1509" s="30"/>
    </row>
    <row r="1510" spans="1:6" outlineLevel="1" x14ac:dyDescent="0.2">
      <c r="A1510" s="30">
        <v>3</v>
      </c>
      <c r="B1510" s="32" t="s">
        <v>3215</v>
      </c>
      <c r="C1510" s="30"/>
      <c r="D1510" s="30"/>
      <c r="E1510" s="30"/>
      <c r="F1510" s="30"/>
    </row>
    <row r="1511" spans="1:6" outlineLevel="1" x14ac:dyDescent="0.2">
      <c r="A1511" s="30"/>
      <c r="B1511" s="30"/>
      <c r="C1511" s="30"/>
      <c r="D1511" s="30"/>
      <c r="E1511" s="30"/>
      <c r="F1511" s="30"/>
    </row>
    <row r="1512" spans="1:6" outlineLevel="1" x14ac:dyDescent="0.2">
      <c r="A1512" s="27" t="s">
        <v>135</v>
      </c>
      <c r="B1512" s="28"/>
      <c r="C1512" s="30"/>
      <c r="D1512" s="30"/>
      <c r="E1512" s="30"/>
      <c r="F1512" s="30"/>
    </row>
    <row r="1513" spans="1:6" ht="25.5" outlineLevel="1" x14ac:dyDescent="0.2">
      <c r="A1513" s="30">
        <v>1</v>
      </c>
      <c r="B1513" s="32" t="s">
        <v>1803</v>
      </c>
      <c r="C1513" s="30"/>
      <c r="D1513" s="30"/>
      <c r="E1513" s="30"/>
      <c r="F1513" s="30"/>
    </row>
    <row r="1514" spans="1:6" ht="25.5" outlineLevel="1" x14ac:dyDescent="0.2">
      <c r="A1514" s="30">
        <v>2</v>
      </c>
      <c r="B1514" s="32" t="s">
        <v>1804</v>
      </c>
      <c r="C1514" s="30"/>
      <c r="D1514" s="30"/>
      <c r="E1514" s="30"/>
      <c r="F1514" s="30"/>
    </row>
    <row r="1515" spans="1:6" ht="25.5" outlineLevel="1" x14ac:dyDescent="0.2">
      <c r="A1515" s="30">
        <v>3</v>
      </c>
      <c r="B1515" s="32" t="s">
        <v>1805</v>
      </c>
      <c r="C1515" s="30"/>
      <c r="D1515" s="30"/>
      <c r="E1515" s="30"/>
      <c r="F1515" s="30"/>
    </row>
    <row r="1516" spans="1:6" ht="25.5" outlineLevel="1" x14ac:dyDescent="0.2">
      <c r="A1516" s="30">
        <v>4</v>
      </c>
      <c r="B1516" s="32" t="s">
        <v>1806</v>
      </c>
      <c r="C1516" s="30"/>
      <c r="D1516" s="30"/>
      <c r="E1516" s="30"/>
      <c r="F1516" s="30"/>
    </row>
    <row r="1517" spans="1:6" ht="25.5" outlineLevel="1" x14ac:dyDescent="0.2">
      <c r="A1517" s="30">
        <v>5</v>
      </c>
      <c r="B1517" s="32" t="s">
        <v>1807</v>
      </c>
      <c r="C1517" s="30"/>
      <c r="D1517" s="30"/>
      <c r="E1517" s="30"/>
      <c r="F1517" s="30"/>
    </row>
    <row r="1518" spans="1:6" outlineLevel="1" x14ac:dyDescent="0.2">
      <c r="A1518" s="30"/>
      <c r="B1518" s="30"/>
      <c r="C1518" s="30"/>
      <c r="D1518" s="30"/>
      <c r="E1518" s="30"/>
      <c r="F1518" s="30"/>
    </row>
    <row r="1519" spans="1:6" outlineLevel="1" x14ac:dyDescent="0.2">
      <c r="A1519" s="27" t="s">
        <v>138</v>
      </c>
      <c r="B1519" s="28"/>
      <c r="C1519" s="30"/>
      <c r="D1519" s="30"/>
      <c r="E1519" s="30"/>
      <c r="F1519" s="30"/>
    </row>
    <row r="1520" spans="1:6" outlineLevel="1" x14ac:dyDescent="0.2">
      <c r="A1520" s="30">
        <v>1</v>
      </c>
      <c r="B1520" s="32" t="s">
        <v>1808</v>
      </c>
      <c r="C1520" s="30"/>
      <c r="D1520" s="30"/>
      <c r="E1520" s="30"/>
      <c r="F1520" s="30"/>
    </row>
    <row r="1521" spans="1:6" outlineLevel="1" x14ac:dyDescent="0.2">
      <c r="A1521" s="30">
        <v>2</v>
      </c>
      <c r="B1521" s="32" t="s">
        <v>1809</v>
      </c>
      <c r="C1521" s="30"/>
      <c r="D1521" s="30"/>
      <c r="E1521" s="30"/>
      <c r="F1521" s="30"/>
    </row>
    <row r="1522" spans="1:6" ht="25.5" outlineLevel="1" x14ac:dyDescent="0.2">
      <c r="A1522" s="30">
        <v>3</v>
      </c>
      <c r="B1522" s="32" t="s">
        <v>1810</v>
      </c>
      <c r="C1522" s="30"/>
      <c r="D1522" s="30"/>
      <c r="E1522" s="30"/>
      <c r="F1522" s="30"/>
    </row>
    <row r="1523" spans="1:6" outlineLevel="1" x14ac:dyDescent="0.2">
      <c r="A1523" s="30">
        <v>4</v>
      </c>
      <c r="B1523" s="32" t="s">
        <v>1811</v>
      </c>
      <c r="C1523" s="30"/>
      <c r="D1523" s="30"/>
      <c r="E1523" s="30"/>
      <c r="F1523" s="30"/>
    </row>
    <row r="1524" spans="1:6" ht="25.5" outlineLevel="1" x14ac:dyDescent="0.2">
      <c r="A1524" s="30">
        <v>5</v>
      </c>
      <c r="B1524" s="32" t="s">
        <v>1812</v>
      </c>
      <c r="C1524" s="30"/>
      <c r="D1524" s="30"/>
      <c r="E1524" s="30"/>
      <c r="F1524" s="30"/>
    </row>
    <row r="1525" spans="1:6" ht="25.5" outlineLevel="1" x14ac:dyDescent="0.2">
      <c r="A1525" s="30">
        <v>6</v>
      </c>
      <c r="B1525" s="32" t="s">
        <v>1813</v>
      </c>
      <c r="C1525" s="30"/>
      <c r="D1525" s="30"/>
      <c r="E1525" s="30"/>
      <c r="F1525" s="30"/>
    </row>
    <row r="1526" spans="1:6" ht="25.5" outlineLevel="1" x14ac:dyDescent="0.2">
      <c r="A1526" s="30">
        <v>7</v>
      </c>
      <c r="B1526" s="32" t="s">
        <v>1814</v>
      </c>
      <c r="C1526" s="30"/>
      <c r="D1526" s="30"/>
      <c r="E1526" s="30"/>
      <c r="F1526" s="30"/>
    </row>
    <row r="1527" spans="1:6" outlineLevel="1" x14ac:dyDescent="0.2">
      <c r="A1527" s="30"/>
      <c r="B1527" s="30"/>
      <c r="C1527" s="30"/>
      <c r="D1527" s="30"/>
      <c r="E1527" s="30"/>
      <c r="F1527" s="30"/>
    </row>
    <row r="1528" spans="1:6" ht="25.5" outlineLevel="1" x14ac:dyDescent="0.2">
      <c r="A1528" s="27" t="s">
        <v>140</v>
      </c>
      <c r="B1528" s="28"/>
      <c r="C1528" s="30"/>
      <c r="D1528" s="30"/>
      <c r="E1528" s="30"/>
      <c r="F1528" s="30"/>
    </row>
    <row r="1529" spans="1:6" outlineLevel="1" x14ac:dyDescent="0.2">
      <c r="A1529" s="30">
        <v>1</v>
      </c>
      <c r="B1529" s="32" t="s">
        <v>1815</v>
      </c>
      <c r="C1529" s="30"/>
      <c r="D1529" s="30"/>
      <c r="E1529" s="30"/>
      <c r="F1529" s="30"/>
    </row>
    <row r="1530" spans="1:6" ht="25.5" outlineLevel="1" x14ac:dyDescent="0.2">
      <c r="A1530" s="30">
        <v>2</v>
      </c>
      <c r="B1530" s="32" t="s">
        <v>1816</v>
      </c>
      <c r="C1530" s="30"/>
      <c r="D1530" s="30"/>
      <c r="E1530" s="30"/>
      <c r="F1530" s="30"/>
    </row>
    <row r="1531" spans="1:6" ht="25.5" outlineLevel="1" x14ac:dyDescent="0.2">
      <c r="A1531" s="30">
        <v>3</v>
      </c>
      <c r="B1531" s="32" t="s">
        <v>1817</v>
      </c>
      <c r="C1531" s="30"/>
      <c r="D1531" s="30"/>
      <c r="E1531" s="30"/>
      <c r="F1531" s="30"/>
    </row>
    <row r="1532" spans="1:6" ht="25.5" outlineLevel="1" x14ac:dyDescent="0.2">
      <c r="A1532" s="30">
        <v>4</v>
      </c>
      <c r="B1532" s="32" t="s">
        <v>1818</v>
      </c>
      <c r="C1532" s="30"/>
      <c r="D1532" s="30"/>
      <c r="E1532" s="30"/>
      <c r="F1532" s="30"/>
    </row>
    <row r="1533" spans="1:6" ht="25.5" outlineLevel="1" x14ac:dyDescent="0.2">
      <c r="A1533" s="30">
        <v>5</v>
      </c>
      <c r="B1533" s="32" t="s">
        <v>1819</v>
      </c>
      <c r="C1533" s="30"/>
      <c r="D1533" s="30"/>
      <c r="E1533" s="30"/>
      <c r="F1533" s="30"/>
    </row>
    <row r="1534" spans="1:6" ht="25.5" outlineLevel="1" x14ac:dyDescent="0.2">
      <c r="A1534" s="30">
        <v>6</v>
      </c>
      <c r="B1534" s="32" t="s">
        <v>1820</v>
      </c>
      <c r="C1534" s="30"/>
      <c r="D1534" s="30"/>
      <c r="E1534" s="30"/>
      <c r="F1534" s="30"/>
    </row>
    <row r="1535" spans="1:6" outlineLevel="1" x14ac:dyDescent="0.2">
      <c r="A1535" s="30"/>
      <c r="B1535" s="30"/>
      <c r="C1535" s="30"/>
      <c r="D1535" s="30"/>
      <c r="E1535" s="30"/>
      <c r="F1535" s="30"/>
    </row>
    <row r="1536" spans="1:6" outlineLevel="1" x14ac:dyDescent="0.2">
      <c r="A1536" s="27" t="s">
        <v>143</v>
      </c>
      <c r="B1536" s="28"/>
      <c r="C1536" s="30"/>
      <c r="D1536" s="30"/>
      <c r="E1536" s="30"/>
      <c r="F1536" s="30"/>
    </row>
    <row r="1537" spans="1:6" ht="25.5" outlineLevel="1" x14ac:dyDescent="0.2">
      <c r="A1537" s="30">
        <v>1</v>
      </c>
      <c r="B1537" s="32" t="s">
        <v>1821</v>
      </c>
      <c r="C1537" s="30"/>
      <c r="D1537" s="30"/>
      <c r="E1537" s="30"/>
      <c r="F1537" s="30"/>
    </row>
    <row r="1538" spans="1:6" outlineLevel="1" x14ac:dyDescent="0.2">
      <c r="A1538" s="30">
        <v>2</v>
      </c>
      <c r="B1538" s="32" t="s">
        <v>1822</v>
      </c>
      <c r="C1538" s="30"/>
      <c r="D1538" s="30"/>
      <c r="E1538" s="30"/>
      <c r="F1538" s="30"/>
    </row>
    <row r="1539" spans="1:6" ht="25.5" outlineLevel="1" x14ac:dyDescent="0.2">
      <c r="A1539" s="30">
        <v>3</v>
      </c>
      <c r="B1539" s="32" t="s">
        <v>1823</v>
      </c>
      <c r="C1539" s="30"/>
      <c r="D1539" s="30"/>
      <c r="E1539" s="30"/>
      <c r="F1539" s="30"/>
    </row>
    <row r="1540" spans="1:6" ht="51" outlineLevel="1" x14ac:dyDescent="0.2">
      <c r="A1540" s="30">
        <v>4</v>
      </c>
      <c r="B1540" s="32" t="s">
        <v>1824</v>
      </c>
      <c r="C1540" s="30"/>
      <c r="D1540" s="30"/>
      <c r="E1540" s="30"/>
      <c r="F1540" s="30"/>
    </row>
    <row r="1541" spans="1:6" ht="38.25" outlineLevel="1" x14ac:dyDescent="0.2">
      <c r="A1541" s="30">
        <v>5</v>
      </c>
      <c r="B1541" s="32" t="s">
        <v>1825</v>
      </c>
      <c r="C1541" s="30"/>
      <c r="D1541" s="30"/>
      <c r="E1541" s="30"/>
      <c r="F1541" s="30"/>
    </row>
    <row r="1542" spans="1:6" ht="63.75" outlineLevel="1" x14ac:dyDescent="0.2">
      <c r="A1542" s="30">
        <v>6</v>
      </c>
      <c r="B1542" s="32" t="s">
        <v>1826</v>
      </c>
      <c r="C1542" s="30"/>
      <c r="D1542" s="30"/>
      <c r="E1542" s="30"/>
      <c r="F1542" s="30"/>
    </row>
    <row r="1543" spans="1:6" ht="25.5" outlineLevel="1" x14ac:dyDescent="0.2">
      <c r="A1543" s="30">
        <v>7</v>
      </c>
      <c r="B1543" s="32" t="s">
        <v>1827</v>
      </c>
      <c r="C1543" s="30"/>
      <c r="D1543" s="30"/>
      <c r="E1543" s="30"/>
      <c r="F1543" s="30"/>
    </row>
    <row r="1544" spans="1:6" ht="38.25" outlineLevel="1" x14ac:dyDescent="0.2">
      <c r="A1544" s="30">
        <v>8</v>
      </c>
      <c r="B1544" s="32" t="s">
        <v>1828</v>
      </c>
      <c r="C1544" s="30"/>
      <c r="D1544" s="30"/>
      <c r="E1544" s="30"/>
      <c r="F1544" s="30"/>
    </row>
    <row r="1545" spans="1:6" ht="25.5" outlineLevel="1" x14ac:dyDescent="0.2">
      <c r="A1545" s="30">
        <v>9</v>
      </c>
      <c r="B1545" s="32" t="s">
        <v>1829</v>
      </c>
      <c r="C1545" s="30"/>
      <c r="D1545" s="30"/>
      <c r="E1545" s="30"/>
      <c r="F1545" s="30"/>
    </row>
    <row r="1546" spans="1:6" ht="38.25" outlineLevel="1" x14ac:dyDescent="0.2">
      <c r="A1546" s="30">
        <v>10</v>
      </c>
      <c r="B1546" s="32" t="s">
        <v>1830</v>
      </c>
      <c r="C1546" s="30"/>
      <c r="D1546" s="30"/>
      <c r="E1546" s="30"/>
      <c r="F1546" s="30"/>
    </row>
    <row r="1547" spans="1:6" outlineLevel="1" x14ac:dyDescent="0.2">
      <c r="A1547" s="30"/>
      <c r="B1547" s="30"/>
      <c r="C1547" s="30"/>
      <c r="D1547" s="30"/>
      <c r="E1547" s="30"/>
      <c r="F1547" s="30"/>
    </row>
    <row r="1548" spans="1:6" outlineLevel="1" x14ac:dyDescent="0.2">
      <c r="A1548" s="27" t="s">
        <v>146</v>
      </c>
      <c r="B1548" s="28"/>
      <c r="C1548" s="30"/>
      <c r="D1548" s="30"/>
      <c r="E1548" s="30"/>
      <c r="F1548" s="30"/>
    </row>
    <row r="1549" spans="1:6" ht="25.5" outlineLevel="1" x14ac:dyDescent="0.2">
      <c r="A1549" s="30">
        <v>1</v>
      </c>
      <c r="B1549" s="32" t="s">
        <v>1831</v>
      </c>
      <c r="C1549" s="30"/>
      <c r="D1549" s="30"/>
      <c r="E1549" s="30"/>
      <c r="F1549" s="30"/>
    </row>
    <row r="1550" spans="1:6" outlineLevel="1" x14ac:dyDescent="0.2">
      <c r="A1550" s="30">
        <v>2</v>
      </c>
      <c r="B1550" s="32" t="s">
        <v>1832</v>
      </c>
      <c r="C1550" s="30"/>
      <c r="D1550" s="30"/>
      <c r="E1550" s="30"/>
      <c r="F1550" s="30"/>
    </row>
    <row r="1551" spans="1:6" ht="38.25" outlineLevel="1" x14ac:dyDescent="0.2">
      <c r="A1551" s="30">
        <v>3</v>
      </c>
      <c r="B1551" s="32" t="s">
        <v>1833</v>
      </c>
      <c r="C1551" s="30"/>
      <c r="D1551" s="30"/>
      <c r="E1551" s="30"/>
      <c r="F1551" s="30"/>
    </row>
    <row r="1552" spans="1:6" ht="25.5" outlineLevel="1" x14ac:dyDescent="0.2">
      <c r="A1552" s="30">
        <v>4</v>
      </c>
      <c r="B1552" s="32" t="s">
        <v>1834</v>
      </c>
      <c r="C1552" s="30"/>
      <c r="D1552" s="30"/>
      <c r="E1552" s="30"/>
      <c r="F1552" s="30"/>
    </row>
    <row r="1553" spans="1:6" ht="38.25" outlineLevel="1" x14ac:dyDescent="0.2">
      <c r="A1553" s="30">
        <v>5</v>
      </c>
      <c r="B1553" s="32" t="s">
        <v>1835</v>
      </c>
      <c r="C1553" s="30"/>
      <c r="D1553" s="30"/>
      <c r="E1553" s="30"/>
      <c r="F1553" s="30"/>
    </row>
    <row r="1554" spans="1:6" ht="25.5" outlineLevel="1" x14ac:dyDescent="0.2">
      <c r="A1554" s="30">
        <v>6</v>
      </c>
      <c r="B1554" s="32" t="s">
        <v>1836</v>
      </c>
      <c r="C1554" s="30"/>
      <c r="D1554" s="30"/>
      <c r="E1554" s="30"/>
      <c r="F1554" s="30"/>
    </row>
    <row r="1555" spans="1:6" outlineLevel="1" x14ac:dyDescent="0.2">
      <c r="A1555" s="30">
        <v>7</v>
      </c>
      <c r="B1555" s="32" t="s">
        <v>1837</v>
      </c>
      <c r="C1555" s="30"/>
      <c r="D1555" s="30"/>
      <c r="E1555" s="30"/>
      <c r="F1555" s="30"/>
    </row>
    <row r="1556" spans="1:6" outlineLevel="1" x14ac:dyDescent="0.2">
      <c r="A1556" s="30"/>
      <c r="B1556" s="30"/>
      <c r="C1556" s="30"/>
      <c r="D1556" s="30"/>
      <c r="E1556" s="30"/>
      <c r="F1556" s="30"/>
    </row>
    <row r="1557" spans="1:6" outlineLevel="1" x14ac:dyDescent="0.2">
      <c r="A1557" s="27" t="s">
        <v>149</v>
      </c>
      <c r="B1557" s="28"/>
      <c r="C1557" s="30"/>
      <c r="D1557" s="30"/>
      <c r="E1557" s="30"/>
      <c r="F1557" s="30"/>
    </row>
    <row r="1558" spans="1:6" outlineLevel="1" x14ac:dyDescent="0.2">
      <c r="A1558" s="30">
        <v>1</v>
      </c>
      <c r="B1558" s="32" t="s">
        <v>1838</v>
      </c>
      <c r="C1558" s="30"/>
      <c r="D1558" s="30"/>
      <c r="E1558" s="30"/>
      <c r="F1558" s="30"/>
    </row>
    <row r="1559" spans="1:6" outlineLevel="1" x14ac:dyDescent="0.2">
      <c r="A1559" s="30">
        <v>2</v>
      </c>
      <c r="B1559" s="32" t="s">
        <v>1839</v>
      </c>
      <c r="C1559" s="30"/>
      <c r="D1559" s="30"/>
      <c r="E1559" s="30"/>
      <c r="F1559" s="30"/>
    </row>
    <row r="1560" spans="1:6" ht="25.5" outlineLevel="1" x14ac:dyDescent="0.2">
      <c r="A1560" s="30">
        <v>3</v>
      </c>
      <c r="B1560" s="32" t="s">
        <v>1840</v>
      </c>
      <c r="C1560" s="30"/>
      <c r="D1560" s="30"/>
      <c r="E1560" s="30"/>
      <c r="F1560" s="30"/>
    </row>
    <row r="1561" spans="1:6" outlineLevel="1" x14ac:dyDescent="0.2">
      <c r="A1561" s="30">
        <v>4</v>
      </c>
      <c r="B1561" s="32" t="s">
        <v>1841</v>
      </c>
      <c r="C1561" s="30"/>
      <c r="D1561" s="30"/>
      <c r="E1561" s="30"/>
      <c r="F1561" s="30"/>
    </row>
    <row r="1562" spans="1:6" outlineLevel="1" x14ac:dyDescent="0.2">
      <c r="A1562" s="30">
        <v>5</v>
      </c>
      <c r="B1562" s="32" t="s">
        <v>1842</v>
      </c>
      <c r="C1562" s="30"/>
      <c r="D1562" s="30"/>
      <c r="E1562" s="30"/>
      <c r="F1562" s="30"/>
    </row>
    <row r="1563" spans="1:6" outlineLevel="1" x14ac:dyDescent="0.2">
      <c r="A1563" s="30"/>
      <c r="B1563" s="30"/>
      <c r="C1563" s="30"/>
      <c r="D1563" s="30"/>
      <c r="E1563" s="30"/>
      <c r="F1563" s="30"/>
    </row>
    <row r="1564" spans="1:6" outlineLevel="1" x14ac:dyDescent="0.2">
      <c r="A1564" s="27" t="s">
        <v>151</v>
      </c>
      <c r="B1564" s="28"/>
      <c r="C1564" s="30"/>
      <c r="D1564" s="30"/>
      <c r="E1564" s="30"/>
      <c r="F1564" s="30"/>
    </row>
    <row r="1565" spans="1:6" ht="25.5" outlineLevel="1" x14ac:dyDescent="0.2">
      <c r="A1565" s="30">
        <v>1</v>
      </c>
      <c r="B1565" s="32" t="s">
        <v>1843</v>
      </c>
      <c r="C1565" s="30"/>
      <c r="D1565" s="30"/>
      <c r="E1565" s="30"/>
      <c r="F1565" s="30"/>
    </row>
    <row r="1566" spans="1:6" outlineLevel="1" x14ac:dyDescent="0.2">
      <c r="A1566" s="30">
        <v>2</v>
      </c>
      <c r="B1566" s="32" t="s">
        <v>1844</v>
      </c>
      <c r="C1566" s="30"/>
      <c r="D1566" s="30"/>
      <c r="E1566" s="30"/>
      <c r="F1566" s="30"/>
    </row>
    <row r="1567" spans="1:6" outlineLevel="1" x14ac:dyDescent="0.2">
      <c r="A1567" s="30">
        <v>3</v>
      </c>
      <c r="B1567" s="32" t="s">
        <v>1845</v>
      </c>
      <c r="C1567" s="30"/>
      <c r="D1567" s="30"/>
      <c r="E1567" s="30"/>
      <c r="F1567" s="30"/>
    </row>
    <row r="1568" spans="1:6" outlineLevel="1" x14ac:dyDescent="0.2">
      <c r="A1568" s="30">
        <v>4</v>
      </c>
      <c r="B1568" s="32" t="s">
        <v>1846</v>
      </c>
      <c r="C1568" s="30"/>
      <c r="D1568" s="30"/>
      <c r="E1568" s="30"/>
      <c r="F1568" s="30"/>
    </row>
    <row r="1569" spans="1:6" outlineLevel="1" x14ac:dyDescent="0.2">
      <c r="A1569" s="30">
        <v>5</v>
      </c>
      <c r="B1569" s="32" t="s">
        <v>1842</v>
      </c>
      <c r="C1569" s="30"/>
      <c r="D1569" s="30"/>
      <c r="E1569" s="30"/>
      <c r="F1569" s="30"/>
    </row>
    <row r="1570" spans="1:6" outlineLevel="1" x14ac:dyDescent="0.2">
      <c r="A1570" s="30"/>
      <c r="B1570" s="30"/>
      <c r="C1570" s="30"/>
      <c r="D1570" s="30"/>
      <c r="E1570" s="30"/>
      <c r="F1570" s="30"/>
    </row>
    <row r="1571" spans="1:6" outlineLevel="1" x14ac:dyDescent="0.2">
      <c r="A1571" s="27" t="s">
        <v>153</v>
      </c>
      <c r="B1571" s="28"/>
      <c r="C1571" s="30"/>
      <c r="D1571" s="30"/>
      <c r="E1571" s="30"/>
      <c r="F1571" s="30"/>
    </row>
    <row r="1572" spans="1:6" outlineLevel="1" x14ac:dyDescent="0.2">
      <c r="A1572" s="30">
        <v>1</v>
      </c>
      <c r="B1572" s="32" t="s">
        <v>1847</v>
      </c>
      <c r="C1572" s="30"/>
      <c r="D1572" s="30"/>
      <c r="E1572" s="30"/>
      <c r="F1572" s="30"/>
    </row>
    <row r="1573" spans="1:6" outlineLevel="1" x14ac:dyDescent="0.2">
      <c r="A1573" s="30">
        <v>2</v>
      </c>
      <c r="B1573" s="32" t="s">
        <v>1848</v>
      </c>
      <c r="C1573" s="30"/>
      <c r="D1573" s="30"/>
      <c r="E1573" s="30"/>
      <c r="F1573" s="30"/>
    </row>
    <row r="1574" spans="1:6" ht="25.5" outlineLevel="1" x14ac:dyDescent="0.2">
      <c r="A1574" s="30">
        <v>3</v>
      </c>
      <c r="B1574" s="32" t="s">
        <v>1849</v>
      </c>
      <c r="C1574" s="30"/>
      <c r="D1574" s="30"/>
      <c r="E1574" s="30"/>
      <c r="F1574" s="30"/>
    </row>
    <row r="1575" spans="1:6" outlineLevel="1" x14ac:dyDescent="0.2">
      <c r="A1575" s="30">
        <v>4</v>
      </c>
      <c r="B1575" s="32" t="s">
        <v>1850</v>
      </c>
      <c r="C1575" s="30"/>
      <c r="D1575" s="30"/>
      <c r="E1575" s="30"/>
      <c r="F1575" s="30"/>
    </row>
    <row r="1576" spans="1:6" outlineLevel="1" x14ac:dyDescent="0.2">
      <c r="A1576" s="30">
        <v>5</v>
      </c>
      <c r="B1576" s="32" t="s">
        <v>1851</v>
      </c>
      <c r="C1576" s="30"/>
      <c r="D1576" s="30"/>
      <c r="E1576" s="30"/>
      <c r="F1576" s="30"/>
    </row>
    <row r="1577" spans="1:6" outlineLevel="1" x14ac:dyDescent="0.2">
      <c r="A1577" s="30"/>
      <c r="B1577" s="30"/>
      <c r="C1577" s="30"/>
      <c r="D1577" s="30"/>
      <c r="E1577" s="30"/>
      <c r="F1577" s="30"/>
    </row>
    <row r="1578" spans="1:6" outlineLevel="1" x14ac:dyDescent="0.2">
      <c r="A1578" s="27" t="s">
        <v>155</v>
      </c>
      <c r="B1578" s="28"/>
      <c r="C1578" s="30"/>
      <c r="D1578" s="30"/>
      <c r="E1578" s="30"/>
      <c r="F1578" s="30"/>
    </row>
    <row r="1579" spans="1:6" outlineLevel="1" x14ac:dyDescent="0.2">
      <c r="A1579" s="30">
        <v>1</v>
      </c>
      <c r="B1579" s="32" t="s">
        <v>1852</v>
      </c>
      <c r="C1579" s="30"/>
      <c r="D1579" s="30"/>
      <c r="E1579" s="30"/>
      <c r="F1579" s="30"/>
    </row>
    <row r="1580" spans="1:6" outlineLevel="1" x14ac:dyDescent="0.2">
      <c r="A1580" s="30">
        <v>2</v>
      </c>
      <c r="B1580" s="32" t="s">
        <v>1853</v>
      </c>
      <c r="C1580" s="30"/>
      <c r="D1580" s="30"/>
      <c r="E1580" s="30"/>
      <c r="F1580" s="30"/>
    </row>
    <row r="1581" spans="1:6" ht="38.25" outlineLevel="1" x14ac:dyDescent="0.2">
      <c r="A1581" s="30">
        <v>3</v>
      </c>
      <c r="B1581" s="32" t="s">
        <v>1854</v>
      </c>
      <c r="C1581" s="30"/>
      <c r="D1581" s="30"/>
      <c r="E1581" s="30"/>
      <c r="F1581" s="30"/>
    </row>
    <row r="1582" spans="1:6" outlineLevel="1" x14ac:dyDescent="0.2">
      <c r="A1582" s="30">
        <v>4</v>
      </c>
      <c r="B1582" s="32" t="s">
        <v>1842</v>
      </c>
      <c r="C1582" s="30"/>
      <c r="D1582" s="30"/>
      <c r="E1582" s="30"/>
      <c r="F1582" s="30"/>
    </row>
    <row r="1583" spans="1:6" outlineLevel="1" x14ac:dyDescent="0.2">
      <c r="A1583" s="30"/>
      <c r="B1583" s="30"/>
      <c r="C1583" s="30"/>
      <c r="D1583" s="30"/>
      <c r="E1583" s="30"/>
      <c r="F1583" s="30"/>
    </row>
    <row r="1584" spans="1:6" outlineLevel="1" x14ac:dyDescent="0.2">
      <c r="A1584" s="27" t="s">
        <v>157</v>
      </c>
      <c r="B1584" s="28"/>
      <c r="C1584" s="30"/>
      <c r="D1584" s="30"/>
      <c r="E1584" s="30"/>
      <c r="F1584" s="30"/>
    </row>
    <row r="1585" spans="1:6" ht="25.5" outlineLevel="1" x14ac:dyDescent="0.2">
      <c r="A1585" s="30">
        <v>1</v>
      </c>
      <c r="B1585" s="32" t="s">
        <v>1855</v>
      </c>
      <c r="C1585" s="30"/>
      <c r="D1585" s="30"/>
      <c r="E1585" s="30"/>
      <c r="F1585" s="30"/>
    </row>
    <row r="1586" spans="1:6" outlineLevel="1" x14ac:dyDescent="0.2">
      <c r="A1586" s="30">
        <v>2</v>
      </c>
      <c r="B1586" s="32" t="s">
        <v>1856</v>
      </c>
      <c r="C1586" s="30"/>
      <c r="D1586" s="30"/>
      <c r="E1586" s="30"/>
      <c r="F1586" s="30"/>
    </row>
    <row r="1587" spans="1:6" ht="25.5" outlineLevel="1" x14ac:dyDescent="0.2">
      <c r="A1587" s="30">
        <v>3</v>
      </c>
      <c r="B1587" s="32" t="s">
        <v>1857</v>
      </c>
      <c r="C1587" s="30"/>
      <c r="D1587" s="30"/>
      <c r="E1587" s="30"/>
      <c r="F1587" s="30"/>
    </row>
    <row r="1588" spans="1:6" ht="63.75" outlineLevel="1" x14ac:dyDescent="0.2">
      <c r="A1588" s="30">
        <v>4</v>
      </c>
      <c r="B1588" s="32" t="s">
        <v>1858</v>
      </c>
      <c r="C1588" s="30"/>
      <c r="D1588" s="30"/>
      <c r="E1588" s="30"/>
      <c r="F1588" s="30"/>
    </row>
    <row r="1589" spans="1:6" ht="25.5" outlineLevel="1" x14ac:dyDescent="0.2">
      <c r="A1589" s="30">
        <v>5</v>
      </c>
      <c r="B1589" s="32" t="s">
        <v>1859</v>
      </c>
      <c r="C1589" s="30"/>
      <c r="D1589" s="30"/>
      <c r="E1589" s="30"/>
      <c r="F1589" s="30"/>
    </row>
    <row r="1590" spans="1:6" ht="38.25" outlineLevel="1" x14ac:dyDescent="0.2">
      <c r="A1590" s="30">
        <v>6</v>
      </c>
      <c r="B1590" s="32" t="s">
        <v>1860</v>
      </c>
      <c r="C1590" s="30"/>
      <c r="D1590" s="30"/>
      <c r="E1590" s="30"/>
      <c r="F1590" s="30"/>
    </row>
    <row r="1591" spans="1:6" ht="25.5" outlineLevel="1" x14ac:dyDescent="0.2">
      <c r="A1591" s="30">
        <v>7</v>
      </c>
      <c r="B1591" s="32" t="s">
        <v>1861</v>
      </c>
      <c r="C1591" s="30"/>
      <c r="D1591" s="30"/>
      <c r="E1591" s="30"/>
      <c r="F1591" s="30"/>
    </row>
    <row r="1592" spans="1:6" ht="25.5" outlineLevel="1" x14ac:dyDescent="0.2">
      <c r="A1592" s="30">
        <v>8</v>
      </c>
      <c r="B1592" s="32" t="s">
        <v>1862</v>
      </c>
      <c r="C1592" s="30"/>
      <c r="D1592" s="30"/>
      <c r="E1592" s="30"/>
      <c r="F1592" s="30"/>
    </row>
    <row r="1593" spans="1:6" ht="25.5" outlineLevel="1" x14ac:dyDescent="0.2">
      <c r="A1593" s="30">
        <v>9</v>
      </c>
      <c r="B1593" s="32" t="s">
        <v>1863</v>
      </c>
      <c r="C1593" s="30"/>
      <c r="D1593" s="30"/>
      <c r="E1593" s="30"/>
      <c r="F1593" s="30"/>
    </row>
    <row r="1594" spans="1:6" ht="25.5" outlineLevel="1" x14ac:dyDescent="0.2">
      <c r="A1594" s="30">
        <v>10</v>
      </c>
      <c r="B1594" s="32" t="s">
        <v>1864</v>
      </c>
      <c r="C1594" s="30"/>
      <c r="D1594" s="30"/>
      <c r="E1594" s="30"/>
      <c r="F1594" s="30"/>
    </row>
    <row r="1595" spans="1:6" outlineLevel="1" x14ac:dyDescent="0.2">
      <c r="A1595" s="30">
        <v>11</v>
      </c>
      <c r="B1595" s="32" t="s">
        <v>1865</v>
      </c>
      <c r="C1595" s="30"/>
      <c r="D1595" s="30"/>
      <c r="E1595" s="30"/>
      <c r="F1595" s="30"/>
    </row>
    <row r="1596" spans="1:6" ht="38.25" outlineLevel="1" x14ac:dyDescent="0.2">
      <c r="A1596" s="30">
        <v>12</v>
      </c>
      <c r="B1596" s="32" t="s">
        <v>1866</v>
      </c>
      <c r="C1596" s="30"/>
      <c r="D1596" s="30"/>
      <c r="E1596" s="30"/>
      <c r="F1596" s="30"/>
    </row>
    <row r="1597" spans="1:6" ht="38.25" outlineLevel="1" x14ac:dyDescent="0.2">
      <c r="A1597" s="30">
        <v>13</v>
      </c>
      <c r="B1597" s="32" t="s">
        <v>1867</v>
      </c>
      <c r="C1597" s="30"/>
      <c r="D1597" s="30"/>
      <c r="E1597" s="30"/>
      <c r="F1597" s="30"/>
    </row>
    <row r="1598" spans="1:6" ht="38.25" outlineLevel="1" x14ac:dyDescent="0.2">
      <c r="A1598" s="30">
        <v>14</v>
      </c>
      <c r="B1598" s="32" t="s">
        <v>1868</v>
      </c>
      <c r="C1598" s="30"/>
      <c r="D1598" s="30"/>
      <c r="E1598" s="30"/>
      <c r="F1598" s="30"/>
    </row>
    <row r="1599" spans="1:6" ht="25.5" outlineLevel="1" x14ac:dyDescent="0.2">
      <c r="A1599" s="30">
        <v>15</v>
      </c>
      <c r="B1599" s="32" t="s">
        <v>1869</v>
      </c>
      <c r="C1599" s="30"/>
      <c r="D1599" s="30"/>
      <c r="E1599" s="30"/>
      <c r="F1599" s="30"/>
    </row>
    <row r="1600" spans="1:6" ht="38.25" outlineLevel="1" x14ac:dyDescent="0.2">
      <c r="A1600" s="30">
        <v>16</v>
      </c>
      <c r="B1600" s="32" t="s">
        <v>1870</v>
      </c>
      <c r="C1600" s="30"/>
      <c r="D1600" s="30"/>
      <c r="E1600" s="30"/>
      <c r="F1600" s="30"/>
    </row>
    <row r="1601" spans="1:6" ht="38.25" outlineLevel="1" x14ac:dyDescent="0.2">
      <c r="A1601" s="30">
        <v>17</v>
      </c>
      <c r="B1601" s="32" t="s">
        <v>1871</v>
      </c>
      <c r="C1601" s="30"/>
      <c r="D1601" s="30"/>
      <c r="E1601" s="30"/>
      <c r="F1601" s="30"/>
    </row>
    <row r="1602" spans="1:6" ht="25.5" outlineLevel="1" x14ac:dyDescent="0.2">
      <c r="A1602" s="30">
        <v>18</v>
      </c>
      <c r="B1602" s="32" t="s">
        <v>1872</v>
      </c>
      <c r="C1602" s="30"/>
      <c r="D1602" s="30"/>
      <c r="E1602" s="30"/>
      <c r="F1602" s="30"/>
    </row>
    <row r="1603" spans="1:6" outlineLevel="1" x14ac:dyDescent="0.2">
      <c r="A1603" s="30"/>
      <c r="B1603" s="30"/>
      <c r="C1603" s="30"/>
      <c r="D1603" s="30"/>
      <c r="E1603" s="30"/>
      <c r="F1603" s="30"/>
    </row>
    <row r="1604" spans="1:6" ht="25.5" outlineLevel="1" x14ac:dyDescent="0.2">
      <c r="A1604" s="27" t="s">
        <v>160</v>
      </c>
      <c r="B1604" s="28"/>
      <c r="C1604" s="30"/>
      <c r="D1604" s="30"/>
      <c r="E1604" s="30"/>
      <c r="F1604" s="30"/>
    </row>
    <row r="1605" spans="1:6" ht="25.5" outlineLevel="1" x14ac:dyDescent="0.2">
      <c r="A1605" s="30">
        <v>1</v>
      </c>
      <c r="B1605" s="32" t="s">
        <v>1873</v>
      </c>
      <c r="C1605" s="30"/>
      <c r="D1605" s="30"/>
      <c r="E1605" s="30"/>
      <c r="F1605" s="30"/>
    </row>
    <row r="1606" spans="1:6" ht="38.25" outlineLevel="1" x14ac:dyDescent="0.2">
      <c r="A1606" s="30">
        <v>2</v>
      </c>
      <c r="B1606" s="32" t="s">
        <v>1874</v>
      </c>
      <c r="C1606" s="30"/>
      <c r="D1606" s="30"/>
      <c r="E1606" s="30"/>
      <c r="F1606" s="30"/>
    </row>
    <row r="1607" spans="1:6" ht="63.75" outlineLevel="1" x14ac:dyDescent="0.2">
      <c r="A1607" s="30">
        <v>3</v>
      </c>
      <c r="B1607" s="32" t="s">
        <v>1875</v>
      </c>
      <c r="C1607" s="30"/>
      <c r="D1607" s="30"/>
      <c r="E1607" s="30"/>
      <c r="F1607" s="30"/>
    </row>
    <row r="1608" spans="1:6" ht="38.25" outlineLevel="1" x14ac:dyDescent="0.2">
      <c r="A1608" s="30">
        <v>4</v>
      </c>
      <c r="B1608" s="32" t="s">
        <v>1876</v>
      </c>
      <c r="C1608" s="30"/>
      <c r="D1608" s="30"/>
      <c r="E1608" s="30"/>
      <c r="F1608" s="30"/>
    </row>
    <row r="1609" spans="1:6" ht="38.25" outlineLevel="1" x14ac:dyDescent="0.2">
      <c r="A1609" s="30">
        <v>5</v>
      </c>
      <c r="B1609" s="32" t="s">
        <v>1877</v>
      </c>
      <c r="C1609" s="30"/>
      <c r="D1609" s="30"/>
      <c r="E1609" s="30"/>
      <c r="F1609" s="30"/>
    </row>
    <row r="1610" spans="1:6" ht="25.5" outlineLevel="1" x14ac:dyDescent="0.2">
      <c r="A1610" s="30">
        <v>6</v>
      </c>
      <c r="B1610" s="32" t="s">
        <v>1878</v>
      </c>
      <c r="C1610" s="30"/>
      <c r="D1610" s="30"/>
      <c r="E1610" s="30"/>
      <c r="F1610" s="30"/>
    </row>
    <row r="1611" spans="1:6" outlineLevel="1" x14ac:dyDescent="0.2">
      <c r="A1611" s="30"/>
      <c r="B1611" s="30"/>
      <c r="C1611" s="30"/>
      <c r="D1611" s="30"/>
      <c r="E1611" s="30"/>
      <c r="F1611" s="30"/>
    </row>
    <row r="1612" spans="1:6" outlineLevel="1" x14ac:dyDescent="0.2">
      <c r="A1612" s="27" t="s">
        <v>163</v>
      </c>
      <c r="B1612" s="28"/>
      <c r="C1612" s="30"/>
      <c r="D1612" s="30"/>
      <c r="E1612" s="30"/>
      <c r="F1612" s="30"/>
    </row>
    <row r="1613" spans="1:6" outlineLevel="1" x14ac:dyDescent="0.2">
      <c r="A1613" s="30">
        <v>1</v>
      </c>
      <c r="B1613" s="32" t="s">
        <v>1879</v>
      </c>
      <c r="C1613" s="30"/>
      <c r="D1613" s="30"/>
      <c r="E1613" s="30"/>
      <c r="F1613" s="30"/>
    </row>
    <row r="1614" spans="1:6" outlineLevel="1" x14ac:dyDescent="0.2">
      <c r="A1614" s="30">
        <v>2</v>
      </c>
      <c r="B1614" s="32" t="s">
        <v>1880</v>
      </c>
      <c r="C1614" s="30"/>
      <c r="D1614" s="30"/>
      <c r="E1614" s="30"/>
      <c r="F1614" s="30"/>
    </row>
    <row r="1615" spans="1:6" ht="25.5" outlineLevel="1" x14ac:dyDescent="0.2">
      <c r="A1615" s="30">
        <v>3</v>
      </c>
      <c r="B1615" s="32" t="s">
        <v>1881</v>
      </c>
      <c r="C1615" s="30"/>
      <c r="D1615" s="30"/>
      <c r="E1615" s="30"/>
      <c r="F1615" s="30"/>
    </row>
    <row r="1616" spans="1:6" outlineLevel="1" x14ac:dyDescent="0.2">
      <c r="A1616" s="30">
        <v>4</v>
      </c>
      <c r="B1616" s="32" t="s">
        <v>1882</v>
      </c>
      <c r="C1616" s="30"/>
      <c r="D1616" s="30"/>
      <c r="E1616" s="30"/>
      <c r="F1616" s="30"/>
    </row>
    <row r="1617" spans="1:6" outlineLevel="1" x14ac:dyDescent="0.2">
      <c r="A1617" s="30">
        <v>5</v>
      </c>
      <c r="B1617" s="32" t="s">
        <v>1883</v>
      </c>
      <c r="C1617" s="30"/>
      <c r="D1617" s="30"/>
      <c r="E1617" s="30"/>
      <c r="F1617" s="30"/>
    </row>
    <row r="1618" spans="1:6" outlineLevel="1" x14ac:dyDescent="0.2">
      <c r="A1618" s="30"/>
      <c r="B1618" s="30"/>
      <c r="C1618" s="30"/>
      <c r="D1618" s="30"/>
      <c r="E1618" s="30"/>
      <c r="F1618" s="30"/>
    </row>
    <row r="1619" spans="1:6" ht="25.5" outlineLevel="1" x14ac:dyDescent="0.2">
      <c r="A1619" s="27" t="s">
        <v>166</v>
      </c>
      <c r="B1619" s="28"/>
      <c r="C1619" s="30"/>
      <c r="D1619" s="30"/>
      <c r="E1619" s="30"/>
      <c r="F1619" s="30"/>
    </row>
    <row r="1620" spans="1:6" ht="25.5" outlineLevel="1" x14ac:dyDescent="0.2">
      <c r="A1620" s="30">
        <v>1</v>
      </c>
      <c r="B1620" s="32" t="s">
        <v>1884</v>
      </c>
      <c r="C1620" s="30"/>
      <c r="D1620" s="30"/>
      <c r="E1620" s="30"/>
      <c r="F1620" s="30"/>
    </row>
    <row r="1621" spans="1:6" ht="25.5" outlineLevel="1" x14ac:dyDescent="0.2">
      <c r="A1621" s="30">
        <v>2</v>
      </c>
      <c r="B1621" s="32" t="s">
        <v>3216</v>
      </c>
      <c r="C1621" s="30"/>
      <c r="D1621" s="30"/>
      <c r="E1621" s="30"/>
      <c r="F1621" s="30"/>
    </row>
    <row r="1622" spans="1:6" ht="25.5" outlineLevel="1" x14ac:dyDescent="0.2">
      <c r="A1622" s="30">
        <v>3</v>
      </c>
      <c r="B1622" s="32" t="s">
        <v>3217</v>
      </c>
      <c r="C1622" s="30"/>
      <c r="D1622" s="30"/>
      <c r="E1622" s="30"/>
      <c r="F1622" s="30"/>
    </row>
    <row r="1623" spans="1:6" outlineLevel="1" x14ac:dyDescent="0.2">
      <c r="A1623" s="30"/>
      <c r="B1623" s="30"/>
      <c r="C1623" s="30"/>
      <c r="D1623" s="30"/>
      <c r="E1623" s="30"/>
      <c r="F1623" s="30"/>
    </row>
    <row r="1624" spans="1:6" outlineLevel="1" x14ac:dyDescent="0.2">
      <c r="A1624" s="27" t="s">
        <v>168</v>
      </c>
      <c r="B1624" s="28"/>
      <c r="C1624" s="30"/>
      <c r="D1624" s="30"/>
      <c r="E1624" s="30"/>
      <c r="F1624" s="30"/>
    </row>
    <row r="1625" spans="1:6" ht="25.5" outlineLevel="1" x14ac:dyDescent="0.2">
      <c r="A1625" s="30">
        <v>1</v>
      </c>
      <c r="B1625" s="32" t="s">
        <v>3115</v>
      </c>
      <c r="C1625" s="30"/>
      <c r="D1625" s="30"/>
      <c r="E1625" s="30"/>
      <c r="F1625" s="30"/>
    </row>
    <row r="1626" spans="1:6" ht="38.25" outlineLevel="1" x14ac:dyDescent="0.2">
      <c r="A1626" s="30">
        <v>2</v>
      </c>
      <c r="B1626" s="32" t="s">
        <v>3218</v>
      </c>
      <c r="C1626" s="30"/>
      <c r="D1626" s="30"/>
      <c r="E1626" s="30"/>
      <c r="F1626" s="30"/>
    </row>
    <row r="1627" spans="1:6" ht="25.5" outlineLevel="1" x14ac:dyDescent="0.2">
      <c r="A1627" s="30">
        <v>3</v>
      </c>
      <c r="B1627" s="32" t="s">
        <v>3219</v>
      </c>
      <c r="C1627" s="30"/>
      <c r="D1627" s="30"/>
      <c r="E1627" s="30"/>
      <c r="F1627" s="30"/>
    </row>
    <row r="1628" spans="1:6" outlineLevel="1" x14ac:dyDescent="0.2">
      <c r="A1628" s="30"/>
      <c r="B1628" s="30"/>
      <c r="C1628" s="30"/>
      <c r="D1628" s="30"/>
      <c r="E1628" s="30"/>
      <c r="F1628" s="30"/>
    </row>
    <row r="1629" spans="1:6" outlineLevel="1" x14ac:dyDescent="0.2">
      <c r="A1629" s="27" t="s">
        <v>3099</v>
      </c>
      <c r="B1629" s="28"/>
      <c r="C1629" s="30"/>
      <c r="D1629" s="30"/>
      <c r="E1629" s="30"/>
      <c r="F1629" s="30"/>
    </row>
    <row r="1630" spans="1:6" ht="38.25" outlineLevel="1" x14ac:dyDescent="0.2">
      <c r="A1630" s="30">
        <v>1</v>
      </c>
      <c r="B1630" s="32" t="s">
        <v>3220</v>
      </c>
      <c r="C1630" s="30"/>
      <c r="D1630" s="30"/>
      <c r="E1630" s="30"/>
      <c r="F1630" s="30"/>
    </row>
    <row r="1631" spans="1:6" ht="38.25" outlineLevel="1" x14ac:dyDescent="0.2">
      <c r="A1631" s="30">
        <v>2</v>
      </c>
      <c r="B1631" s="32" t="s">
        <v>3221</v>
      </c>
      <c r="C1631" s="30"/>
      <c r="D1631" s="30"/>
      <c r="E1631" s="30"/>
      <c r="F1631" s="30"/>
    </row>
    <row r="1632" spans="1:6" ht="38.25" outlineLevel="1" x14ac:dyDescent="0.2">
      <c r="A1632" s="30">
        <v>3</v>
      </c>
      <c r="B1632" s="32" t="s">
        <v>3222</v>
      </c>
      <c r="C1632" s="30"/>
      <c r="D1632" s="30"/>
      <c r="E1632" s="30"/>
      <c r="F1632" s="30"/>
    </row>
    <row r="1633" spans="1:6" ht="25.5" outlineLevel="1" x14ac:dyDescent="0.2">
      <c r="A1633" s="30">
        <v>4</v>
      </c>
      <c r="B1633" s="32" t="s">
        <v>3223</v>
      </c>
      <c r="C1633" s="30"/>
      <c r="D1633" s="30"/>
      <c r="E1633" s="30"/>
      <c r="F1633" s="30"/>
    </row>
    <row r="1634" spans="1:6" outlineLevel="1" x14ac:dyDescent="0.2">
      <c r="A1634" s="30"/>
      <c r="B1634" s="30"/>
      <c r="C1634" s="30"/>
      <c r="D1634" s="30"/>
      <c r="E1634" s="30"/>
      <c r="F1634" s="30"/>
    </row>
    <row r="1635" spans="1:6" ht="25.5" outlineLevel="1" x14ac:dyDescent="0.2">
      <c r="A1635" s="27" t="s">
        <v>169</v>
      </c>
      <c r="B1635" s="28"/>
      <c r="C1635" s="30"/>
      <c r="D1635" s="30"/>
      <c r="E1635" s="30"/>
      <c r="F1635" s="30"/>
    </row>
    <row r="1636" spans="1:6" ht="25.5" outlineLevel="1" x14ac:dyDescent="0.2">
      <c r="A1636" s="30">
        <v>1</v>
      </c>
      <c r="B1636" s="32" t="s">
        <v>1885</v>
      </c>
      <c r="C1636" s="30"/>
      <c r="D1636" s="30"/>
      <c r="E1636" s="30"/>
      <c r="F1636" s="30"/>
    </row>
    <row r="1637" spans="1:6" ht="25.5" outlineLevel="1" x14ac:dyDescent="0.2">
      <c r="A1637" s="30">
        <v>2</v>
      </c>
      <c r="B1637" s="32" t="s">
        <v>3224</v>
      </c>
      <c r="C1637" s="30"/>
      <c r="D1637" s="30"/>
      <c r="E1637" s="30"/>
      <c r="F1637" s="30"/>
    </row>
    <row r="1638" spans="1:6" ht="25.5" outlineLevel="1" x14ac:dyDescent="0.2">
      <c r="A1638" s="30">
        <v>3</v>
      </c>
      <c r="B1638" s="32" t="s">
        <v>3225</v>
      </c>
      <c r="C1638" s="30"/>
      <c r="D1638" s="30"/>
      <c r="E1638" s="30"/>
      <c r="F1638" s="30"/>
    </row>
    <row r="1639" spans="1:6" outlineLevel="1" x14ac:dyDescent="0.2">
      <c r="A1639" s="30"/>
      <c r="B1639" s="30"/>
      <c r="C1639" s="30"/>
      <c r="D1639" s="30"/>
      <c r="E1639" s="30"/>
      <c r="F1639" s="30"/>
    </row>
    <row r="1640" spans="1:6" ht="25.5" outlineLevel="1" x14ac:dyDescent="0.2">
      <c r="A1640" s="27" t="s">
        <v>172</v>
      </c>
      <c r="B1640" s="28"/>
      <c r="C1640" s="30"/>
      <c r="D1640" s="30"/>
      <c r="E1640" s="30"/>
      <c r="F1640" s="30"/>
    </row>
    <row r="1641" spans="1:6" ht="25.5" outlineLevel="1" x14ac:dyDescent="0.2">
      <c r="A1641" s="30">
        <v>1</v>
      </c>
      <c r="B1641" s="32" t="s">
        <v>3080</v>
      </c>
      <c r="C1641" s="30"/>
      <c r="D1641" s="30"/>
      <c r="E1641" s="30"/>
      <c r="F1641" s="30"/>
    </row>
    <row r="1642" spans="1:6" ht="25.5" outlineLevel="1" x14ac:dyDescent="0.2">
      <c r="A1642" s="30">
        <v>2</v>
      </c>
      <c r="B1642" s="32" t="s">
        <v>3226</v>
      </c>
      <c r="C1642" s="30"/>
      <c r="D1642" s="30"/>
      <c r="E1642" s="30"/>
      <c r="F1642" s="30"/>
    </row>
    <row r="1643" spans="1:6" ht="38.25" outlineLevel="1" x14ac:dyDescent="0.2">
      <c r="A1643" s="30">
        <v>3</v>
      </c>
      <c r="B1643" s="32" t="s">
        <v>3227</v>
      </c>
      <c r="C1643" s="30"/>
      <c r="D1643" s="30"/>
      <c r="E1643" s="30"/>
      <c r="F1643" s="30"/>
    </row>
    <row r="1644" spans="1:6" outlineLevel="1" x14ac:dyDescent="0.2">
      <c r="A1644" s="30"/>
      <c r="B1644" s="30"/>
      <c r="C1644" s="30"/>
      <c r="D1644" s="30"/>
      <c r="E1644" s="30"/>
      <c r="F1644" s="30"/>
    </row>
    <row r="1645" spans="1:6" outlineLevel="1" x14ac:dyDescent="0.2">
      <c r="A1645" s="27" t="s">
        <v>174</v>
      </c>
      <c r="B1645" s="28"/>
      <c r="C1645" s="30"/>
      <c r="D1645" s="30"/>
      <c r="E1645" s="30"/>
      <c r="F1645" s="30"/>
    </row>
    <row r="1646" spans="1:6" ht="25.5" outlineLevel="1" x14ac:dyDescent="0.2">
      <c r="A1646" s="30">
        <v>1</v>
      </c>
      <c r="B1646" s="32" t="s">
        <v>1886</v>
      </c>
      <c r="C1646" s="30"/>
      <c r="D1646" s="30"/>
      <c r="E1646" s="30"/>
      <c r="F1646" s="30"/>
    </row>
    <row r="1647" spans="1:6" ht="25.5" outlineLevel="1" x14ac:dyDescent="0.2">
      <c r="A1647" s="30">
        <v>2</v>
      </c>
      <c r="B1647" s="32" t="s">
        <v>3228</v>
      </c>
      <c r="C1647" s="30"/>
      <c r="D1647" s="30"/>
      <c r="E1647" s="30"/>
      <c r="F1647" s="30"/>
    </row>
    <row r="1648" spans="1:6" ht="25.5" outlineLevel="1" x14ac:dyDescent="0.2">
      <c r="A1648" s="30">
        <v>3</v>
      </c>
      <c r="B1648" s="32" t="s">
        <v>3229</v>
      </c>
      <c r="C1648" s="30"/>
      <c r="D1648" s="30"/>
      <c r="E1648" s="30"/>
      <c r="F1648" s="30"/>
    </row>
    <row r="1649" spans="1:6" outlineLevel="1" x14ac:dyDescent="0.2">
      <c r="A1649" s="30"/>
      <c r="B1649" s="30"/>
      <c r="C1649" s="30"/>
      <c r="D1649" s="30"/>
      <c r="E1649" s="30"/>
      <c r="F1649" s="30"/>
    </row>
    <row r="1650" spans="1:6" outlineLevel="1" x14ac:dyDescent="0.2">
      <c r="A1650" s="27" t="s">
        <v>3065</v>
      </c>
      <c r="B1650" s="28"/>
      <c r="C1650" s="30"/>
      <c r="D1650" s="30"/>
      <c r="E1650" s="30"/>
      <c r="F1650" s="30"/>
    </row>
    <row r="1651" spans="1:6" ht="25.5" outlineLevel="1" x14ac:dyDescent="0.2">
      <c r="A1651" s="30">
        <v>1</v>
      </c>
      <c r="B1651" s="32" t="s">
        <v>3081</v>
      </c>
      <c r="C1651" s="30"/>
      <c r="D1651" s="30"/>
      <c r="E1651" s="30"/>
      <c r="F1651" s="30"/>
    </row>
    <row r="1652" spans="1:6" ht="25.5" outlineLevel="1" x14ac:dyDescent="0.2">
      <c r="A1652" s="30">
        <v>2</v>
      </c>
      <c r="B1652" s="32" t="s">
        <v>3082</v>
      </c>
      <c r="C1652" s="30"/>
      <c r="D1652" s="30"/>
      <c r="E1652" s="30"/>
      <c r="F1652" s="30"/>
    </row>
    <row r="1653" spans="1:6" ht="25.5" outlineLevel="1" x14ac:dyDescent="0.2">
      <c r="A1653" s="30">
        <v>3</v>
      </c>
      <c r="B1653" s="32" t="s">
        <v>3083</v>
      </c>
      <c r="C1653" s="30"/>
      <c r="D1653" s="30"/>
      <c r="E1653" s="30"/>
      <c r="F1653" s="30"/>
    </row>
    <row r="1654" spans="1:6" ht="25.5" outlineLevel="1" x14ac:dyDescent="0.2">
      <c r="A1654" s="30">
        <v>4</v>
      </c>
      <c r="B1654" s="32" t="s">
        <v>3084</v>
      </c>
      <c r="C1654" s="30"/>
      <c r="D1654" s="30"/>
      <c r="E1654" s="30"/>
      <c r="F1654" s="30"/>
    </row>
    <row r="1655" spans="1:6" ht="25.5" outlineLevel="1" x14ac:dyDescent="0.2">
      <c r="A1655" s="30">
        <v>5</v>
      </c>
      <c r="B1655" s="32" t="s">
        <v>1896</v>
      </c>
      <c r="C1655" s="30"/>
      <c r="D1655" s="30"/>
      <c r="E1655" s="30"/>
      <c r="F1655" s="30"/>
    </row>
    <row r="1656" spans="1:6" ht="25.5" outlineLevel="1" x14ac:dyDescent="0.2">
      <c r="A1656" s="30">
        <v>6</v>
      </c>
      <c r="B1656" s="32" t="s">
        <v>1897</v>
      </c>
      <c r="C1656" s="30"/>
      <c r="D1656" s="30"/>
      <c r="E1656" s="30"/>
      <c r="F1656" s="30"/>
    </row>
    <row r="1657" spans="1:6" ht="25.5" outlineLevel="1" x14ac:dyDescent="0.2">
      <c r="A1657" s="30">
        <v>7</v>
      </c>
      <c r="B1657" s="32" t="s">
        <v>1898</v>
      </c>
      <c r="C1657" s="30"/>
      <c r="D1657" s="30"/>
      <c r="E1657" s="30"/>
      <c r="F1657" s="30"/>
    </row>
    <row r="1658" spans="1:6" ht="38.25" outlineLevel="1" x14ac:dyDescent="0.2">
      <c r="A1658" s="30">
        <v>8</v>
      </c>
      <c r="B1658" s="32" t="s">
        <v>1899</v>
      </c>
      <c r="C1658" s="30"/>
      <c r="D1658" s="30"/>
      <c r="E1658" s="30"/>
      <c r="F1658" s="30"/>
    </row>
    <row r="1659" spans="1:6" ht="38.25" outlineLevel="1" x14ac:dyDescent="0.2">
      <c r="A1659" s="30">
        <v>9</v>
      </c>
      <c r="B1659" s="32" t="s">
        <v>1900</v>
      </c>
      <c r="C1659" s="30"/>
      <c r="D1659" s="30"/>
      <c r="E1659" s="30"/>
      <c r="F1659" s="30"/>
    </row>
    <row r="1660" spans="1:6" outlineLevel="1" x14ac:dyDescent="0.2">
      <c r="A1660" s="30">
        <v>10</v>
      </c>
      <c r="B1660" s="32" t="s">
        <v>1901</v>
      </c>
      <c r="C1660" s="30"/>
      <c r="D1660" s="30"/>
      <c r="E1660" s="30"/>
      <c r="F1660" s="30"/>
    </row>
    <row r="1661" spans="1:6" ht="25.5" outlineLevel="1" x14ac:dyDescent="0.2">
      <c r="A1661" s="30">
        <v>11</v>
      </c>
      <c r="B1661" s="32" t="s">
        <v>1902</v>
      </c>
      <c r="C1661" s="30"/>
      <c r="D1661" s="30"/>
      <c r="E1661" s="30"/>
      <c r="F1661" s="30"/>
    </row>
    <row r="1662" spans="1:6" ht="38.25" outlineLevel="1" x14ac:dyDescent="0.2">
      <c r="A1662" s="30">
        <v>12</v>
      </c>
      <c r="B1662" s="32" t="s">
        <v>1903</v>
      </c>
      <c r="C1662" s="30"/>
      <c r="D1662" s="30"/>
      <c r="E1662" s="30"/>
      <c r="F1662" s="30"/>
    </row>
    <row r="1663" spans="1:6" ht="38.25" outlineLevel="1" x14ac:dyDescent="0.2">
      <c r="A1663" s="30">
        <v>13</v>
      </c>
      <c r="B1663" s="32" t="s">
        <v>1904</v>
      </c>
      <c r="C1663" s="30"/>
      <c r="D1663" s="30"/>
      <c r="E1663" s="30"/>
      <c r="F1663" s="30"/>
    </row>
    <row r="1664" spans="1:6" ht="38.25" outlineLevel="1" x14ac:dyDescent="0.2">
      <c r="A1664" s="30">
        <v>14</v>
      </c>
      <c r="B1664" s="32" t="s">
        <v>1905</v>
      </c>
      <c r="C1664" s="30"/>
      <c r="D1664" s="30"/>
      <c r="E1664" s="30"/>
      <c r="F1664" s="30"/>
    </row>
    <row r="1665" spans="1:6" ht="38.25" outlineLevel="1" x14ac:dyDescent="0.2">
      <c r="A1665" s="30">
        <v>15</v>
      </c>
      <c r="B1665" s="32" t="s">
        <v>1906</v>
      </c>
      <c r="C1665" s="30"/>
      <c r="D1665" s="30"/>
      <c r="E1665" s="30"/>
      <c r="F1665" s="30"/>
    </row>
    <row r="1666" spans="1:6" ht="38.25" outlineLevel="1" x14ac:dyDescent="0.2">
      <c r="A1666" s="30">
        <v>16</v>
      </c>
      <c r="B1666" s="32" t="s">
        <v>1907</v>
      </c>
      <c r="C1666" s="30"/>
      <c r="D1666" s="30"/>
      <c r="E1666" s="30"/>
      <c r="F1666" s="30"/>
    </row>
    <row r="1667" spans="1:6" ht="38.25" outlineLevel="1" x14ac:dyDescent="0.2">
      <c r="A1667" s="30">
        <v>17</v>
      </c>
      <c r="B1667" s="32" t="s">
        <v>1908</v>
      </c>
      <c r="C1667" s="30"/>
      <c r="D1667" s="30"/>
      <c r="E1667" s="30"/>
      <c r="F1667" s="30"/>
    </row>
    <row r="1668" spans="1:6" ht="25.5" outlineLevel="1" x14ac:dyDescent="0.2">
      <c r="A1668" s="30">
        <v>18</v>
      </c>
      <c r="B1668" s="32" t="s">
        <v>1909</v>
      </c>
      <c r="C1668" s="30"/>
      <c r="D1668" s="30"/>
      <c r="E1668" s="30"/>
      <c r="F1668" s="30"/>
    </row>
    <row r="1669" spans="1:6" outlineLevel="1" x14ac:dyDescent="0.2">
      <c r="A1669" s="30"/>
      <c r="B1669" s="30"/>
      <c r="C1669" s="30"/>
      <c r="D1669" s="30"/>
      <c r="E1669" s="30"/>
      <c r="F1669" s="30"/>
    </row>
    <row r="1670" spans="1:6" outlineLevel="1" x14ac:dyDescent="0.2">
      <c r="A1670" s="27" t="s">
        <v>3067</v>
      </c>
      <c r="B1670" s="28"/>
      <c r="C1670" s="30"/>
      <c r="D1670" s="30"/>
      <c r="E1670" s="30"/>
      <c r="F1670" s="30"/>
    </row>
    <row r="1671" spans="1:6" ht="25.5" outlineLevel="1" x14ac:dyDescent="0.2">
      <c r="A1671" s="30">
        <v>1</v>
      </c>
      <c r="B1671" s="32" t="s">
        <v>3085</v>
      </c>
      <c r="C1671" s="30"/>
      <c r="D1671" s="30"/>
      <c r="E1671" s="30"/>
      <c r="F1671" s="30"/>
    </row>
    <row r="1672" spans="1:6" ht="25.5" outlineLevel="1" x14ac:dyDescent="0.2">
      <c r="A1672" s="30">
        <v>2</v>
      </c>
      <c r="B1672" s="32" t="s">
        <v>3086</v>
      </c>
      <c r="C1672" s="30"/>
      <c r="D1672" s="30"/>
      <c r="E1672" s="30"/>
      <c r="F1672" s="30"/>
    </row>
    <row r="1673" spans="1:6" ht="25.5" outlineLevel="1" x14ac:dyDescent="0.2">
      <c r="A1673" s="30">
        <v>3</v>
      </c>
      <c r="B1673" s="32" t="s">
        <v>3087</v>
      </c>
      <c r="C1673" s="30"/>
      <c r="D1673" s="30"/>
      <c r="E1673" s="30"/>
      <c r="F1673" s="30"/>
    </row>
    <row r="1674" spans="1:6" ht="25.5" outlineLevel="1" x14ac:dyDescent="0.2">
      <c r="A1674" s="30">
        <v>4</v>
      </c>
      <c r="B1674" s="32" t="s">
        <v>1910</v>
      </c>
      <c r="C1674" s="30"/>
      <c r="D1674" s="30"/>
      <c r="E1674" s="30"/>
      <c r="F1674" s="30"/>
    </row>
    <row r="1675" spans="1:6" ht="25.5" outlineLevel="1" x14ac:dyDescent="0.2">
      <c r="A1675" s="30">
        <v>5</v>
      </c>
      <c r="B1675" s="32" t="s">
        <v>1911</v>
      </c>
      <c r="C1675" s="30"/>
      <c r="D1675" s="30"/>
      <c r="E1675" s="30"/>
      <c r="F1675" s="30"/>
    </row>
    <row r="1676" spans="1:6" ht="25.5" outlineLevel="1" x14ac:dyDescent="0.2">
      <c r="A1676" s="30">
        <v>6</v>
      </c>
      <c r="B1676" s="32" t="s">
        <v>1912</v>
      </c>
      <c r="C1676" s="30"/>
      <c r="D1676" s="30"/>
      <c r="E1676" s="30"/>
      <c r="F1676" s="30"/>
    </row>
    <row r="1677" spans="1:6" outlineLevel="1" x14ac:dyDescent="0.2">
      <c r="A1677" s="30">
        <v>7</v>
      </c>
      <c r="B1677" s="32" t="s">
        <v>1913</v>
      </c>
      <c r="C1677" s="30"/>
      <c r="D1677" s="30"/>
      <c r="E1677" s="30"/>
      <c r="F1677" s="30"/>
    </row>
    <row r="1678" spans="1:6" outlineLevel="1" x14ac:dyDescent="0.2">
      <c r="A1678" s="30"/>
      <c r="B1678" s="30"/>
      <c r="C1678" s="30"/>
      <c r="D1678" s="30"/>
      <c r="E1678" s="30"/>
      <c r="F1678" s="30"/>
    </row>
    <row r="1679" spans="1:6" ht="25.5" outlineLevel="1" x14ac:dyDescent="0.2">
      <c r="A1679" s="27" t="s">
        <v>178</v>
      </c>
      <c r="B1679" s="28"/>
      <c r="C1679" s="30"/>
      <c r="D1679" s="30"/>
      <c r="E1679" s="30"/>
      <c r="F1679" s="30"/>
    </row>
    <row r="1680" spans="1:6" ht="25.5" outlineLevel="1" x14ac:dyDescent="0.2">
      <c r="A1680" s="30">
        <v>1</v>
      </c>
      <c r="B1680" s="32" t="s">
        <v>3094</v>
      </c>
      <c r="C1680" s="30"/>
      <c r="D1680" s="30"/>
      <c r="E1680" s="30"/>
      <c r="F1680" s="30"/>
    </row>
    <row r="1681" spans="1:6" ht="25.5" outlineLevel="1" x14ac:dyDescent="0.2">
      <c r="A1681" s="30">
        <v>2</v>
      </c>
      <c r="B1681" s="32" t="s">
        <v>1887</v>
      </c>
      <c r="C1681" s="30"/>
      <c r="D1681" s="30"/>
      <c r="E1681" s="30"/>
      <c r="F1681" s="30"/>
    </row>
    <row r="1682" spans="1:6" ht="38.25" outlineLevel="1" x14ac:dyDescent="0.2">
      <c r="A1682" s="30">
        <v>3</v>
      </c>
      <c r="B1682" s="32" t="s">
        <v>1888</v>
      </c>
      <c r="C1682" s="30"/>
      <c r="D1682" s="30"/>
      <c r="E1682" s="30"/>
      <c r="F1682" s="30"/>
    </row>
    <row r="1683" spans="1:6" ht="51" outlineLevel="1" x14ac:dyDescent="0.2">
      <c r="A1683" s="30">
        <v>4</v>
      </c>
      <c r="B1683" s="32" t="s">
        <v>3095</v>
      </c>
      <c r="C1683" s="30"/>
      <c r="D1683" s="30"/>
      <c r="E1683" s="30"/>
      <c r="F1683" s="30"/>
    </row>
    <row r="1684" spans="1:6" ht="25.5" outlineLevel="1" x14ac:dyDescent="0.2">
      <c r="A1684" s="30">
        <v>5</v>
      </c>
      <c r="B1684" s="32" t="s">
        <v>1889</v>
      </c>
      <c r="C1684" s="30"/>
      <c r="D1684" s="30"/>
      <c r="E1684" s="30"/>
      <c r="F1684" s="30"/>
    </row>
    <row r="1685" spans="1:6" ht="51" outlineLevel="1" x14ac:dyDescent="0.2">
      <c r="A1685" s="30">
        <v>6</v>
      </c>
      <c r="B1685" s="32" t="s">
        <v>3096</v>
      </c>
      <c r="C1685" s="30"/>
      <c r="D1685" s="30"/>
      <c r="E1685" s="30"/>
      <c r="F1685" s="30"/>
    </row>
    <row r="1686" spans="1:6" outlineLevel="1" x14ac:dyDescent="0.2">
      <c r="A1686" s="30"/>
      <c r="B1686" s="30"/>
      <c r="C1686" s="30"/>
      <c r="D1686" s="30"/>
      <c r="E1686" s="30"/>
      <c r="F1686" s="30"/>
    </row>
    <row r="1687" spans="1:6" ht="25.5" outlineLevel="1" x14ac:dyDescent="0.2">
      <c r="A1687" s="27" t="s">
        <v>180</v>
      </c>
      <c r="B1687" s="28"/>
      <c r="C1687" s="30"/>
      <c r="D1687" s="30"/>
      <c r="E1687" s="30"/>
      <c r="F1687" s="30"/>
    </row>
    <row r="1688" spans="1:6" ht="25.5" outlineLevel="1" x14ac:dyDescent="0.2">
      <c r="A1688" s="30">
        <v>1</v>
      </c>
      <c r="B1688" s="32" t="s">
        <v>3097</v>
      </c>
      <c r="C1688" s="30"/>
      <c r="D1688" s="30"/>
      <c r="E1688" s="30"/>
      <c r="F1688" s="30"/>
    </row>
    <row r="1689" spans="1:6" ht="25.5" outlineLevel="1" x14ac:dyDescent="0.2">
      <c r="A1689" s="30">
        <v>2</v>
      </c>
      <c r="B1689" s="32" t="s">
        <v>1890</v>
      </c>
      <c r="C1689" s="30"/>
      <c r="D1689" s="30"/>
      <c r="E1689" s="30"/>
      <c r="F1689" s="30"/>
    </row>
    <row r="1690" spans="1:6" ht="38.25" outlineLevel="1" x14ac:dyDescent="0.2">
      <c r="A1690" s="30">
        <v>3</v>
      </c>
      <c r="B1690" s="32" t="s">
        <v>1891</v>
      </c>
      <c r="C1690" s="30"/>
      <c r="D1690" s="30"/>
      <c r="E1690" s="30"/>
      <c r="F1690" s="30"/>
    </row>
    <row r="1691" spans="1:6" ht="25.5" outlineLevel="1" x14ac:dyDescent="0.2">
      <c r="A1691" s="30">
        <v>4</v>
      </c>
      <c r="B1691" s="32" t="s">
        <v>1892</v>
      </c>
      <c r="C1691" s="30"/>
      <c r="D1691" s="30"/>
      <c r="E1691" s="30"/>
      <c r="F1691" s="30"/>
    </row>
    <row r="1692" spans="1:6" ht="51" outlineLevel="1" x14ac:dyDescent="0.2">
      <c r="A1692" s="30">
        <v>5</v>
      </c>
      <c r="B1692" s="32" t="s">
        <v>1893</v>
      </c>
      <c r="C1692" s="30"/>
      <c r="D1692" s="30"/>
      <c r="E1692" s="30"/>
      <c r="F1692" s="30"/>
    </row>
    <row r="1693" spans="1:6" ht="25.5" outlineLevel="1" x14ac:dyDescent="0.2">
      <c r="A1693" s="30">
        <v>6</v>
      </c>
      <c r="B1693" s="32" t="s">
        <v>1894</v>
      </c>
      <c r="C1693" s="30"/>
      <c r="D1693" s="30"/>
      <c r="E1693" s="30"/>
      <c r="F1693" s="30"/>
    </row>
    <row r="1694" spans="1:6" outlineLevel="1" x14ac:dyDescent="0.2">
      <c r="A1694" s="30"/>
      <c r="B1694" s="30"/>
      <c r="C1694" s="30"/>
      <c r="D1694" s="30"/>
      <c r="E1694" s="30"/>
      <c r="F1694" s="30"/>
    </row>
    <row r="1695" spans="1:6" outlineLevel="1" x14ac:dyDescent="0.2">
      <c r="A1695" s="27" t="s">
        <v>185</v>
      </c>
      <c r="B1695" s="28"/>
      <c r="C1695" s="30"/>
      <c r="D1695" s="30"/>
      <c r="E1695" s="30"/>
      <c r="F1695" s="30"/>
    </row>
    <row r="1696" spans="1:6" ht="25.5" outlineLevel="1" x14ac:dyDescent="0.2">
      <c r="A1696" s="30">
        <v>1</v>
      </c>
      <c r="B1696" s="32" t="s">
        <v>1914</v>
      </c>
      <c r="C1696" s="30"/>
      <c r="D1696" s="30"/>
      <c r="E1696" s="30"/>
      <c r="F1696" s="30"/>
    </row>
    <row r="1697" spans="1:6" outlineLevel="1" x14ac:dyDescent="0.2">
      <c r="A1697" s="30">
        <v>2</v>
      </c>
      <c r="B1697" s="32" t="s">
        <v>1915</v>
      </c>
      <c r="C1697" s="30"/>
      <c r="D1697" s="30"/>
      <c r="E1697" s="30"/>
      <c r="F1697" s="30"/>
    </row>
    <row r="1698" spans="1:6" ht="25.5" outlineLevel="1" x14ac:dyDescent="0.2">
      <c r="A1698" s="30">
        <v>3</v>
      </c>
      <c r="B1698" s="32" t="s">
        <v>1916</v>
      </c>
      <c r="C1698" s="30"/>
      <c r="D1698" s="30"/>
      <c r="E1698" s="30"/>
      <c r="F1698" s="30"/>
    </row>
    <row r="1699" spans="1:6" outlineLevel="1" x14ac:dyDescent="0.2">
      <c r="A1699" s="30">
        <v>4</v>
      </c>
      <c r="B1699" s="32" t="s">
        <v>1917</v>
      </c>
      <c r="C1699" s="30"/>
      <c r="D1699" s="30"/>
      <c r="E1699" s="30"/>
      <c r="F1699" s="30"/>
    </row>
    <row r="1700" spans="1:6" ht="25.5" outlineLevel="1" x14ac:dyDescent="0.2">
      <c r="A1700" s="30">
        <v>5</v>
      </c>
      <c r="B1700" s="32" t="s">
        <v>1918</v>
      </c>
      <c r="C1700" s="30"/>
      <c r="D1700" s="30"/>
      <c r="E1700" s="30"/>
      <c r="F1700" s="30"/>
    </row>
    <row r="1701" spans="1:6" ht="25.5" outlineLevel="1" x14ac:dyDescent="0.2">
      <c r="A1701" s="30">
        <v>6</v>
      </c>
      <c r="B1701" s="32" t="s">
        <v>1919</v>
      </c>
      <c r="C1701" s="30"/>
      <c r="D1701" s="30"/>
      <c r="E1701" s="30"/>
      <c r="F1701" s="30"/>
    </row>
    <row r="1702" spans="1:6" ht="38.25" outlineLevel="1" x14ac:dyDescent="0.2">
      <c r="A1702" s="30">
        <v>7</v>
      </c>
      <c r="B1702" s="32" t="s">
        <v>1920</v>
      </c>
      <c r="C1702" s="30"/>
      <c r="D1702" s="30"/>
      <c r="E1702" s="30"/>
      <c r="F1702" s="30"/>
    </row>
    <row r="1703" spans="1:6" outlineLevel="1" x14ac:dyDescent="0.2">
      <c r="A1703" s="30"/>
      <c r="B1703" s="30"/>
      <c r="C1703" s="30"/>
      <c r="D1703" s="30"/>
      <c r="E1703" s="30"/>
      <c r="F1703" s="30"/>
    </row>
    <row r="1704" spans="1:6" outlineLevel="1" x14ac:dyDescent="0.2">
      <c r="A1704" s="27" t="s">
        <v>187</v>
      </c>
      <c r="B1704" s="28"/>
      <c r="C1704" s="30"/>
      <c r="D1704" s="30"/>
      <c r="E1704" s="30"/>
      <c r="F1704" s="30"/>
    </row>
    <row r="1705" spans="1:6" ht="25.5" outlineLevel="1" x14ac:dyDescent="0.2">
      <c r="A1705" s="30">
        <v>1</v>
      </c>
      <c r="B1705" s="32" t="s">
        <v>1921</v>
      </c>
      <c r="C1705" s="30"/>
      <c r="D1705" s="30"/>
      <c r="E1705" s="30"/>
      <c r="F1705" s="30"/>
    </row>
    <row r="1706" spans="1:6" ht="25.5" outlineLevel="1" x14ac:dyDescent="0.2">
      <c r="A1706" s="30">
        <v>2</v>
      </c>
      <c r="B1706" s="32" t="s">
        <v>1922</v>
      </c>
      <c r="C1706" s="30"/>
      <c r="D1706" s="30"/>
      <c r="E1706" s="30"/>
      <c r="F1706" s="30"/>
    </row>
    <row r="1707" spans="1:6" ht="25.5" outlineLevel="1" x14ac:dyDescent="0.2">
      <c r="A1707" s="30">
        <v>3</v>
      </c>
      <c r="B1707" s="32" t="s">
        <v>1923</v>
      </c>
      <c r="C1707" s="30"/>
      <c r="D1707" s="30"/>
      <c r="E1707" s="30"/>
      <c r="F1707" s="30"/>
    </row>
    <row r="1708" spans="1:6" ht="25.5" outlineLevel="1" x14ac:dyDescent="0.2">
      <c r="A1708" s="30">
        <v>4</v>
      </c>
      <c r="B1708" s="32" t="s">
        <v>1924</v>
      </c>
      <c r="C1708" s="30"/>
      <c r="D1708" s="30"/>
      <c r="E1708" s="30"/>
      <c r="F1708" s="30"/>
    </row>
    <row r="1709" spans="1:6" outlineLevel="1" x14ac:dyDescent="0.2">
      <c r="A1709" s="30">
        <v>5</v>
      </c>
      <c r="B1709" s="32" t="s">
        <v>1925</v>
      </c>
      <c r="C1709" s="30"/>
      <c r="D1709" s="30"/>
      <c r="E1709" s="30"/>
      <c r="F1709" s="30"/>
    </row>
    <row r="1710" spans="1:6" ht="25.5" outlineLevel="1" x14ac:dyDescent="0.2">
      <c r="A1710" s="30">
        <v>6</v>
      </c>
      <c r="B1710" s="32" t="s">
        <v>1926</v>
      </c>
      <c r="C1710" s="30"/>
      <c r="D1710" s="30"/>
      <c r="E1710" s="30"/>
      <c r="F1710" s="30"/>
    </row>
    <row r="1711" spans="1:6" ht="25.5" outlineLevel="1" x14ac:dyDescent="0.2">
      <c r="A1711" s="30">
        <v>7</v>
      </c>
      <c r="B1711" s="32" t="s">
        <v>1927</v>
      </c>
      <c r="C1711" s="30"/>
      <c r="D1711" s="30"/>
      <c r="E1711" s="30"/>
      <c r="F1711" s="30"/>
    </row>
    <row r="1712" spans="1:6" outlineLevel="1" x14ac:dyDescent="0.2">
      <c r="A1712" s="30"/>
      <c r="B1712" s="30"/>
      <c r="C1712" s="30"/>
      <c r="D1712" s="30"/>
      <c r="E1712" s="30"/>
      <c r="F1712" s="30"/>
    </row>
    <row r="1713" spans="1:6" ht="25.5" outlineLevel="1" x14ac:dyDescent="0.2">
      <c r="A1713" s="27" t="s">
        <v>190</v>
      </c>
      <c r="B1713" s="28"/>
      <c r="C1713" s="30"/>
      <c r="D1713" s="30"/>
      <c r="E1713" s="30"/>
      <c r="F1713" s="30"/>
    </row>
    <row r="1714" spans="1:6" outlineLevel="1" x14ac:dyDescent="0.2">
      <c r="A1714" s="30">
        <v>1</v>
      </c>
      <c r="B1714" s="32" t="s">
        <v>1928</v>
      </c>
      <c r="C1714" s="30"/>
      <c r="D1714" s="30"/>
      <c r="E1714" s="30"/>
      <c r="F1714" s="30"/>
    </row>
    <row r="1715" spans="1:6" outlineLevel="1" x14ac:dyDescent="0.2">
      <c r="A1715" s="30">
        <v>2</v>
      </c>
      <c r="B1715" s="32" t="s">
        <v>1929</v>
      </c>
      <c r="C1715" s="30"/>
      <c r="D1715" s="30"/>
      <c r="E1715" s="30"/>
      <c r="F1715" s="30"/>
    </row>
    <row r="1716" spans="1:6" outlineLevel="1" x14ac:dyDescent="0.2">
      <c r="A1716" s="30">
        <v>3</v>
      </c>
      <c r="B1716" s="32" t="s">
        <v>1930</v>
      </c>
      <c r="C1716" s="30"/>
      <c r="D1716" s="30"/>
      <c r="E1716" s="30"/>
      <c r="F1716" s="30"/>
    </row>
    <row r="1717" spans="1:6" outlineLevel="1" x14ac:dyDescent="0.2">
      <c r="A1717" s="30">
        <v>4</v>
      </c>
      <c r="B1717" s="32" t="s">
        <v>1931</v>
      </c>
      <c r="C1717" s="30"/>
      <c r="D1717" s="30"/>
      <c r="E1717" s="30"/>
      <c r="F1717" s="30"/>
    </row>
    <row r="1718" spans="1:6" ht="25.5" outlineLevel="1" x14ac:dyDescent="0.2">
      <c r="A1718" s="30">
        <v>5</v>
      </c>
      <c r="B1718" s="32" t="s">
        <v>1932</v>
      </c>
      <c r="C1718" s="30"/>
      <c r="D1718" s="30"/>
      <c r="E1718" s="30"/>
      <c r="F1718" s="30"/>
    </row>
    <row r="1719" spans="1:6" outlineLevel="1" x14ac:dyDescent="0.2">
      <c r="A1719" s="30"/>
      <c r="B1719" s="30"/>
      <c r="C1719" s="30"/>
      <c r="D1719" s="30"/>
      <c r="E1719" s="30"/>
      <c r="F1719" s="30"/>
    </row>
    <row r="1720" spans="1:6" outlineLevel="1" x14ac:dyDescent="0.2">
      <c r="A1720" s="27" t="s">
        <v>192</v>
      </c>
      <c r="B1720" s="28"/>
      <c r="C1720" s="30"/>
      <c r="D1720" s="30"/>
      <c r="E1720" s="30"/>
      <c r="F1720" s="30"/>
    </row>
    <row r="1721" spans="1:6" ht="25.5" outlineLevel="1" x14ac:dyDescent="0.2">
      <c r="A1721" s="30">
        <v>1</v>
      </c>
      <c r="B1721" s="32" t="s">
        <v>1933</v>
      </c>
      <c r="C1721" s="30"/>
      <c r="D1721" s="30"/>
      <c r="E1721" s="30"/>
      <c r="F1721" s="30"/>
    </row>
    <row r="1722" spans="1:6" ht="25.5" outlineLevel="1" x14ac:dyDescent="0.2">
      <c r="A1722" s="30">
        <v>2</v>
      </c>
      <c r="B1722" s="32" t="s">
        <v>1934</v>
      </c>
      <c r="C1722" s="30"/>
      <c r="D1722" s="30"/>
      <c r="E1722" s="30"/>
      <c r="F1722" s="30"/>
    </row>
    <row r="1723" spans="1:6" outlineLevel="1" x14ac:dyDescent="0.2">
      <c r="A1723" s="30">
        <v>3</v>
      </c>
      <c r="B1723" s="32" t="s">
        <v>1935</v>
      </c>
      <c r="C1723" s="30"/>
      <c r="D1723" s="30"/>
      <c r="E1723" s="30"/>
      <c r="F1723" s="30"/>
    </row>
    <row r="1724" spans="1:6" outlineLevel="1" x14ac:dyDescent="0.2">
      <c r="A1724" s="30">
        <v>4</v>
      </c>
      <c r="B1724" s="32" t="s">
        <v>1936</v>
      </c>
      <c r="C1724" s="30"/>
      <c r="D1724" s="30"/>
      <c r="E1724" s="30"/>
      <c r="F1724" s="30"/>
    </row>
    <row r="1725" spans="1:6" ht="25.5" outlineLevel="1" x14ac:dyDescent="0.2">
      <c r="A1725" s="30">
        <v>5</v>
      </c>
      <c r="B1725" s="32" t="s">
        <v>1937</v>
      </c>
      <c r="C1725" s="30"/>
      <c r="D1725" s="30"/>
      <c r="E1725" s="30"/>
      <c r="F1725" s="30"/>
    </row>
    <row r="1726" spans="1:6" outlineLevel="1" x14ac:dyDescent="0.2">
      <c r="A1726" s="30">
        <v>6</v>
      </c>
      <c r="B1726" s="32" t="s">
        <v>1938</v>
      </c>
      <c r="C1726" s="30"/>
      <c r="D1726" s="30"/>
      <c r="E1726" s="30"/>
      <c r="F1726" s="30"/>
    </row>
    <row r="1727" spans="1:6" outlineLevel="1" x14ac:dyDescent="0.2">
      <c r="A1727" s="30"/>
      <c r="B1727" s="30"/>
      <c r="C1727" s="30"/>
      <c r="D1727" s="30"/>
      <c r="E1727" s="30"/>
      <c r="F1727" s="30"/>
    </row>
    <row r="1728" spans="1:6" outlineLevel="1" x14ac:dyDescent="0.2">
      <c r="A1728" s="27" t="s">
        <v>195</v>
      </c>
      <c r="B1728" s="28"/>
      <c r="C1728" s="30"/>
      <c r="D1728" s="30"/>
      <c r="E1728" s="30"/>
      <c r="F1728" s="30"/>
    </row>
    <row r="1729" spans="1:6" outlineLevel="1" x14ac:dyDescent="0.2">
      <c r="A1729" s="30">
        <v>1</v>
      </c>
      <c r="B1729" s="32" t="s">
        <v>1939</v>
      </c>
      <c r="C1729" s="30"/>
      <c r="D1729" s="30"/>
      <c r="E1729" s="30"/>
      <c r="F1729" s="30"/>
    </row>
    <row r="1730" spans="1:6" outlineLevel="1" x14ac:dyDescent="0.2">
      <c r="A1730" s="30">
        <v>2</v>
      </c>
      <c r="B1730" s="32" t="s">
        <v>1929</v>
      </c>
      <c r="C1730" s="30"/>
      <c r="D1730" s="30"/>
      <c r="E1730" s="30"/>
      <c r="F1730" s="30"/>
    </row>
    <row r="1731" spans="1:6" outlineLevel="1" x14ac:dyDescent="0.2">
      <c r="A1731" s="30">
        <v>3</v>
      </c>
      <c r="B1731" s="32" t="s">
        <v>1930</v>
      </c>
      <c r="C1731" s="30"/>
      <c r="D1731" s="30"/>
      <c r="E1731" s="30"/>
      <c r="F1731" s="30"/>
    </row>
    <row r="1732" spans="1:6" outlineLevel="1" x14ac:dyDescent="0.2">
      <c r="A1732" s="30">
        <v>4</v>
      </c>
      <c r="B1732" s="32" t="s">
        <v>1931</v>
      </c>
      <c r="C1732" s="30"/>
      <c r="D1732" s="30"/>
      <c r="E1732" s="30"/>
      <c r="F1732" s="30"/>
    </row>
    <row r="1733" spans="1:6" ht="25.5" outlineLevel="1" x14ac:dyDescent="0.2">
      <c r="A1733" s="30">
        <v>5</v>
      </c>
      <c r="B1733" s="32" t="s">
        <v>1932</v>
      </c>
      <c r="C1733" s="30"/>
      <c r="D1733" s="30"/>
      <c r="E1733" s="30"/>
      <c r="F1733" s="30"/>
    </row>
    <row r="1734" spans="1:6" outlineLevel="1" x14ac:dyDescent="0.2">
      <c r="A1734" s="30"/>
      <c r="B1734" s="30"/>
      <c r="C1734" s="30"/>
      <c r="D1734" s="30"/>
      <c r="E1734" s="30"/>
      <c r="F1734" s="30"/>
    </row>
    <row r="1735" spans="1:6" outlineLevel="1" x14ac:dyDescent="0.2">
      <c r="A1735" s="27" t="s">
        <v>197</v>
      </c>
      <c r="B1735" s="28"/>
      <c r="C1735" s="30"/>
      <c r="D1735" s="30"/>
      <c r="E1735" s="30"/>
      <c r="F1735" s="30"/>
    </row>
    <row r="1736" spans="1:6" ht="25.5" outlineLevel="1" x14ac:dyDescent="0.2">
      <c r="A1736" s="30">
        <v>1</v>
      </c>
      <c r="B1736" s="32" t="s">
        <v>1940</v>
      </c>
      <c r="C1736" s="30"/>
      <c r="D1736" s="30"/>
      <c r="E1736" s="30"/>
      <c r="F1736" s="30"/>
    </row>
    <row r="1737" spans="1:6" ht="25.5" outlineLevel="1" x14ac:dyDescent="0.2">
      <c r="A1737" s="30">
        <v>2</v>
      </c>
      <c r="B1737" s="32" t="s">
        <v>1941</v>
      </c>
      <c r="C1737" s="30"/>
      <c r="D1737" s="30"/>
      <c r="E1737" s="30"/>
      <c r="F1737" s="30"/>
    </row>
    <row r="1738" spans="1:6" ht="25.5" outlineLevel="1" x14ac:dyDescent="0.2">
      <c r="A1738" s="30">
        <v>3</v>
      </c>
      <c r="B1738" s="32" t="s">
        <v>1942</v>
      </c>
      <c r="C1738" s="30"/>
      <c r="D1738" s="30"/>
      <c r="E1738" s="30"/>
      <c r="F1738" s="30"/>
    </row>
    <row r="1739" spans="1:6" ht="25.5" outlineLevel="1" x14ac:dyDescent="0.2">
      <c r="A1739" s="30">
        <v>4</v>
      </c>
      <c r="B1739" s="32" t="s">
        <v>3230</v>
      </c>
      <c r="C1739" s="30"/>
      <c r="D1739" s="30"/>
      <c r="E1739" s="30"/>
      <c r="F1739" s="30"/>
    </row>
    <row r="1740" spans="1:6" ht="38.25" outlineLevel="1" x14ac:dyDescent="0.2">
      <c r="A1740" s="30">
        <v>5</v>
      </c>
      <c r="B1740" s="32" t="s">
        <v>3231</v>
      </c>
      <c r="C1740" s="30"/>
      <c r="D1740" s="30"/>
      <c r="E1740" s="30"/>
      <c r="F1740" s="30"/>
    </row>
    <row r="1741" spans="1:6" ht="25.5" outlineLevel="1" x14ac:dyDescent="0.2">
      <c r="A1741" s="30">
        <v>6</v>
      </c>
      <c r="B1741" s="32" t="s">
        <v>3232</v>
      </c>
      <c r="C1741" s="30"/>
      <c r="D1741" s="30"/>
      <c r="E1741" s="30"/>
      <c r="F1741" s="30"/>
    </row>
    <row r="1742" spans="1:6" outlineLevel="1" x14ac:dyDescent="0.2">
      <c r="A1742" s="30"/>
      <c r="B1742" s="30"/>
      <c r="C1742" s="30"/>
      <c r="D1742" s="30"/>
      <c r="E1742" s="30"/>
      <c r="F1742" s="30"/>
    </row>
    <row r="1743" spans="1:6" ht="25.5" outlineLevel="1" x14ac:dyDescent="0.2">
      <c r="A1743" s="27" t="s">
        <v>199</v>
      </c>
      <c r="B1743" s="28"/>
      <c r="C1743" s="30"/>
      <c r="D1743" s="30"/>
      <c r="E1743" s="30"/>
      <c r="F1743" s="30"/>
    </row>
    <row r="1744" spans="1:6" ht="25.5" outlineLevel="1" x14ac:dyDescent="0.2">
      <c r="A1744" s="30">
        <v>1</v>
      </c>
      <c r="B1744" s="32" t="s">
        <v>1943</v>
      </c>
      <c r="C1744" s="30"/>
      <c r="D1744" s="30"/>
      <c r="E1744" s="30"/>
      <c r="F1744" s="30"/>
    </row>
    <row r="1745" spans="1:6" ht="25.5" outlineLevel="1" x14ac:dyDescent="0.2">
      <c r="A1745" s="30">
        <v>2</v>
      </c>
      <c r="B1745" s="32" t="s">
        <v>1944</v>
      </c>
      <c r="C1745" s="30"/>
      <c r="D1745" s="30"/>
      <c r="E1745" s="30"/>
      <c r="F1745" s="30"/>
    </row>
    <row r="1746" spans="1:6" ht="25.5" outlineLevel="1" x14ac:dyDescent="0.2">
      <c r="A1746" s="30">
        <v>3</v>
      </c>
      <c r="B1746" s="32" t="s">
        <v>1945</v>
      </c>
      <c r="C1746" s="30"/>
      <c r="D1746" s="30"/>
      <c r="E1746" s="30"/>
      <c r="F1746" s="30"/>
    </row>
    <row r="1747" spans="1:6" ht="25.5" outlineLevel="1" x14ac:dyDescent="0.2">
      <c r="A1747" s="30">
        <v>4</v>
      </c>
      <c r="B1747" s="32" t="s">
        <v>1946</v>
      </c>
      <c r="C1747" s="30"/>
      <c r="D1747" s="30"/>
      <c r="E1747" s="30"/>
      <c r="F1747" s="30"/>
    </row>
    <row r="1748" spans="1:6" ht="25.5" outlineLevel="1" x14ac:dyDescent="0.2">
      <c r="A1748" s="30">
        <v>5</v>
      </c>
      <c r="B1748" s="32" t="s">
        <v>3233</v>
      </c>
      <c r="C1748" s="30"/>
      <c r="D1748" s="30"/>
      <c r="E1748" s="30"/>
      <c r="F1748" s="30"/>
    </row>
    <row r="1749" spans="1:6" outlineLevel="1" x14ac:dyDescent="0.2">
      <c r="A1749" s="30"/>
      <c r="B1749" s="30"/>
      <c r="C1749" s="30"/>
      <c r="D1749" s="30"/>
      <c r="E1749" s="30"/>
      <c r="F1749" s="30"/>
    </row>
    <row r="1750" spans="1:6" outlineLevel="1" x14ac:dyDescent="0.2">
      <c r="A1750" s="27" t="s">
        <v>202</v>
      </c>
      <c r="B1750" s="28"/>
      <c r="C1750" s="30"/>
      <c r="D1750" s="30"/>
      <c r="E1750" s="30"/>
      <c r="F1750" s="30"/>
    </row>
    <row r="1751" spans="1:6" ht="25.5" outlineLevel="1" x14ac:dyDescent="0.2">
      <c r="A1751" s="30">
        <v>1</v>
      </c>
      <c r="B1751" s="32" t="s">
        <v>1947</v>
      </c>
      <c r="C1751" s="30"/>
      <c r="D1751" s="30"/>
      <c r="E1751" s="30"/>
      <c r="F1751" s="30"/>
    </row>
    <row r="1752" spans="1:6" ht="25.5" outlineLevel="1" x14ac:dyDescent="0.2">
      <c r="A1752" s="30">
        <v>2</v>
      </c>
      <c r="B1752" s="32" t="s">
        <v>1948</v>
      </c>
      <c r="C1752" s="30"/>
      <c r="D1752" s="30"/>
      <c r="E1752" s="30"/>
      <c r="F1752" s="30"/>
    </row>
    <row r="1753" spans="1:6" outlineLevel="1" x14ac:dyDescent="0.2">
      <c r="A1753" s="30">
        <v>3</v>
      </c>
      <c r="B1753" s="32" t="s">
        <v>1949</v>
      </c>
      <c r="C1753" s="30"/>
      <c r="D1753" s="30"/>
      <c r="E1753" s="30"/>
      <c r="F1753" s="30"/>
    </row>
    <row r="1754" spans="1:6" outlineLevel="1" x14ac:dyDescent="0.2">
      <c r="A1754" s="30">
        <v>4</v>
      </c>
      <c r="B1754" s="32" t="s">
        <v>1950</v>
      </c>
      <c r="C1754" s="30"/>
      <c r="D1754" s="30"/>
      <c r="E1754" s="30"/>
      <c r="F1754" s="30"/>
    </row>
    <row r="1755" spans="1:6" outlineLevel="1" x14ac:dyDescent="0.2">
      <c r="A1755" s="30">
        <v>5</v>
      </c>
      <c r="B1755" s="32" t="s">
        <v>1951</v>
      </c>
      <c r="C1755" s="30"/>
      <c r="D1755" s="30"/>
      <c r="E1755" s="30"/>
      <c r="F1755" s="30"/>
    </row>
    <row r="1756" spans="1:6" outlineLevel="1" x14ac:dyDescent="0.2">
      <c r="A1756" s="30"/>
      <c r="B1756" s="30"/>
      <c r="C1756" s="30"/>
      <c r="D1756" s="30"/>
      <c r="E1756" s="30"/>
      <c r="F1756" s="30"/>
    </row>
    <row r="1757" spans="1:6" ht="25.5" outlineLevel="1" x14ac:dyDescent="0.2">
      <c r="A1757" s="27" t="s">
        <v>3071</v>
      </c>
      <c r="B1757" s="28"/>
      <c r="C1757" s="30"/>
      <c r="D1757" s="30"/>
      <c r="E1757" s="30"/>
      <c r="F1757" s="30"/>
    </row>
    <row r="1758" spans="1:6" ht="25.5" outlineLevel="1" x14ac:dyDescent="0.2">
      <c r="A1758" s="30">
        <v>1</v>
      </c>
      <c r="B1758" s="32" t="s">
        <v>3088</v>
      </c>
      <c r="C1758" s="30"/>
      <c r="D1758" s="30"/>
      <c r="E1758" s="30"/>
      <c r="F1758" s="30"/>
    </row>
    <row r="1759" spans="1:6" ht="25.5" outlineLevel="1" x14ac:dyDescent="0.2">
      <c r="A1759" s="30">
        <v>2</v>
      </c>
      <c r="B1759" s="32" t="s">
        <v>1895</v>
      </c>
      <c r="C1759" s="30"/>
      <c r="D1759" s="30"/>
      <c r="E1759" s="30"/>
      <c r="F1759" s="30"/>
    </row>
    <row r="1760" spans="1:6" ht="25.5" outlineLevel="1" x14ac:dyDescent="0.2">
      <c r="A1760" s="30">
        <v>3</v>
      </c>
      <c r="B1760" s="32" t="s">
        <v>3234</v>
      </c>
      <c r="C1760" s="30"/>
      <c r="D1760" s="30"/>
      <c r="E1760" s="30"/>
      <c r="F1760" s="30"/>
    </row>
    <row r="1761" spans="1:6" outlineLevel="1" x14ac:dyDescent="0.2">
      <c r="A1761" s="30"/>
      <c r="B1761" s="30"/>
      <c r="C1761" s="30"/>
      <c r="D1761" s="30"/>
      <c r="E1761" s="30"/>
      <c r="F1761" s="30"/>
    </row>
    <row r="1762" spans="1:6" outlineLevel="1" x14ac:dyDescent="0.2">
      <c r="A1762" s="27" t="s">
        <v>205</v>
      </c>
      <c r="B1762" s="28"/>
      <c r="C1762" s="30"/>
      <c r="D1762" s="30"/>
      <c r="E1762" s="30"/>
      <c r="F1762" s="30"/>
    </row>
    <row r="1763" spans="1:6" outlineLevel="1" x14ac:dyDescent="0.2">
      <c r="A1763" s="30">
        <v>1</v>
      </c>
      <c r="B1763" s="32" t="s">
        <v>1958</v>
      </c>
      <c r="C1763" s="30"/>
      <c r="D1763" s="30"/>
      <c r="E1763" s="30"/>
      <c r="F1763" s="30"/>
    </row>
    <row r="1764" spans="1:6" ht="38.25" outlineLevel="1" x14ac:dyDescent="0.2">
      <c r="A1764" s="30">
        <v>2</v>
      </c>
      <c r="B1764" s="32" t="s">
        <v>1952</v>
      </c>
      <c r="C1764" s="30"/>
      <c r="D1764" s="30"/>
      <c r="E1764" s="30"/>
      <c r="F1764" s="30"/>
    </row>
    <row r="1765" spans="1:6" ht="25.5" outlineLevel="1" x14ac:dyDescent="0.2">
      <c r="A1765" s="30">
        <v>3</v>
      </c>
      <c r="B1765" s="32" t="s">
        <v>1953</v>
      </c>
      <c r="C1765" s="30"/>
      <c r="D1765" s="30"/>
      <c r="E1765" s="30"/>
      <c r="F1765" s="30"/>
    </row>
    <row r="1766" spans="1:6" outlineLevel="1" x14ac:dyDescent="0.2">
      <c r="A1766" s="30">
        <v>4</v>
      </c>
      <c r="B1766" s="32" t="s">
        <v>1954</v>
      </c>
      <c r="C1766" s="30"/>
      <c r="D1766" s="30"/>
      <c r="E1766" s="30"/>
      <c r="F1766" s="30"/>
    </row>
    <row r="1767" spans="1:6" ht="25.5" outlineLevel="1" x14ac:dyDescent="0.2">
      <c r="A1767" s="30">
        <v>5</v>
      </c>
      <c r="B1767" s="32" t="s">
        <v>1955</v>
      </c>
      <c r="C1767" s="30"/>
      <c r="D1767" s="30"/>
      <c r="E1767" s="30"/>
      <c r="F1767" s="30"/>
    </row>
    <row r="1768" spans="1:6" ht="38.25" outlineLevel="1" x14ac:dyDescent="0.2">
      <c r="A1768" s="30">
        <v>6</v>
      </c>
      <c r="B1768" s="32" t="s">
        <v>1956</v>
      </c>
      <c r="C1768" s="30"/>
      <c r="D1768" s="30"/>
      <c r="E1768" s="30"/>
      <c r="F1768" s="30"/>
    </row>
    <row r="1769" spans="1:6" outlineLevel="1" x14ac:dyDescent="0.2">
      <c r="A1769" s="30">
        <v>7</v>
      </c>
      <c r="B1769" s="32" t="s">
        <v>1957</v>
      </c>
      <c r="C1769" s="30"/>
      <c r="D1769" s="30"/>
      <c r="E1769" s="30"/>
      <c r="F1769" s="30"/>
    </row>
    <row r="1770" spans="1:6" outlineLevel="1" x14ac:dyDescent="0.2">
      <c r="A1770" s="30"/>
      <c r="B1770" s="30"/>
      <c r="C1770" s="30"/>
      <c r="D1770" s="30"/>
      <c r="E1770" s="30"/>
      <c r="F1770" s="30"/>
    </row>
    <row r="1771" spans="1:6" ht="25.5" outlineLevel="1" x14ac:dyDescent="0.2">
      <c r="A1771" s="27" t="s">
        <v>208</v>
      </c>
      <c r="B1771" s="28"/>
      <c r="C1771" s="30"/>
      <c r="D1771" s="30"/>
      <c r="E1771" s="30"/>
      <c r="F1771" s="30"/>
    </row>
    <row r="1772" spans="1:6" ht="25.5" outlineLevel="1" x14ac:dyDescent="0.2">
      <c r="A1772" s="30">
        <v>1</v>
      </c>
      <c r="B1772" s="32" t="s">
        <v>1959</v>
      </c>
      <c r="C1772" s="30"/>
      <c r="D1772" s="30"/>
      <c r="E1772" s="30"/>
      <c r="F1772" s="30"/>
    </row>
    <row r="1773" spans="1:6" ht="38.25" outlineLevel="1" x14ac:dyDescent="0.2">
      <c r="A1773" s="30">
        <v>2</v>
      </c>
      <c r="B1773" s="32" t="s">
        <v>1952</v>
      </c>
      <c r="C1773" s="30"/>
      <c r="D1773" s="30"/>
      <c r="E1773" s="30"/>
      <c r="F1773" s="30"/>
    </row>
    <row r="1774" spans="1:6" ht="25.5" outlineLevel="1" x14ac:dyDescent="0.2">
      <c r="A1774" s="30">
        <v>3</v>
      </c>
      <c r="B1774" s="32" t="s">
        <v>1953</v>
      </c>
      <c r="C1774" s="30"/>
      <c r="D1774" s="30"/>
      <c r="E1774" s="30"/>
      <c r="F1774" s="30"/>
    </row>
    <row r="1775" spans="1:6" outlineLevel="1" x14ac:dyDescent="0.2">
      <c r="A1775" s="30">
        <v>4</v>
      </c>
      <c r="B1775" s="32" t="s">
        <v>1954</v>
      </c>
      <c r="C1775" s="30"/>
      <c r="D1775" s="30"/>
      <c r="E1775" s="30"/>
      <c r="F1775" s="30"/>
    </row>
    <row r="1776" spans="1:6" ht="25.5" outlineLevel="1" x14ac:dyDescent="0.2">
      <c r="A1776" s="30">
        <v>5</v>
      </c>
      <c r="B1776" s="32" t="s">
        <v>1955</v>
      </c>
      <c r="C1776" s="30"/>
      <c r="D1776" s="30"/>
      <c r="E1776" s="30"/>
      <c r="F1776" s="30"/>
    </row>
    <row r="1777" spans="1:6" ht="38.25" outlineLevel="1" x14ac:dyDescent="0.2">
      <c r="A1777" s="30">
        <v>6</v>
      </c>
      <c r="B1777" s="32" t="s">
        <v>1956</v>
      </c>
      <c r="C1777" s="30"/>
      <c r="D1777" s="30"/>
      <c r="E1777" s="30"/>
      <c r="F1777" s="30"/>
    </row>
    <row r="1778" spans="1:6" outlineLevel="1" x14ac:dyDescent="0.2">
      <c r="A1778" s="30">
        <v>7</v>
      </c>
      <c r="B1778" s="32" t="s">
        <v>1957</v>
      </c>
      <c r="C1778" s="30"/>
      <c r="D1778" s="30"/>
      <c r="E1778" s="30"/>
      <c r="F1778" s="30"/>
    </row>
    <row r="1779" spans="1:6" outlineLevel="1" x14ac:dyDescent="0.2">
      <c r="A1779" s="30"/>
      <c r="B1779" s="30"/>
      <c r="C1779" s="30"/>
      <c r="D1779" s="30"/>
      <c r="E1779" s="30"/>
      <c r="F1779" s="30"/>
    </row>
    <row r="1780" spans="1:6" outlineLevel="1" x14ac:dyDescent="0.2">
      <c r="A1780" s="27" t="s">
        <v>211</v>
      </c>
      <c r="B1780" s="28"/>
      <c r="C1780" s="30"/>
      <c r="D1780" s="30"/>
      <c r="E1780" s="30"/>
      <c r="F1780" s="30"/>
    </row>
    <row r="1781" spans="1:6" outlineLevel="1" x14ac:dyDescent="0.2">
      <c r="A1781" s="30">
        <v>1</v>
      </c>
      <c r="B1781" s="32" t="s">
        <v>1960</v>
      </c>
      <c r="C1781" s="30"/>
      <c r="D1781" s="30"/>
      <c r="E1781" s="30"/>
      <c r="F1781" s="30"/>
    </row>
    <row r="1782" spans="1:6" ht="38.25" outlineLevel="1" x14ac:dyDescent="0.2">
      <c r="A1782" s="30">
        <v>2</v>
      </c>
      <c r="B1782" s="32" t="s">
        <v>1952</v>
      </c>
      <c r="C1782" s="30"/>
      <c r="D1782" s="30"/>
      <c r="E1782" s="30"/>
      <c r="F1782" s="30"/>
    </row>
    <row r="1783" spans="1:6" ht="25.5" outlineLevel="1" x14ac:dyDescent="0.2">
      <c r="A1783" s="30">
        <v>3</v>
      </c>
      <c r="B1783" s="32" t="s">
        <v>1953</v>
      </c>
      <c r="C1783" s="30"/>
      <c r="D1783" s="30"/>
      <c r="E1783" s="30"/>
      <c r="F1783" s="30"/>
    </row>
    <row r="1784" spans="1:6" outlineLevel="1" x14ac:dyDescent="0.2">
      <c r="A1784" s="30">
        <v>4</v>
      </c>
      <c r="B1784" s="32" t="s">
        <v>1954</v>
      </c>
      <c r="C1784" s="30"/>
      <c r="D1784" s="30"/>
      <c r="E1784" s="30"/>
      <c r="F1784" s="30"/>
    </row>
    <row r="1785" spans="1:6" ht="25.5" outlineLevel="1" x14ac:dyDescent="0.2">
      <c r="A1785" s="30">
        <v>5</v>
      </c>
      <c r="B1785" s="32" t="s">
        <v>1955</v>
      </c>
      <c r="C1785" s="30"/>
      <c r="D1785" s="30"/>
      <c r="E1785" s="30"/>
      <c r="F1785" s="30"/>
    </row>
    <row r="1786" spans="1:6" ht="38.25" outlineLevel="1" x14ac:dyDescent="0.2">
      <c r="A1786" s="30">
        <v>6</v>
      </c>
      <c r="B1786" s="32" t="s">
        <v>1956</v>
      </c>
      <c r="C1786" s="30"/>
      <c r="D1786" s="30"/>
      <c r="E1786" s="30"/>
      <c r="F1786" s="30"/>
    </row>
    <row r="1787" spans="1:6" outlineLevel="1" x14ac:dyDescent="0.2">
      <c r="A1787" s="30">
        <v>7</v>
      </c>
      <c r="B1787" s="32" t="s">
        <v>1957</v>
      </c>
      <c r="C1787" s="30"/>
      <c r="D1787" s="30"/>
      <c r="E1787" s="30"/>
      <c r="F1787" s="30"/>
    </row>
    <row r="1788" spans="1:6" outlineLevel="1" x14ac:dyDescent="0.2">
      <c r="A1788" s="30"/>
      <c r="B1788" s="30"/>
      <c r="C1788" s="30"/>
      <c r="D1788" s="30"/>
      <c r="E1788" s="30"/>
      <c r="F1788" s="30"/>
    </row>
    <row r="1789" spans="1:6" outlineLevel="1" x14ac:dyDescent="0.2">
      <c r="A1789" s="27" t="s">
        <v>214</v>
      </c>
      <c r="B1789" s="28"/>
      <c r="C1789" s="30"/>
      <c r="D1789" s="30"/>
      <c r="E1789" s="30"/>
      <c r="F1789" s="30"/>
    </row>
    <row r="1790" spans="1:6" ht="25.5" outlineLevel="1" x14ac:dyDescent="0.2">
      <c r="A1790" s="30">
        <v>1</v>
      </c>
      <c r="B1790" s="32" t="s">
        <v>1961</v>
      </c>
      <c r="C1790" s="30"/>
      <c r="D1790" s="30"/>
      <c r="E1790" s="30"/>
      <c r="F1790" s="30"/>
    </row>
    <row r="1791" spans="1:6" ht="38.25" outlineLevel="1" x14ac:dyDescent="0.2">
      <c r="A1791" s="30">
        <v>2</v>
      </c>
      <c r="B1791" s="32" t="s">
        <v>1952</v>
      </c>
      <c r="C1791" s="30"/>
      <c r="D1791" s="30"/>
      <c r="E1791" s="30"/>
      <c r="F1791" s="30"/>
    </row>
    <row r="1792" spans="1:6" ht="25.5" outlineLevel="1" x14ac:dyDescent="0.2">
      <c r="A1792" s="30">
        <v>3</v>
      </c>
      <c r="B1792" s="32" t="s">
        <v>1953</v>
      </c>
      <c r="C1792" s="30"/>
      <c r="D1792" s="30"/>
      <c r="E1792" s="30"/>
      <c r="F1792" s="30"/>
    </row>
    <row r="1793" spans="1:6" outlineLevel="1" x14ac:dyDescent="0.2">
      <c r="A1793" s="30">
        <v>4</v>
      </c>
      <c r="B1793" s="32" t="s">
        <v>1954</v>
      </c>
      <c r="C1793" s="30"/>
      <c r="D1793" s="30"/>
      <c r="E1793" s="30"/>
      <c r="F1793" s="30"/>
    </row>
    <row r="1794" spans="1:6" ht="25.5" outlineLevel="1" x14ac:dyDescent="0.2">
      <c r="A1794" s="30">
        <v>5</v>
      </c>
      <c r="B1794" s="32" t="s">
        <v>1955</v>
      </c>
      <c r="C1794" s="30"/>
      <c r="D1794" s="30"/>
      <c r="E1794" s="30"/>
      <c r="F1794" s="30"/>
    </row>
    <row r="1795" spans="1:6" ht="38.25" outlineLevel="1" x14ac:dyDescent="0.2">
      <c r="A1795" s="30">
        <v>6</v>
      </c>
      <c r="B1795" s="32" t="s">
        <v>1956</v>
      </c>
      <c r="C1795" s="30"/>
      <c r="D1795" s="30"/>
      <c r="E1795" s="30"/>
      <c r="F1795" s="30"/>
    </row>
    <row r="1796" spans="1:6" outlineLevel="1" x14ac:dyDescent="0.2">
      <c r="A1796" s="30">
        <v>7</v>
      </c>
      <c r="B1796" s="32" t="s">
        <v>1957</v>
      </c>
      <c r="C1796" s="30"/>
      <c r="D1796" s="30"/>
      <c r="E1796" s="30"/>
      <c r="F1796" s="30"/>
    </row>
    <row r="1797" spans="1:6" outlineLevel="1" x14ac:dyDescent="0.2">
      <c r="A1797" s="30"/>
      <c r="B1797" s="30"/>
      <c r="C1797" s="30"/>
      <c r="D1797" s="30"/>
      <c r="E1797" s="30"/>
      <c r="F1797" s="30"/>
    </row>
    <row r="1798" spans="1:6" outlineLevel="1" x14ac:dyDescent="0.2">
      <c r="A1798" s="27" t="s">
        <v>217</v>
      </c>
      <c r="B1798" s="28"/>
      <c r="C1798" s="30"/>
      <c r="D1798" s="30"/>
      <c r="E1798" s="30"/>
      <c r="F1798" s="30"/>
    </row>
    <row r="1799" spans="1:6" outlineLevel="1" x14ac:dyDescent="0.2">
      <c r="A1799" s="30">
        <v>1</v>
      </c>
      <c r="B1799" s="32" t="s">
        <v>1962</v>
      </c>
      <c r="C1799" s="30"/>
      <c r="D1799" s="30"/>
      <c r="E1799" s="30"/>
      <c r="F1799" s="30"/>
    </row>
    <row r="1800" spans="1:6" ht="38.25" outlineLevel="1" x14ac:dyDescent="0.2">
      <c r="A1800" s="30">
        <v>2</v>
      </c>
      <c r="B1800" s="32" t="s">
        <v>1963</v>
      </c>
      <c r="C1800" s="30"/>
      <c r="D1800" s="30"/>
      <c r="E1800" s="30"/>
      <c r="F1800" s="30"/>
    </row>
    <row r="1801" spans="1:6" ht="38.25" outlineLevel="1" x14ac:dyDescent="0.2">
      <c r="A1801" s="30">
        <v>3</v>
      </c>
      <c r="B1801" s="32" t="s">
        <v>1964</v>
      </c>
      <c r="C1801" s="30"/>
      <c r="D1801" s="30"/>
      <c r="E1801" s="30"/>
      <c r="F1801" s="30"/>
    </row>
    <row r="1802" spans="1:6" ht="25.5" outlineLevel="1" x14ac:dyDescent="0.2">
      <c r="A1802" s="30">
        <v>4</v>
      </c>
      <c r="B1802" s="32" t="s">
        <v>1965</v>
      </c>
      <c r="C1802" s="30"/>
      <c r="D1802" s="30"/>
      <c r="E1802" s="30"/>
      <c r="F1802" s="30"/>
    </row>
    <row r="1803" spans="1:6" outlineLevel="1" x14ac:dyDescent="0.2">
      <c r="A1803" s="30"/>
      <c r="B1803" s="30"/>
      <c r="C1803" s="30"/>
      <c r="D1803" s="30"/>
      <c r="E1803" s="30"/>
      <c r="F1803" s="30"/>
    </row>
    <row r="1804" spans="1:6" ht="25.5" outlineLevel="1" x14ac:dyDescent="0.2">
      <c r="A1804" s="27" t="s">
        <v>220</v>
      </c>
      <c r="B1804" s="28"/>
      <c r="C1804" s="30"/>
      <c r="D1804" s="30"/>
      <c r="E1804" s="30"/>
      <c r="F1804" s="30"/>
    </row>
    <row r="1805" spans="1:6" outlineLevel="1" x14ac:dyDescent="0.2">
      <c r="A1805" s="30">
        <v>1</v>
      </c>
      <c r="B1805" s="32" t="s">
        <v>1966</v>
      </c>
      <c r="C1805" s="30"/>
      <c r="D1805" s="30"/>
      <c r="E1805" s="30"/>
      <c r="F1805" s="30"/>
    </row>
    <row r="1806" spans="1:6" ht="38.25" outlineLevel="1" x14ac:dyDescent="0.2">
      <c r="A1806" s="30">
        <v>2</v>
      </c>
      <c r="B1806" s="32" t="s">
        <v>1963</v>
      </c>
      <c r="C1806" s="30"/>
      <c r="D1806" s="30"/>
      <c r="E1806" s="30"/>
      <c r="F1806" s="30"/>
    </row>
    <row r="1807" spans="1:6" ht="38.25" outlineLevel="1" x14ac:dyDescent="0.2">
      <c r="A1807" s="30">
        <v>3</v>
      </c>
      <c r="B1807" s="32" t="s">
        <v>1964</v>
      </c>
      <c r="C1807" s="30"/>
      <c r="D1807" s="30"/>
      <c r="E1807" s="30"/>
      <c r="F1807" s="30"/>
    </row>
    <row r="1808" spans="1:6" ht="25.5" outlineLevel="1" x14ac:dyDescent="0.2">
      <c r="A1808" s="30">
        <v>4</v>
      </c>
      <c r="B1808" s="32" t="s">
        <v>1965</v>
      </c>
      <c r="C1808" s="30"/>
      <c r="D1808" s="30"/>
      <c r="E1808" s="30"/>
      <c r="F1808" s="30"/>
    </row>
    <row r="1809" spans="1:6" outlineLevel="1" x14ac:dyDescent="0.2">
      <c r="A1809" s="30"/>
      <c r="B1809" s="30"/>
      <c r="C1809" s="30"/>
      <c r="D1809" s="30"/>
      <c r="E1809" s="30"/>
      <c r="F1809" s="30"/>
    </row>
    <row r="1810" spans="1:6" outlineLevel="1" x14ac:dyDescent="0.2">
      <c r="A1810" s="27" t="s">
        <v>222</v>
      </c>
      <c r="B1810" s="28"/>
      <c r="C1810" s="30"/>
      <c r="D1810" s="30"/>
      <c r="E1810" s="30"/>
      <c r="F1810" s="30"/>
    </row>
    <row r="1811" spans="1:6" outlineLevel="1" x14ac:dyDescent="0.2">
      <c r="A1811" s="30">
        <v>1</v>
      </c>
      <c r="B1811" s="32" t="s">
        <v>1967</v>
      </c>
      <c r="C1811" s="30"/>
      <c r="D1811" s="30"/>
      <c r="E1811" s="30"/>
      <c r="F1811" s="30"/>
    </row>
    <row r="1812" spans="1:6" ht="38.25" outlineLevel="1" x14ac:dyDescent="0.2">
      <c r="A1812" s="30">
        <v>2</v>
      </c>
      <c r="B1812" s="32" t="s">
        <v>1963</v>
      </c>
      <c r="C1812" s="30"/>
      <c r="D1812" s="30"/>
      <c r="E1812" s="30"/>
      <c r="F1812" s="30"/>
    </row>
    <row r="1813" spans="1:6" ht="38.25" outlineLevel="1" x14ac:dyDescent="0.2">
      <c r="A1813" s="30">
        <v>3</v>
      </c>
      <c r="B1813" s="32" t="s">
        <v>1964</v>
      </c>
      <c r="C1813" s="30"/>
      <c r="D1813" s="30"/>
      <c r="E1813" s="30"/>
      <c r="F1813" s="30"/>
    </row>
    <row r="1814" spans="1:6" ht="25.5" outlineLevel="1" x14ac:dyDescent="0.2">
      <c r="A1814" s="30">
        <v>4</v>
      </c>
      <c r="B1814" s="32" t="s">
        <v>1965</v>
      </c>
      <c r="C1814" s="30"/>
      <c r="D1814" s="30"/>
      <c r="E1814" s="30"/>
      <c r="F1814" s="30"/>
    </row>
    <row r="1815" spans="1:6" outlineLevel="1" x14ac:dyDescent="0.2">
      <c r="A1815" s="30"/>
      <c r="B1815" s="30"/>
      <c r="C1815" s="30"/>
      <c r="D1815" s="30"/>
      <c r="E1815" s="30"/>
      <c r="F1815" s="30"/>
    </row>
    <row r="1816" spans="1:6" outlineLevel="1" x14ac:dyDescent="0.2">
      <c r="A1816" s="27" t="s">
        <v>224</v>
      </c>
      <c r="B1816" s="28"/>
      <c r="C1816" s="30"/>
      <c r="D1816" s="30"/>
      <c r="E1816" s="30"/>
      <c r="F1816" s="30"/>
    </row>
    <row r="1817" spans="1:6" outlineLevel="1" x14ac:dyDescent="0.2">
      <c r="A1817" s="30">
        <v>1</v>
      </c>
      <c r="B1817" s="32" t="s">
        <v>1968</v>
      </c>
      <c r="C1817" s="30"/>
      <c r="D1817" s="30"/>
      <c r="E1817" s="30"/>
      <c r="F1817" s="30"/>
    </row>
    <row r="1818" spans="1:6" ht="38.25" outlineLevel="1" x14ac:dyDescent="0.2">
      <c r="A1818" s="30">
        <v>2</v>
      </c>
      <c r="B1818" s="32" t="s">
        <v>1963</v>
      </c>
      <c r="C1818" s="30"/>
      <c r="D1818" s="30"/>
      <c r="E1818" s="30"/>
      <c r="F1818" s="30"/>
    </row>
    <row r="1819" spans="1:6" ht="38.25" outlineLevel="1" x14ac:dyDescent="0.2">
      <c r="A1819" s="30">
        <v>3</v>
      </c>
      <c r="B1819" s="32" t="s">
        <v>1964</v>
      </c>
      <c r="C1819" s="30"/>
      <c r="D1819" s="30"/>
      <c r="E1819" s="30"/>
      <c r="F1819" s="30"/>
    </row>
    <row r="1820" spans="1:6" ht="25.5" outlineLevel="1" x14ac:dyDescent="0.2">
      <c r="A1820" s="30">
        <v>4</v>
      </c>
      <c r="B1820" s="32" t="s">
        <v>1965</v>
      </c>
      <c r="C1820" s="30"/>
      <c r="D1820" s="30"/>
      <c r="E1820" s="30"/>
      <c r="F1820" s="30"/>
    </row>
    <row r="1821" spans="1:6" outlineLevel="1" x14ac:dyDescent="0.2">
      <c r="A1821" s="30"/>
      <c r="B1821" s="30"/>
      <c r="C1821" s="30"/>
      <c r="D1821" s="30"/>
      <c r="E1821" s="30"/>
      <c r="F1821" s="30"/>
    </row>
    <row r="1822" spans="1:6" outlineLevel="1" x14ac:dyDescent="0.2">
      <c r="A1822" s="27" t="s">
        <v>226</v>
      </c>
      <c r="B1822" s="28"/>
      <c r="C1822" s="30"/>
      <c r="D1822" s="30"/>
      <c r="E1822" s="30"/>
      <c r="F1822" s="30"/>
    </row>
    <row r="1823" spans="1:6" ht="25.5" outlineLevel="1" x14ac:dyDescent="0.2">
      <c r="A1823" s="30">
        <v>1</v>
      </c>
      <c r="B1823" s="32" t="s">
        <v>1969</v>
      </c>
      <c r="C1823" s="30"/>
      <c r="D1823" s="30"/>
      <c r="E1823" s="30"/>
      <c r="F1823" s="30"/>
    </row>
    <row r="1824" spans="1:6" ht="38.25" outlineLevel="1" x14ac:dyDescent="0.2">
      <c r="A1824" s="30">
        <v>2</v>
      </c>
      <c r="B1824" s="32" t="s">
        <v>1963</v>
      </c>
      <c r="C1824" s="30"/>
      <c r="D1824" s="30"/>
      <c r="E1824" s="30"/>
      <c r="F1824" s="30"/>
    </row>
    <row r="1825" spans="1:6" ht="38.25" outlineLevel="1" x14ac:dyDescent="0.2">
      <c r="A1825" s="30">
        <v>3</v>
      </c>
      <c r="B1825" s="32" t="s">
        <v>1964</v>
      </c>
      <c r="C1825" s="30"/>
      <c r="D1825" s="30"/>
      <c r="E1825" s="30"/>
      <c r="F1825" s="30"/>
    </row>
    <row r="1826" spans="1:6" ht="25.5" outlineLevel="1" x14ac:dyDescent="0.2">
      <c r="A1826" s="30">
        <v>4</v>
      </c>
      <c r="B1826" s="32" t="s">
        <v>1965</v>
      </c>
      <c r="C1826" s="30"/>
      <c r="D1826" s="30"/>
      <c r="E1826" s="30"/>
      <c r="F1826" s="30"/>
    </row>
    <row r="1827" spans="1:6" outlineLevel="1" x14ac:dyDescent="0.2">
      <c r="A1827" s="30"/>
      <c r="B1827" s="30"/>
      <c r="C1827" s="30"/>
      <c r="D1827" s="30"/>
      <c r="E1827" s="30"/>
      <c r="F1827" s="30"/>
    </row>
    <row r="1828" spans="1:6" outlineLevel="1" x14ac:dyDescent="0.2">
      <c r="A1828" s="27" t="s">
        <v>229</v>
      </c>
      <c r="B1828" s="28"/>
      <c r="C1828" s="30"/>
      <c r="D1828" s="30"/>
      <c r="E1828" s="30"/>
      <c r="F1828" s="30"/>
    </row>
    <row r="1829" spans="1:6" outlineLevel="1" x14ac:dyDescent="0.2">
      <c r="A1829" s="30">
        <v>1</v>
      </c>
      <c r="B1829" s="32" t="s">
        <v>1970</v>
      </c>
      <c r="C1829" s="30"/>
      <c r="D1829" s="30"/>
      <c r="E1829" s="30"/>
      <c r="F1829" s="30"/>
    </row>
    <row r="1830" spans="1:6" outlineLevel="1" x14ac:dyDescent="0.2">
      <c r="A1830" s="30">
        <v>2</v>
      </c>
      <c r="B1830" s="32" t="s">
        <v>1971</v>
      </c>
      <c r="C1830" s="30"/>
      <c r="D1830" s="30"/>
      <c r="E1830" s="30"/>
      <c r="F1830" s="30"/>
    </row>
    <row r="1831" spans="1:6" outlineLevel="1" x14ac:dyDescent="0.2">
      <c r="A1831" s="30">
        <v>3</v>
      </c>
      <c r="B1831" s="32" t="s">
        <v>1972</v>
      </c>
      <c r="C1831" s="30"/>
      <c r="D1831" s="30"/>
      <c r="E1831" s="30"/>
      <c r="F1831" s="30"/>
    </row>
    <row r="1832" spans="1:6" ht="25.5" outlineLevel="1" x14ac:dyDescent="0.2">
      <c r="A1832" s="30">
        <v>4</v>
      </c>
      <c r="B1832" s="32" t="s">
        <v>1973</v>
      </c>
      <c r="C1832" s="30"/>
      <c r="D1832" s="30"/>
      <c r="E1832" s="30"/>
      <c r="F1832" s="30"/>
    </row>
    <row r="1833" spans="1:6" outlineLevel="1" x14ac:dyDescent="0.2">
      <c r="A1833" s="30"/>
      <c r="B1833" s="30"/>
      <c r="C1833" s="30"/>
      <c r="D1833" s="30"/>
      <c r="E1833" s="30"/>
      <c r="F1833" s="30"/>
    </row>
    <row r="1834" spans="1:6" outlineLevel="1" x14ac:dyDescent="0.2">
      <c r="A1834" s="27" t="s">
        <v>231</v>
      </c>
      <c r="B1834" s="28"/>
      <c r="C1834" s="30"/>
      <c r="D1834" s="30"/>
      <c r="E1834" s="30"/>
      <c r="F1834" s="30"/>
    </row>
    <row r="1835" spans="1:6" ht="25.5" outlineLevel="1" x14ac:dyDescent="0.2">
      <c r="A1835" s="30">
        <v>1</v>
      </c>
      <c r="B1835" s="32" t="s">
        <v>1974</v>
      </c>
      <c r="C1835" s="30"/>
      <c r="D1835" s="30"/>
      <c r="E1835" s="30"/>
      <c r="F1835" s="30"/>
    </row>
    <row r="1836" spans="1:6" outlineLevel="1" x14ac:dyDescent="0.2">
      <c r="A1836" s="30">
        <v>2</v>
      </c>
      <c r="B1836" s="32" t="s">
        <v>1975</v>
      </c>
      <c r="C1836" s="30"/>
      <c r="D1836" s="30"/>
      <c r="E1836" s="30"/>
      <c r="F1836" s="30"/>
    </row>
    <row r="1837" spans="1:6" outlineLevel="1" x14ac:dyDescent="0.2">
      <c r="A1837" s="30">
        <v>3</v>
      </c>
      <c r="B1837" s="32" t="s">
        <v>1976</v>
      </c>
      <c r="C1837" s="30"/>
      <c r="D1837" s="30"/>
      <c r="E1837" s="30"/>
      <c r="F1837" s="30"/>
    </row>
    <row r="1838" spans="1:6" ht="25.5" outlineLevel="1" x14ac:dyDescent="0.2">
      <c r="A1838" s="30">
        <v>4</v>
      </c>
      <c r="B1838" s="32" t="s">
        <v>1977</v>
      </c>
      <c r="C1838" s="30"/>
      <c r="D1838" s="30"/>
      <c r="E1838" s="30"/>
      <c r="F1838" s="30"/>
    </row>
    <row r="1839" spans="1:6" ht="25.5" outlineLevel="1" x14ac:dyDescent="0.2">
      <c r="A1839" s="30">
        <v>5</v>
      </c>
      <c r="B1839" s="32" t="s">
        <v>1978</v>
      </c>
      <c r="C1839" s="30"/>
      <c r="D1839" s="30"/>
      <c r="E1839" s="30"/>
      <c r="F1839" s="30"/>
    </row>
    <row r="1840" spans="1:6" outlineLevel="1" x14ac:dyDescent="0.2">
      <c r="A1840" s="30">
        <v>6</v>
      </c>
      <c r="B1840" s="32" t="s">
        <v>1979</v>
      </c>
      <c r="C1840" s="30"/>
      <c r="D1840" s="30"/>
      <c r="E1840" s="30"/>
      <c r="F1840" s="30"/>
    </row>
    <row r="1841" spans="1:6" outlineLevel="1" x14ac:dyDescent="0.2">
      <c r="A1841" s="30"/>
      <c r="B1841" s="30"/>
      <c r="C1841" s="30"/>
      <c r="D1841" s="30"/>
      <c r="E1841" s="30"/>
      <c r="F1841" s="30"/>
    </row>
    <row r="1842" spans="1:6" outlineLevel="1" x14ac:dyDescent="0.2">
      <c r="A1842" s="27" t="s">
        <v>233</v>
      </c>
      <c r="B1842" s="28"/>
      <c r="C1842" s="30"/>
      <c r="D1842" s="30"/>
      <c r="E1842" s="30"/>
      <c r="F1842" s="30"/>
    </row>
    <row r="1843" spans="1:6" ht="25.5" outlineLevel="1" x14ac:dyDescent="0.2">
      <c r="A1843" s="30">
        <v>1</v>
      </c>
      <c r="B1843" s="32" t="s">
        <v>1980</v>
      </c>
      <c r="C1843" s="30"/>
      <c r="D1843" s="30"/>
      <c r="E1843" s="30"/>
      <c r="F1843" s="30"/>
    </row>
    <row r="1844" spans="1:6" ht="25.5" outlineLevel="1" x14ac:dyDescent="0.2">
      <c r="A1844" s="30">
        <v>2</v>
      </c>
      <c r="B1844" s="32" t="s">
        <v>1981</v>
      </c>
      <c r="C1844" s="30"/>
      <c r="D1844" s="30"/>
      <c r="E1844" s="30"/>
      <c r="F1844" s="30"/>
    </row>
    <row r="1845" spans="1:6" ht="25.5" outlineLevel="1" x14ac:dyDescent="0.2">
      <c r="A1845" s="30">
        <v>3</v>
      </c>
      <c r="B1845" s="32" t="s">
        <v>1982</v>
      </c>
      <c r="C1845" s="30"/>
      <c r="D1845" s="30"/>
      <c r="E1845" s="30"/>
      <c r="F1845" s="30"/>
    </row>
    <row r="1846" spans="1:6" outlineLevel="1" x14ac:dyDescent="0.2">
      <c r="A1846" s="30">
        <v>4</v>
      </c>
      <c r="B1846" s="32" t="s">
        <v>1983</v>
      </c>
      <c r="C1846" s="30"/>
      <c r="D1846" s="30"/>
      <c r="E1846" s="30"/>
      <c r="F1846" s="30"/>
    </row>
    <row r="1847" spans="1:6" ht="25.5" outlineLevel="1" x14ac:dyDescent="0.2">
      <c r="A1847" s="30">
        <v>5</v>
      </c>
      <c r="B1847" s="32" t="s">
        <v>1984</v>
      </c>
      <c r="C1847" s="30"/>
      <c r="D1847" s="30"/>
      <c r="E1847" s="30"/>
      <c r="F1847" s="30"/>
    </row>
    <row r="1848" spans="1:6" outlineLevel="1" x14ac:dyDescent="0.2">
      <c r="A1848" s="30"/>
      <c r="B1848" s="30"/>
      <c r="C1848" s="30"/>
      <c r="D1848" s="30"/>
      <c r="E1848" s="30"/>
      <c r="F1848" s="30"/>
    </row>
    <row r="1849" spans="1:6" outlineLevel="1" x14ac:dyDescent="0.2">
      <c r="A1849" s="27" t="s">
        <v>235</v>
      </c>
      <c r="B1849" s="28"/>
      <c r="C1849" s="30"/>
      <c r="D1849" s="30"/>
      <c r="E1849" s="30"/>
      <c r="F1849" s="30"/>
    </row>
    <row r="1850" spans="1:6" ht="25.5" outlineLevel="1" x14ac:dyDescent="0.2">
      <c r="A1850" s="30">
        <v>1</v>
      </c>
      <c r="B1850" s="32" t="s">
        <v>1985</v>
      </c>
      <c r="C1850" s="30"/>
      <c r="D1850" s="30"/>
      <c r="E1850" s="30"/>
      <c r="F1850" s="30"/>
    </row>
    <row r="1851" spans="1:6" outlineLevel="1" x14ac:dyDescent="0.2">
      <c r="A1851" s="30">
        <v>2</v>
      </c>
      <c r="B1851" s="32" t="s">
        <v>1986</v>
      </c>
      <c r="C1851" s="30"/>
      <c r="D1851" s="30"/>
      <c r="E1851" s="30"/>
      <c r="F1851" s="30"/>
    </row>
    <row r="1852" spans="1:6" ht="25.5" outlineLevel="1" x14ac:dyDescent="0.2">
      <c r="A1852" s="30">
        <v>3</v>
      </c>
      <c r="B1852" s="32" t="s">
        <v>1987</v>
      </c>
      <c r="C1852" s="30"/>
      <c r="D1852" s="30"/>
      <c r="E1852" s="30"/>
      <c r="F1852" s="30"/>
    </row>
    <row r="1853" spans="1:6" outlineLevel="1" x14ac:dyDescent="0.2">
      <c r="A1853" s="30">
        <v>4</v>
      </c>
      <c r="B1853" s="32" t="s">
        <v>1988</v>
      </c>
      <c r="C1853" s="30"/>
      <c r="D1853" s="30"/>
      <c r="E1853" s="30"/>
      <c r="F1853" s="30"/>
    </row>
    <row r="1854" spans="1:6" outlineLevel="1" x14ac:dyDescent="0.2">
      <c r="A1854" s="30"/>
      <c r="B1854" s="30"/>
      <c r="C1854" s="30"/>
      <c r="D1854" s="30"/>
      <c r="E1854" s="30"/>
      <c r="F1854" s="30"/>
    </row>
    <row r="1855" spans="1:6" outlineLevel="1" x14ac:dyDescent="0.2">
      <c r="A1855" s="27" t="s">
        <v>237</v>
      </c>
      <c r="B1855" s="28"/>
      <c r="C1855" s="30"/>
      <c r="D1855" s="30"/>
      <c r="E1855" s="30"/>
      <c r="F1855" s="30"/>
    </row>
    <row r="1856" spans="1:6" ht="25.5" outlineLevel="1" x14ac:dyDescent="0.2">
      <c r="A1856" s="30">
        <v>1</v>
      </c>
      <c r="B1856" s="32" t="s">
        <v>1989</v>
      </c>
      <c r="C1856" s="30"/>
      <c r="D1856" s="30"/>
      <c r="E1856" s="30"/>
      <c r="F1856" s="30"/>
    </row>
    <row r="1857" spans="1:6" outlineLevel="1" x14ac:dyDescent="0.2">
      <c r="A1857" s="30">
        <v>2</v>
      </c>
      <c r="B1857" s="32" t="s">
        <v>1990</v>
      </c>
      <c r="C1857" s="30"/>
      <c r="D1857" s="30"/>
      <c r="E1857" s="30"/>
      <c r="F1857" s="30"/>
    </row>
    <row r="1858" spans="1:6" outlineLevel="1" x14ac:dyDescent="0.2">
      <c r="A1858" s="30">
        <v>3</v>
      </c>
      <c r="B1858" s="32" t="s">
        <v>1991</v>
      </c>
      <c r="C1858" s="30"/>
      <c r="D1858" s="30"/>
      <c r="E1858" s="30"/>
      <c r="F1858" s="30"/>
    </row>
    <row r="1859" spans="1:6" outlineLevel="1" x14ac:dyDescent="0.2">
      <c r="A1859" s="30">
        <v>4</v>
      </c>
      <c r="B1859" s="32" t="s">
        <v>1992</v>
      </c>
      <c r="C1859" s="30"/>
      <c r="D1859" s="30"/>
      <c r="E1859" s="30"/>
      <c r="F1859" s="30"/>
    </row>
    <row r="1860" spans="1:6" ht="25.5" outlineLevel="1" x14ac:dyDescent="0.2">
      <c r="A1860" s="30">
        <v>5</v>
      </c>
      <c r="B1860" s="32" t="s">
        <v>1993</v>
      </c>
      <c r="C1860" s="30"/>
      <c r="D1860" s="30"/>
      <c r="E1860" s="30"/>
      <c r="F1860" s="30"/>
    </row>
    <row r="1861" spans="1:6" outlineLevel="1" x14ac:dyDescent="0.2">
      <c r="A1861" s="30"/>
      <c r="B1861" s="30"/>
      <c r="C1861" s="30"/>
      <c r="D1861" s="30"/>
      <c r="E1861" s="30"/>
      <c r="F1861" s="30"/>
    </row>
    <row r="1862" spans="1:6" outlineLevel="1" x14ac:dyDescent="0.2">
      <c r="A1862" s="27" t="s">
        <v>239</v>
      </c>
      <c r="B1862" s="28"/>
      <c r="C1862" s="30"/>
      <c r="D1862" s="30"/>
      <c r="E1862" s="30"/>
      <c r="F1862" s="30"/>
    </row>
    <row r="1863" spans="1:6" outlineLevel="1" x14ac:dyDescent="0.2">
      <c r="A1863" s="30">
        <v>1</v>
      </c>
      <c r="B1863" s="32" t="s">
        <v>1994</v>
      </c>
      <c r="C1863" s="30"/>
      <c r="D1863" s="30"/>
      <c r="E1863" s="30"/>
      <c r="F1863" s="30"/>
    </row>
    <row r="1864" spans="1:6" ht="25.5" outlineLevel="1" x14ac:dyDescent="0.2">
      <c r="A1864" s="30">
        <v>2</v>
      </c>
      <c r="B1864" s="32" t="s">
        <v>1995</v>
      </c>
      <c r="C1864" s="30"/>
      <c r="D1864" s="30"/>
      <c r="E1864" s="30"/>
      <c r="F1864" s="30"/>
    </row>
    <row r="1865" spans="1:6" ht="25.5" outlineLevel="1" x14ac:dyDescent="0.2">
      <c r="A1865" s="30">
        <v>3</v>
      </c>
      <c r="B1865" s="32" t="s">
        <v>1996</v>
      </c>
      <c r="C1865" s="30"/>
      <c r="D1865" s="30"/>
      <c r="E1865" s="30"/>
      <c r="F1865" s="30"/>
    </row>
    <row r="1866" spans="1:6" ht="25.5" outlineLevel="1" x14ac:dyDescent="0.2">
      <c r="A1866" s="30">
        <v>4</v>
      </c>
      <c r="B1866" s="32" t="s">
        <v>1997</v>
      </c>
      <c r="C1866" s="30"/>
      <c r="D1866" s="30"/>
      <c r="E1866" s="30"/>
      <c r="F1866" s="30"/>
    </row>
    <row r="1867" spans="1:6" ht="25.5" outlineLevel="1" x14ac:dyDescent="0.2">
      <c r="A1867" s="30">
        <v>5</v>
      </c>
      <c r="B1867" s="32" t="s">
        <v>1998</v>
      </c>
      <c r="C1867" s="30"/>
      <c r="D1867" s="30"/>
      <c r="E1867" s="30"/>
      <c r="F1867" s="30"/>
    </row>
    <row r="1868" spans="1:6" outlineLevel="1" x14ac:dyDescent="0.2">
      <c r="A1868" s="30"/>
      <c r="B1868" s="30"/>
      <c r="C1868" s="30"/>
      <c r="D1868" s="30"/>
      <c r="E1868" s="30"/>
      <c r="F1868" s="30"/>
    </row>
    <row r="1869" spans="1:6" outlineLevel="1" x14ac:dyDescent="0.2">
      <c r="A1869" s="27" t="s">
        <v>241</v>
      </c>
      <c r="B1869" s="28"/>
      <c r="C1869" s="30"/>
      <c r="D1869" s="30"/>
      <c r="E1869" s="30"/>
      <c r="F1869" s="30"/>
    </row>
    <row r="1870" spans="1:6" outlineLevel="1" x14ac:dyDescent="0.2">
      <c r="A1870" s="30">
        <v>1</v>
      </c>
      <c r="B1870" s="32" t="s">
        <v>1999</v>
      </c>
      <c r="C1870" s="30"/>
      <c r="D1870" s="30"/>
      <c r="E1870" s="30"/>
      <c r="F1870" s="30"/>
    </row>
    <row r="1871" spans="1:6" outlineLevel="1" x14ac:dyDescent="0.2">
      <c r="A1871" s="30">
        <v>2</v>
      </c>
      <c r="B1871" s="32" t="s">
        <v>2000</v>
      </c>
      <c r="C1871" s="30"/>
      <c r="D1871" s="30"/>
      <c r="E1871" s="30"/>
      <c r="F1871" s="30"/>
    </row>
    <row r="1872" spans="1:6" outlineLevel="1" x14ac:dyDescent="0.2">
      <c r="A1872" s="30">
        <v>3</v>
      </c>
      <c r="B1872" s="32" t="s">
        <v>2001</v>
      </c>
      <c r="C1872" s="30"/>
      <c r="D1872" s="30"/>
      <c r="E1872" s="30"/>
      <c r="F1872" s="30"/>
    </row>
    <row r="1873" spans="1:6" ht="25.5" outlineLevel="1" x14ac:dyDescent="0.2">
      <c r="A1873" s="30">
        <v>4</v>
      </c>
      <c r="B1873" s="32" t="s">
        <v>2002</v>
      </c>
      <c r="C1873" s="30"/>
      <c r="D1873" s="30"/>
      <c r="E1873" s="30"/>
      <c r="F1873" s="30"/>
    </row>
    <row r="1874" spans="1:6" outlineLevel="1" x14ac:dyDescent="0.2">
      <c r="A1874" s="30">
        <v>5</v>
      </c>
      <c r="B1874" s="32" t="s">
        <v>2003</v>
      </c>
      <c r="C1874" s="30"/>
      <c r="D1874" s="30"/>
      <c r="E1874" s="30"/>
      <c r="F1874" s="30"/>
    </row>
    <row r="1875" spans="1:6" outlineLevel="1" x14ac:dyDescent="0.2">
      <c r="A1875" s="30"/>
      <c r="B1875" s="30"/>
      <c r="C1875" s="30"/>
      <c r="D1875" s="30"/>
      <c r="E1875" s="30"/>
      <c r="F1875" s="30"/>
    </row>
    <row r="1876" spans="1:6" outlineLevel="1" x14ac:dyDescent="0.2">
      <c r="A1876" s="27" t="s">
        <v>243</v>
      </c>
      <c r="B1876" s="28"/>
      <c r="C1876" s="30"/>
      <c r="D1876" s="30"/>
      <c r="E1876" s="30"/>
      <c r="F1876" s="30"/>
    </row>
    <row r="1877" spans="1:6" ht="25.5" outlineLevel="1" x14ac:dyDescent="0.2">
      <c r="A1877" s="30">
        <v>1</v>
      </c>
      <c r="B1877" s="32" t="s">
        <v>2004</v>
      </c>
      <c r="C1877" s="30"/>
      <c r="D1877" s="30"/>
      <c r="E1877" s="30"/>
      <c r="F1877" s="30"/>
    </row>
    <row r="1878" spans="1:6" outlineLevel="1" x14ac:dyDescent="0.2">
      <c r="A1878" s="30">
        <v>2</v>
      </c>
      <c r="B1878" s="32" t="s">
        <v>2005</v>
      </c>
      <c r="C1878" s="30"/>
      <c r="D1878" s="30"/>
      <c r="E1878" s="30"/>
      <c r="F1878" s="30"/>
    </row>
    <row r="1879" spans="1:6" outlineLevel="1" x14ac:dyDescent="0.2">
      <c r="A1879" s="30">
        <v>3</v>
      </c>
      <c r="B1879" s="32" t="s">
        <v>2006</v>
      </c>
      <c r="C1879" s="30"/>
      <c r="D1879" s="30"/>
      <c r="E1879" s="30"/>
      <c r="F1879" s="30"/>
    </row>
    <row r="1880" spans="1:6" ht="25.5" outlineLevel="1" x14ac:dyDescent="0.2">
      <c r="A1880" s="30">
        <v>4</v>
      </c>
      <c r="B1880" s="32" t="s">
        <v>2007</v>
      </c>
      <c r="C1880" s="30"/>
      <c r="D1880" s="30"/>
      <c r="E1880" s="30"/>
      <c r="F1880" s="30"/>
    </row>
    <row r="1881" spans="1:6" ht="25.5" outlineLevel="1" x14ac:dyDescent="0.2">
      <c r="A1881" s="30">
        <v>5</v>
      </c>
      <c r="B1881" s="32" t="s">
        <v>2008</v>
      </c>
      <c r="C1881" s="30"/>
      <c r="D1881" s="30"/>
      <c r="E1881" s="30"/>
      <c r="F1881" s="30"/>
    </row>
    <row r="1882" spans="1:6" ht="38.25" outlineLevel="1" x14ac:dyDescent="0.2">
      <c r="A1882" s="30">
        <v>6</v>
      </c>
      <c r="B1882" s="32" t="s">
        <v>2009</v>
      </c>
      <c r="C1882" s="30"/>
      <c r="D1882" s="30"/>
      <c r="E1882" s="30"/>
      <c r="F1882" s="30"/>
    </row>
    <row r="1883" spans="1:6" outlineLevel="1" x14ac:dyDescent="0.2">
      <c r="A1883" s="30"/>
      <c r="B1883" s="30"/>
      <c r="C1883" s="30"/>
      <c r="D1883" s="30"/>
      <c r="E1883" s="30"/>
      <c r="F1883" s="30"/>
    </row>
    <row r="1884" spans="1:6" outlineLevel="1" x14ac:dyDescent="0.2">
      <c r="A1884" s="27" t="s">
        <v>245</v>
      </c>
      <c r="B1884" s="28"/>
      <c r="C1884" s="30"/>
      <c r="D1884" s="30"/>
      <c r="E1884" s="30"/>
      <c r="F1884" s="30"/>
    </row>
    <row r="1885" spans="1:6" outlineLevel="1" x14ac:dyDescent="0.2">
      <c r="A1885" s="30">
        <v>1</v>
      </c>
      <c r="B1885" s="32" t="s">
        <v>2010</v>
      </c>
      <c r="C1885" s="30"/>
      <c r="D1885" s="30"/>
      <c r="E1885" s="30"/>
      <c r="F1885" s="30"/>
    </row>
    <row r="1886" spans="1:6" outlineLevel="1" x14ac:dyDescent="0.2">
      <c r="A1886" s="30">
        <v>2</v>
      </c>
      <c r="B1886" s="32" t="s">
        <v>2000</v>
      </c>
      <c r="C1886" s="30"/>
      <c r="D1886" s="30"/>
      <c r="E1886" s="30"/>
      <c r="F1886" s="30"/>
    </row>
    <row r="1887" spans="1:6" outlineLevel="1" x14ac:dyDescent="0.2">
      <c r="A1887" s="30">
        <v>3</v>
      </c>
      <c r="B1887" s="32" t="s">
        <v>2001</v>
      </c>
      <c r="C1887" s="30"/>
      <c r="D1887" s="30"/>
      <c r="E1887" s="30"/>
      <c r="F1887" s="30"/>
    </row>
    <row r="1888" spans="1:6" ht="25.5" outlineLevel="1" x14ac:dyDescent="0.2">
      <c r="A1888" s="30">
        <v>4</v>
      </c>
      <c r="B1888" s="32" t="s">
        <v>2002</v>
      </c>
      <c r="C1888" s="30"/>
      <c r="D1888" s="30"/>
      <c r="E1888" s="30"/>
      <c r="F1888" s="30"/>
    </row>
    <row r="1889" spans="1:6" outlineLevel="1" x14ac:dyDescent="0.2">
      <c r="A1889" s="30">
        <v>5</v>
      </c>
      <c r="B1889" s="32" t="s">
        <v>2003</v>
      </c>
      <c r="C1889" s="30"/>
      <c r="D1889" s="30"/>
      <c r="E1889" s="30"/>
      <c r="F1889" s="30"/>
    </row>
    <row r="1890" spans="1:6" outlineLevel="1" x14ac:dyDescent="0.2">
      <c r="A1890" s="30"/>
      <c r="B1890" s="30"/>
      <c r="C1890" s="30"/>
      <c r="D1890" s="30"/>
      <c r="E1890" s="30"/>
      <c r="F1890" s="30"/>
    </row>
    <row r="1891" spans="1:6" outlineLevel="1" x14ac:dyDescent="0.2">
      <c r="A1891" s="27" t="s">
        <v>247</v>
      </c>
      <c r="B1891" s="28"/>
      <c r="C1891" s="30"/>
      <c r="D1891" s="30"/>
      <c r="E1891" s="30"/>
      <c r="F1891" s="30"/>
    </row>
    <row r="1892" spans="1:6" outlineLevel="1" x14ac:dyDescent="0.2">
      <c r="A1892" s="30">
        <v>1</v>
      </c>
      <c r="B1892" s="32" t="s">
        <v>2011</v>
      </c>
      <c r="C1892" s="30"/>
      <c r="D1892" s="30"/>
      <c r="E1892" s="30"/>
      <c r="F1892" s="30"/>
    </row>
    <row r="1893" spans="1:6" outlineLevel="1" x14ac:dyDescent="0.2">
      <c r="A1893" s="30">
        <v>2</v>
      </c>
      <c r="B1893" s="32" t="s">
        <v>2012</v>
      </c>
      <c r="C1893" s="30"/>
      <c r="D1893" s="30"/>
      <c r="E1893" s="30"/>
      <c r="F1893" s="30"/>
    </row>
    <row r="1894" spans="1:6" ht="25.5" outlineLevel="1" x14ac:dyDescent="0.2">
      <c r="A1894" s="30">
        <v>3</v>
      </c>
      <c r="B1894" s="32" t="s">
        <v>2013</v>
      </c>
      <c r="C1894" s="30"/>
      <c r="D1894" s="30"/>
      <c r="E1894" s="30"/>
      <c r="F1894" s="30"/>
    </row>
    <row r="1895" spans="1:6" outlineLevel="1" x14ac:dyDescent="0.2">
      <c r="A1895" s="30">
        <v>4</v>
      </c>
      <c r="B1895" s="32" t="s">
        <v>2014</v>
      </c>
      <c r="C1895" s="30"/>
      <c r="D1895" s="30"/>
      <c r="E1895" s="30"/>
      <c r="F1895" s="30"/>
    </row>
    <row r="1896" spans="1:6" outlineLevel="1" x14ac:dyDescent="0.2">
      <c r="A1896" s="30"/>
      <c r="B1896" s="30"/>
      <c r="C1896" s="30"/>
      <c r="D1896" s="30"/>
      <c r="E1896" s="30"/>
      <c r="F1896" s="30"/>
    </row>
    <row r="1897" spans="1:6" outlineLevel="1" x14ac:dyDescent="0.2">
      <c r="A1897" s="27" t="s">
        <v>249</v>
      </c>
      <c r="B1897" s="28"/>
      <c r="C1897" s="30"/>
      <c r="D1897" s="30"/>
      <c r="E1897" s="30"/>
      <c r="F1897" s="30"/>
    </row>
    <row r="1898" spans="1:6" outlineLevel="1" x14ac:dyDescent="0.2">
      <c r="A1898" s="30">
        <v>1</v>
      </c>
      <c r="B1898" s="32" t="s">
        <v>2015</v>
      </c>
      <c r="C1898" s="30"/>
      <c r="D1898" s="30"/>
      <c r="E1898" s="30"/>
      <c r="F1898" s="30"/>
    </row>
    <row r="1899" spans="1:6" outlineLevel="1" x14ac:dyDescent="0.2">
      <c r="A1899" s="30">
        <v>2</v>
      </c>
      <c r="B1899" s="32" t="s">
        <v>2016</v>
      </c>
      <c r="C1899" s="30"/>
      <c r="D1899" s="30"/>
      <c r="E1899" s="30"/>
      <c r="F1899" s="30"/>
    </row>
    <row r="1900" spans="1:6" outlineLevel="1" x14ac:dyDescent="0.2">
      <c r="A1900" s="30">
        <v>3</v>
      </c>
      <c r="B1900" s="32" t="s">
        <v>2017</v>
      </c>
      <c r="C1900" s="30"/>
      <c r="D1900" s="30"/>
      <c r="E1900" s="30"/>
      <c r="F1900" s="30"/>
    </row>
    <row r="1901" spans="1:6" ht="25.5" outlineLevel="1" x14ac:dyDescent="0.2">
      <c r="A1901" s="30">
        <v>4</v>
      </c>
      <c r="B1901" s="32" t="s">
        <v>2018</v>
      </c>
      <c r="C1901" s="30"/>
      <c r="D1901" s="30"/>
      <c r="E1901" s="30"/>
      <c r="F1901" s="30"/>
    </row>
    <row r="1902" spans="1:6" outlineLevel="1" x14ac:dyDescent="0.2">
      <c r="A1902" s="30"/>
      <c r="B1902" s="30"/>
      <c r="C1902" s="30"/>
      <c r="D1902" s="30"/>
      <c r="E1902" s="30"/>
      <c r="F1902" s="30"/>
    </row>
    <row r="1903" spans="1:6" outlineLevel="1" x14ac:dyDescent="0.2">
      <c r="A1903" s="27" t="s">
        <v>252</v>
      </c>
      <c r="B1903" s="28"/>
      <c r="C1903" s="30"/>
      <c r="D1903" s="30"/>
      <c r="E1903" s="30"/>
      <c r="F1903" s="30"/>
    </row>
    <row r="1904" spans="1:6" ht="25.5" outlineLevel="1" x14ac:dyDescent="0.2">
      <c r="A1904" s="30">
        <v>1</v>
      </c>
      <c r="B1904" s="32" t="s">
        <v>2019</v>
      </c>
      <c r="C1904" s="30"/>
      <c r="D1904" s="30"/>
      <c r="E1904" s="30"/>
      <c r="F1904" s="30"/>
    </row>
    <row r="1905" spans="1:6" outlineLevel="1" x14ac:dyDescent="0.2">
      <c r="A1905" s="30">
        <v>2</v>
      </c>
      <c r="B1905" s="32" t="s">
        <v>2020</v>
      </c>
      <c r="C1905" s="30"/>
      <c r="D1905" s="30"/>
      <c r="E1905" s="30"/>
      <c r="F1905" s="30"/>
    </row>
    <row r="1906" spans="1:6" ht="25.5" outlineLevel="1" x14ac:dyDescent="0.2">
      <c r="A1906" s="30">
        <v>3</v>
      </c>
      <c r="B1906" s="32" t="s">
        <v>2021</v>
      </c>
      <c r="C1906" s="30"/>
      <c r="D1906" s="30"/>
      <c r="E1906" s="30"/>
      <c r="F1906" s="30"/>
    </row>
    <row r="1907" spans="1:6" outlineLevel="1" x14ac:dyDescent="0.2">
      <c r="A1907" s="30">
        <v>4</v>
      </c>
      <c r="B1907" s="32" t="s">
        <v>2022</v>
      </c>
      <c r="C1907" s="30"/>
      <c r="D1907" s="30"/>
      <c r="E1907" s="30"/>
      <c r="F1907" s="30"/>
    </row>
    <row r="1908" spans="1:6" outlineLevel="1" x14ac:dyDescent="0.2">
      <c r="A1908" s="30"/>
      <c r="B1908" s="30"/>
      <c r="C1908" s="30"/>
      <c r="D1908" s="30"/>
      <c r="E1908" s="30"/>
      <c r="F1908" s="30"/>
    </row>
    <row r="1909" spans="1:6" outlineLevel="1" x14ac:dyDescent="0.2">
      <c r="A1909" s="27" t="s">
        <v>254</v>
      </c>
      <c r="B1909" s="28"/>
      <c r="C1909" s="30"/>
      <c r="D1909" s="30"/>
      <c r="E1909" s="30"/>
      <c r="F1909" s="30"/>
    </row>
    <row r="1910" spans="1:6" outlineLevel="1" x14ac:dyDescent="0.2">
      <c r="A1910" s="30">
        <v>1</v>
      </c>
      <c r="B1910" s="32" t="s">
        <v>2023</v>
      </c>
      <c r="C1910" s="30"/>
      <c r="D1910" s="30"/>
      <c r="E1910" s="30"/>
      <c r="F1910" s="30"/>
    </row>
    <row r="1911" spans="1:6" outlineLevel="1" x14ac:dyDescent="0.2">
      <c r="A1911" s="30">
        <v>2</v>
      </c>
      <c r="B1911" s="32" t="s">
        <v>2000</v>
      </c>
      <c r="C1911" s="30"/>
      <c r="D1911" s="30"/>
      <c r="E1911" s="30"/>
      <c r="F1911" s="30"/>
    </row>
    <row r="1912" spans="1:6" outlineLevel="1" x14ac:dyDescent="0.2">
      <c r="A1912" s="30">
        <v>3</v>
      </c>
      <c r="B1912" s="32" t="s">
        <v>2001</v>
      </c>
      <c r="C1912" s="30"/>
      <c r="D1912" s="30"/>
      <c r="E1912" s="30"/>
      <c r="F1912" s="30"/>
    </row>
    <row r="1913" spans="1:6" ht="25.5" outlineLevel="1" x14ac:dyDescent="0.2">
      <c r="A1913" s="30">
        <v>4</v>
      </c>
      <c r="B1913" s="32" t="s">
        <v>2002</v>
      </c>
      <c r="C1913" s="30"/>
      <c r="D1913" s="30"/>
      <c r="E1913" s="30"/>
      <c r="F1913" s="30"/>
    </row>
    <row r="1914" spans="1:6" outlineLevel="1" x14ac:dyDescent="0.2">
      <c r="A1914" s="30">
        <v>5</v>
      </c>
      <c r="B1914" s="32" t="s">
        <v>2003</v>
      </c>
      <c r="C1914" s="30"/>
      <c r="D1914" s="30"/>
      <c r="E1914" s="30"/>
      <c r="F1914" s="30"/>
    </row>
    <row r="1915" spans="1:6" outlineLevel="1" x14ac:dyDescent="0.2">
      <c r="A1915" s="30"/>
      <c r="B1915" s="30"/>
      <c r="C1915" s="30"/>
      <c r="D1915" s="30"/>
      <c r="E1915" s="30"/>
      <c r="F1915" s="30"/>
    </row>
    <row r="1916" spans="1:6" outlineLevel="1" x14ac:dyDescent="0.2">
      <c r="A1916" s="27" t="s">
        <v>256</v>
      </c>
      <c r="B1916" s="28"/>
      <c r="C1916" s="30"/>
      <c r="D1916" s="30"/>
      <c r="E1916" s="30"/>
      <c r="F1916" s="30"/>
    </row>
    <row r="1917" spans="1:6" ht="25.5" outlineLevel="1" x14ac:dyDescent="0.2">
      <c r="A1917" s="30">
        <v>1</v>
      </c>
      <c r="B1917" s="32" t="s">
        <v>2024</v>
      </c>
      <c r="C1917" s="30"/>
      <c r="D1917" s="30"/>
      <c r="E1917" s="30"/>
      <c r="F1917" s="30"/>
    </row>
    <row r="1918" spans="1:6" outlineLevel="1" x14ac:dyDescent="0.2">
      <c r="A1918" s="30">
        <v>2</v>
      </c>
      <c r="B1918" s="32" t="s">
        <v>2025</v>
      </c>
      <c r="C1918" s="30"/>
      <c r="D1918" s="30"/>
      <c r="E1918" s="30"/>
      <c r="F1918" s="30"/>
    </row>
    <row r="1919" spans="1:6" ht="25.5" outlineLevel="1" x14ac:dyDescent="0.2">
      <c r="A1919" s="30">
        <v>3</v>
      </c>
      <c r="B1919" s="32" t="s">
        <v>2026</v>
      </c>
      <c r="C1919" s="30"/>
      <c r="D1919" s="30"/>
      <c r="E1919" s="30"/>
      <c r="F1919" s="30"/>
    </row>
    <row r="1920" spans="1:6" outlineLevel="1" x14ac:dyDescent="0.2">
      <c r="A1920" s="30">
        <v>4</v>
      </c>
      <c r="B1920" s="32" t="s">
        <v>2027</v>
      </c>
      <c r="C1920" s="30"/>
      <c r="D1920" s="30"/>
      <c r="E1920" s="30"/>
      <c r="F1920" s="30"/>
    </row>
    <row r="1921" spans="1:6" outlineLevel="1" x14ac:dyDescent="0.2">
      <c r="A1921" s="30"/>
      <c r="B1921" s="30"/>
      <c r="C1921" s="30"/>
      <c r="D1921" s="30"/>
      <c r="E1921" s="30"/>
      <c r="F1921" s="30"/>
    </row>
    <row r="1922" spans="1:6" outlineLevel="1" x14ac:dyDescent="0.2">
      <c r="A1922" s="27" t="s">
        <v>259</v>
      </c>
      <c r="B1922" s="28"/>
      <c r="C1922" s="30"/>
      <c r="D1922" s="30"/>
      <c r="E1922" s="30"/>
      <c r="F1922" s="30"/>
    </row>
    <row r="1923" spans="1:6" ht="25.5" outlineLevel="1" x14ac:dyDescent="0.2">
      <c r="A1923" s="30">
        <v>1</v>
      </c>
      <c r="B1923" s="32" t="s">
        <v>2028</v>
      </c>
      <c r="C1923" s="30"/>
      <c r="D1923" s="30"/>
      <c r="E1923" s="30"/>
      <c r="F1923" s="30"/>
    </row>
    <row r="1924" spans="1:6" outlineLevel="1" x14ac:dyDescent="0.2">
      <c r="A1924" s="30">
        <v>2</v>
      </c>
      <c r="B1924" s="32" t="s">
        <v>2029</v>
      </c>
      <c r="C1924" s="30"/>
      <c r="D1924" s="30"/>
      <c r="E1924" s="30"/>
      <c r="F1924" s="30"/>
    </row>
    <row r="1925" spans="1:6" ht="25.5" outlineLevel="1" x14ac:dyDescent="0.2">
      <c r="A1925" s="30">
        <v>3</v>
      </c>
      <c r="B1925" s="32" t="s">
        <v>2030</v>
      </c>
      <c r="C1925" s="30"/>
      <c r="D1925" s="30"/>
      <c r="E1925" s="30"/>
      <c r="F1925" s="30"/>
    </row>
    <row r="1926" spans="1:6" outlineLevel="1" x14ac:dyDescent="0.2">
      <c r="A1926" s="30">
        <v>4</v>
      </c>
      <c r="B1926" s="32" t="s">
        <v>2031</v>
      </c>
      <c r="C1926" s="30"/>
      <c r="D1926" s="30"/>
      <c r="E1926" s="30"/>
      <c r="F1926" s="30"/>
    </row>
    <row r="1927" spans="1:6" outlineLevel="1" x14ac:dyDescent="0.2">
      <c r="A1927" s="30">
        <v>5</v>
      </c>
      <c r="B1927" s="32" t="s">
        <v>2032</v>
      </c>
      <c r="C1927" s="30"/>
      <c r="D1927" s="30"/>
      <c r="E1927" s="30"/>
      <c r="F1927" s="30"/>
    </row>
    <row r="1928" spans="1:6" outlineLevel="1" x14ac:dyDescent="0.2">
      <c r="A1928" s="30"/>
      <c r="B1928" s="30"/>
      <c r="C1928" s="30"/>
      <c r="D1928" s="30"/>
      <c r="E1928" s="30"/>
      <c r="F1928" s="30"/>
    </row>
    <row r="1929" spans="1:6" outlineLevel="1" x14ac:dyDescent="0.2">
      <c r="A1929" s="27" t="s">
        <v>263</v>
      </c>
      <c r="B1929" s="28"/>
      <c r="C1929" s="30"/>
      <c r="D1929" s="30"/>
      <c r="E1929" s="30"/>
      <c r="F1929" s="30"/>
    </row>
    <row r="1930" spans="1:6" ht="25.5" outlineLevel="1" x14ac:dyDescent="0.2">
      <c r="A1930" s="30">
        <v>1</v>
      </c>
      <c r="B1930" s="32" t="s">
        <v>2033</v>
      </c>
      <c r="C1930" s="30"/>
      <c r="D1930" s="30"/>
      <c r="E1930" s="30"/>
      <c r="F1930" s="30"/>
    </row>
    <row r="1931" spans="1:6" outlineLevel="1" x14ac:dyDescent="0.2">
      <c r="A1931" s="30">
        <v>2</v>
      </c>
      <c r="B1931" s="32" t="s">
        <v>2029</v>
      </c>
      <c r="C1931" s="30"/>
      <c r="D1931" s="30"/>
      <c r="E1931" s="30"/>
      <c r="F1931" s="30"/>
    </row>
    <row r="1932" spans="1:6" ht="25.5" outlineLevel="1" x14ac:dyDescent="0.2">
      <c r="A1932" s="30">
        <v>3</v>
      </c>
      <c r="B1932" s="32" t="s">
        <v>2030</v>
      </c>
      <c r="C1932" s="30"/>
      <c r="D1932" s="30"/>
      <c r="E1932" s="30"/>
      <c r="F1932" s="30"/>
    </row>
    <row r="1933" spans="1:6" outlineLevel="1" x14ac:dyDescent="0.2">
      <c r="A1933" s="30">
        <v>4</v>
      </c>
      <c r="B1933" s="32" t="s">
        <v>2031</v>
      </c>
      <c r="C1933" s="30"/>
      <c r="D1933" s="30"/>
      <c r="E1933" s="30"/>
      <c r="F1933" s="30"/>
    </row>
    <row r="1934" spans="1:6" outlineLevel="1" x14ac:dyDescent="0.2">
      <c r="A1934" s="30">
        <v>5</v>
      </c>
      <c r="B1934" s="32" t="s">
        <v>2032</v>
      </c>
      <c r="C1934" s="30"/>
      <c r="D1934" s="30"/>
      <c r="E1934" s="30"/>
      <c r="F1934" s="30"/>
    </row>
    <row r="1935" spans="1:6" outlineLevel="1" x14ac:dyDescent="0.2">
      <c r="A1935" s="30"/>
      <c r="B1935" s="30"/>
      <c r="C1935" s="30"/>
      <c r="D1935" s="30"/>
      <c r="E1935" s="30"/>
      <c r="F1935" s="30"/>
    </row>
    <row r="1936" spans="1:6" outlineLevel="1" x14ac:dyDescent="0.2">
      <c r="A1936" s="27" t="s">
        <v>266</v>
      </c>
      <c r="B1936" s="28"/>
      <c r="C1936" s="30"/>
      <c r="D1936" s="30"/>
      <c r="E1936" s="30"/>
      <c r="F1936" s="30"/>
    </row>
    <row r="1937" spans="1:6" outlineLevel="1" x14ac:dyDescent="0.2">
      <c r="A1937" s="30">
        <v>1</v>
      </c>
      <c r="B1937" s="32" t="s">
        <v>2034</v>
      </c>
      <c r="C1937" s="30"/>
      <c r="D1937" s="30"/>
      <c r="E1937" s="30"/>
      <c r="F1937" s="30"/>
    </row>
    <row r="1938" spans="1:6" outlineLevel="1" x14ac:dyDescent="0.2">
      <c r="A1938" s="30">
        <v>2</v>
      </c>
      <c r="B1938" s="32" t="s">
        <v>2029</v>
      </c>
      <c r="C1938" s="30"/>
      <c r="D1938" s="30"/>
      <c r="E1938" s="30"/>
      <c r="F1938" s="30"/>
    </row>
    <row r="1939" spans="1:6" ht="25.5" outlineLevel="1" x14ac:dyDescent="0.2">
      <c r="A1939" s="30">
        <v>3</v>
      </c>
      <c r="B1939" s="32" t="s">
        <v>2030</v>
      </c>
      <c r="C1939" s="30"/>
      <c r="D1939" s="30"/>
      <c r="E1939" s="30"/>
      <c r="F1939" s="30"/>
    </row>
    <row r="1940" spans="1:6" outlineLevel="1" x14ac:dyDescent="0.2">
      <c r="A1940" s="30">
        <v>4</v>
      </c>
      <c r="B1940" s="32" t="s">
        <v>2031</v>
      </c>
      <c r="C1940" s="30"/>
      <c r="D1940" s="30"/>
      <c r="E1940" s="30"/>
      <c r="F1940" s="30"/>
    </row>
    <row r="1941" spans="1:6" outlineLevel="1" x14ac:dyDescent="0.2">
      <c r="A1941" s="30">
        <v>5</v>
      </c>
      <c r="B1941" s="32" t="s">
        <v>2032</v>
      </c>
      <c r="C1941" s="30"/>
      <c r="D1941" s="30"/>
      <c r="E1941" s="30"/>
      <c r="F1941" s="30"/>
    </row>
    <row r="1942" spans="1:6" outlineLevel="1" x14ac:dyDescent="0.2">
      <c r="A1942" s="30"/>
      <c r="B1942" s="30"/>
      <c r="C1942" s="30"/>
      <c r="D1942" s="30"/>
      <c r="E1942" s="30"/>
      <c r="F1942" s="30"/>
    </row>
    <row r="1943" spans="1:6" outlineLevel="1" x14ac:dyDescent="0.2">
      <c r="A1943" s="27" t="s">
        <v>269</v>
      </c>
      <c r="B1943" s="28"/>
      <c r="C1943" s="30"/>
      <c r="D1943" s="30"/>
      <c r="E1943" s="30"/>
      <c r="F1943" s="30"/>
    </row>
    <row r="1944" spans="1:6" ht="25.5" outlineLevel="1" x14ac:dyDescent="0.2">
      <c r="A1944" s="30">
        <v>1</v>
      </c>
      <c r="B1944" s="32" t="s">
        <v>2035</v>
      </c>
      <c r="C1944" s="30"/>
      <c r="D1944" s="30"/>
      <c r="E1944" s="30"/>
      <c r="F1944" s="30"/>
    </row>
    <row r="1945" spans="1:6" outlineLevel="1" x14ac:dyDescent="0.2">
      <c r="A1945" s="30">
        <v>2</v>
      </c>
      <c r="B1945" s="32" t="s">
        <v>2029</v>
      </c>
      <c r="C1945" s="30"/>
      <c r="D1945" s="30"/>
      <c r="E1945" s="30"/>
      <c r="F1945" s="30"/>
    </row>
    <row r="1946" spans="1:6" ht="25.5" outlineLevel="1" x14ac:dyDescent="0.2">
      <c r="A1946" s="30">
        <v>3</v>
      </c>
      <c r="B1946" s="32" t="s">
        <v>2030</v>
      </c>
      <c r="C1946" s="30"/>
      <c r="D1946" s="30"/>
      <c r="E1946" s="30"/>
      <c r="F1946" s="30"/>
    </row>
    <row r="1947" spans="1:6" outlineLevel="1" x14ac:dyDescent="0.2">
      <c r="A1947" s="30">
        <v>4</v>
      </c>
      <c r="B1947" s="32" t="s">
        <v>2031</v>
      </c>
      <c r="C1947" s="30"/>
      <c r="D1947" s="30"/>
      <c r="E1947" s="30"/>
      <c r="F1947" s="30"/>
    </row>
    <row r="1948" spans="1:6" outlineLevel="1" x14ac:dyDescent="0.2">
      <c r="A1948" s="30">
        <v>5</v>
      </c>
      <c r="B1948" s="32" t="s">
        <v>2032</v>
      </c>
      <c r="C1948" s="30"/>
      <c r="D1948" s="30"/>
      <c r="E1948" s="30"/>
      <c r="F1948" s="30"/>
    </row>
    <row r="1949" spans="1:6" outlineLevel="1" x14ac:dyDescent="0.2">
      <c r="A1949" s="30"/>
      <c r="B1949" s="30"/>
      <c r="C1949" s="30"/>
      <c r="D1949" s="30"/>
      <c r="E1949" s="30"/>
      <c r="F1949" s="30"/>
    </row>
    <row r="1950" spans="1:6" outlineLevel="1" x14ac:dyDescent="0.2">
      <c r="A1950" s="27" t="s">
        <v>2036</v>
      </c>
      <c r="B1950" s="28"/>
      <c r="C1950" s="30"/>
      <c r="D1950" s="30"/>
      <c r="E1950" s="30"/>
      <c r="F1950" s="30"/>
    </row>
    <row r="1951" spans="1:6" outlineLevel="1" x14ac:dyDescent="0.2">
      <c r="A1951" s="30">
        <v>1</v>
      </c>
      <c r="B1951" s="32" t="s">
        <v>2037</v>
      </c>
      <c r="C1951" s="30"/>
      <c r="D1951" s="30"/>
      <c r="E1951" s="30"/>
      <c r="F1951" s="30"/>
    </row>
    <row r="1952" spans="1:6" outlineLevel="1" x14ac:dyDescent="0.2">
      <c r="A1952" s="30">
        <v>2</v>
      </c>
      <c r="B1952" s="32" t="s">
        <v>2038</v>
      </c>
      <c r="C1952" s="30"/>
      <c r="D1952" s="30"/>
      <c r="E1952" s="30"/>
      <c r="F1952" s="30"/>
    </row>
    <row r="1953" spans="1:6" ht="25.5" outlineLevel="1" x14ac:dyDescent="0.2">
      <c r="A1953" s="30">
        <v>3</v>
      </c>
      <c r="B1953" s="32" t="s">
        <v>2039</v>
      </c>
      <c r="C1953" s="30"/>
      <c r="D1953" s="30"/>
      <c r="E1953" s="30"/>
      <c r="F1953" s="30"/>
    </row>
    <row r="1954" spans="1:6" outlineLevel="1" x14ac:dyDescent="0.2">
      <c r="A1954" s="30"/>
      <c r="B1954" s="30"/>
      <c r="C1954" s="30"/>
      <c r="D1954" s="30"/>
      <c r="E1954" s="30"/>
      <c r="F1954" s="30"/>
    </row>
    <row r="1955" spans="1:6" outlineLevel="1" x14ac:dyDescent="0.2">
      <c r="A1955" s="27" t="s">
        <v>2040</v>
      </c>
      <c r="B1955" s="28"/>
      <c r="C1955" s="30"/>
      <c r="D1955" s="30"/>
      <c r="E1955" s="30"/>
      <c r="F1955" s="30"/>
    </row>
    <row r="1956" spans="1:6" ht="25.5" outlineLevel="1" x14ac:dyDescent="0.2">
      <c r="A1956" s="30">
        <v>1</v>
      </c>
      <c r="B1956" s="32" t="s">
        <v>2041</v>
      </c>
      <c r="C1956" s="30"/>
      <c r="D1956" s="30"/>
      <c r="E1956" s="30"/>
      <c r="F1956" s="30"/>
    </row>
    <row r="1957" spans="1:6" outlineLevel="1" x14ac:dyDescent="0.2">
      <c r="A1957" s="30">
        <v>2</v>
      </c>
      <c r="B1957" s="32" t="s">
        <v>2038</v>
      </c>
      <c r="C1957" s="30"/>
      <c r="D1957" s="30"/>
      <c r="E1957" s="30"/>
      <c r="F1957" s="30"/>
    </row>
    <row r="1958" spans="1:6" ht="25.5" outlineLevel="1" x14ac:dyDescent="0.2">
      <c r="A1958" s="30">
        <v>3</v>
      </c>
      <c r="B1958" s="32" t="s">
        <v>2039</v>
      </c>
      <c r="C1958" s="30"/>
      <c r="D1958" s="30"/>
      <c r="E1958" s="30"/>
      <c r="F1958" s="30"/>
    </row>
    <row r="1959" spans="1:6" outlineLevel="1" x14ac:dyDescent="0.2">
      <c r="A1959" s="30"/>
      <c r="B1959" s="30"/>
      <c r="C1959" s="30"/>
      <c r="D1959" s="30"/>
      <c r="E1959" s="30"/>
      <c r="F1959" s="30"/>
    </row>
    <row r="1960" spans="1:6" outlineLevel="1" x14ac:dyDescent="0.2">
      <c r="A1960" s="27" t="s">
        <v>2042</v>
      </c>
      <c r="B1960" s="28"/>
      <c r="C1960" s="30"/>
      <c r="D1960" s="30"/>
      <c r="E1960" s="30"/>
      <c r="F1960" s="30"/>
    </row>
    <row r="1961" spans="1:6" ht="25.5" outlineLevel="1" x14ac:dyDescent="0.2">
      <c r="A1961" s="30">
        <v>1</v>
      </c>
      <c r="B1961" s="32" t="s">
        <v>2043</v>
      </c>
      <c r="C1961" s="30"/>
      <c r="D1961" s="30"/>
      <c r="E1961" s="30"/>
      <c r="F1961" s="30"/>
    </row>
    <row r="1962" spans="1:6" outlineLevel="1" x14ac:dyDescent="0.2">
      <c r="A1962" s="30">
        <v>2</v>
      </c>
      <c r="B1962" s="32" t="s">
        <v>2044</v>
      </c>
      <c r="C1962" s="30"/>
      <c r="D1962" s="30"/>
      <c r="E1962" s="30"/>
      <c r="F1962" s="30"/>
    </row>
    <row r="1963" spans="1:6" ht="25.5" outlineLevel="1" x14ac:dyDescent="0.2">
      <c r="A1963" s="30">
        <v>3</v>
      </c>
      <c r="B1963" s="32" t="s">
        <v>2045</v>
      </c>
      <c r="C1963" s="30"/>
      <c r="D1963" s="30"/>
      <c r="E1963" s="30"/>
      <c r="F1963" s="30"/>
    </row>
    <row r="1964" spans="1:6" outlineLevel="1" x14ac:dyDescent="0.2">
      <c r="A1964" s="30">
        <v>4</v>
      </c>
      <c r="B1964" s="32" t="s">
        <v>2046</v>
      </c>
      <c r="C1964" s="30"/>
      <c r="D1964" s="30"/>
      <c r="E1964" s="30"/>
      <c r="F1964" s="30"/>
    </row>
    <row r="1965" spans="1:6" outlineLevel="1" x14ac:dyDescent="0.2">
      <c r="A1965" s="30">
        <v>5</v>
      </c>
      <c r="B1965" s="32" t="s">
        <v>2047</v>
      </c>
      <c r="C1965" s="30"/>
      <c r="D1965" s="30"/>
      <c r="E1965" s="30"/>
      <c r="F1965" s="30"/>
    </row>
    <row r="1966" spans="1:6" ht="25.5" outlineLevel="1" x14ac:dyDescent="0.2">
      <c r="A1966" s="30">
        <v>6</v>
      </c>
      <c r="B1966" s="32" t="s">
        <v>2048</v>
      </c>
      <c r="C1966" s="30"/>
      <c r="D1966" s="30"/>
      <c r="E1966" s="30"/>
      <c r="F1966" s="30"/>
    </row>
    <row r="1967" spans="1:6" ht="25.5" outlineLevel="1" x14ac:dyDescent="0.2">
      <c r="A1967" s="30">
        <v>7</v>
      </c>
      <c r="B1967" s="32" t="s">
        <v>2049</v>
      </c>
      <c r="C1967" s="30"/>
      <c r="D1967" s="30"/>
      <c r="E1967" s="30"/>
      <c r="F1967" s="30"/>
    </row>
    <row r="1968" spans="1:6" outlineLevel="1" x14ac:dyDescent="0.2">
      <c r="A1968" s="30"/>
      <c r="B1968" s="30"/>
      <c r="C1968" s="30"/>
      <c r="D1968" s="30"/>
      <c r="E1968" s="30"/>
      <c r="F1968" s="30"/>
    </row>
    <row r="1969" spans="1:6" outlineLevel="1" x14ac:dyDescent="0.2">
      <c r="A1969" s="27" t="s">
        <v>2050</v>
      </c>
      <c r="B1969" s="28"/>
      <c r="C1969" s="30"/>
      <c r="D1969" s="30"/>
      <c r="E1969" s="30"/>
      <c r="F1969" s="30"/>
    </row>
    <row r="1970" spans="1:6" outlineLevel="1" x14ac:dyDescent="0.2">
      <c r="A1970" s="30">
        <v>1</v>
      </c>
      <c r="B1970" s="32" t="s">
        <v>2051</v>
      </c>
      <c r="C1970" s="30"/>
      <c r="D1970" s="30"/>
      <c r="E1970" s="30"/>
      <c r="F1970" s="30"/>
    </row>
    <row r="1971" spans="1:6" outlineLevel="1" x14ac:dyDescent="0.2">
      <c r="A1971" s="30">
        <v>2</v>
      </c>
      <c r="B1971" s="32" t="s">
        <v>2038</v>
      </c>
      <c r="C1971" s="30"/>
      <c r="D1971" s="30"/>
      <c r="E1971" s="30"/>
      <c r="F1971" s="30"/>
    </row>
    <row r="1972" spans="1:6" ht="25.5" outlineLevel="1" x14ac:dyDescent="0.2">
      <c r="A1972" s="30">
        <v>3</v>
      </c>
      <c r="B1972" s="32" t="s">
        <v>2039</v>
      </c>
      <c r="C1972" s="30"/>
      <c r="D1972" s="30"/>
      <c r="E1972" s="30"/>
      <c r="F1972" s="30"/>
    </row>
    <row r="1973" spans="1:6" outlineLevel="1" x14ac:dyDescent="0.2">
      <c r="A1973" s="30"/>
      <c r="B1973" s="30"/>
      <c r="C1973" s="30"/>
      <c r="D1973" s="30"/>
      <c r="E1973" s="30"/>
      <c r="F1973" s="30"/>
    </row>
    <row r="1974" spans="1:6" outlineLevel="1" x14ac:dyDescent="0.2">
      <c r="A1974" s="27" t="s">
        <v>2052</v>
      </c>
      <c r="B1974" s="28"/>
      <c r="C1974" s="30"/>
      <c r="D1974" s="30"/>
      <c r="E1974" s="30"/>
      <c r="F1974" s="30"/>
    </row>
    <row r="1975" spans="1:6" outlineLevel="1" x14ac:dyDescent="0.2">
      <c r="A1975" s="30">
        <v>1</v>
      </c>
      <c r="B1975" s="32" t="s">
        <v>2053</v>
      </c>
      <c r="C1975" s="30"/>
      <c r="D1975" s="30"/>
      <c r="E1975" s="30"/>
      <c r="F1975" s="30"/>
    </row>
    <row r="1976" spans="1:6" outlineLevel="1" x14ac:dyDescent="0.2">
      <c r="A1976" s="30">
        <v>2</v>
      </c>
      <c r="B1976" s="32" t="s">
        <v>2038</v>
      </c>
      <c r="C1976" s="30"/>
      <c r="D1976" s="30"/>
      <c r="E1976" s="30"/>
      <c r="F1976" s="30"/>
    </row>
    <row r="1977" spans="1:6" ht="25.5" outlineLevel="1" x14ac:dyDescent="0.2">
      <c r="A1977" s="30">
        <v>3</v>
      </c>
      <c r="B1977" s="32" t="s">
        <v>2039</v>
      </c>
      <c r="C1977" s="30"/>
      <c r="D1977" s="30"/>
      <c r="E1977" s="30"/>
      <c r="F1977" s="30"/>
    </row>
    <row r="1978" spans="1:6" outlineLevel="1" x14ac:dyDescent="0.2">
      <c r="A1978" s="30"/>
      <c r="B1978" s="30"/>
      <c r="C1978" s="30"/>
      <c r="D1978" s="30"/>
      <c r="E1978" s="30"/>
      <c r="F1978" s="30"/>
    </row>
    <row r="1979" spans="1:6" ht="25.5" outlineLevel="1" x14ac:dyDescent="0.2">
      <c r="A1979" s="27" t="s">
        <v>2054</v>
      </c>
      <c r="B1979" s="28"/>
      <c r="C1979" s="30"/>
      <c r="D1979" s="30"/>
      <c r="E1979" s="30"/>
      <c r="F1979" s="30"/>
    </row>
    <row r="1980" spans="1:6" outlineLevel="1" x14ac:dyDescent="0.2">
      <c r="A1980" s="30">
        <v>1</v>
      </c>
      <c r="B1980" s="32" t="s">
        <v>2055</v>
      </c>
      <c r="C1980" s="30"/>
      <c r="D1980" s="30"/>
      <c r="E1980" s="30"/>
      <c r="F1980" s="30"/>
    </row>
    <row r="1981" spans="1:6" outlineLevel="1" x14ac:dyDescent="0.2">
      <c r="A1981" s="30">
        <v>2</v>
      </c>
      <c r="B1981" s="32" t="s">
        <v>2038</v>
      </c>
      <c r="C1981" s="30"/>
      <c r="D1981" s="30"/>
      <c r="E1981" s="30"/>
      <c r="F1981" s="30"/>
    </row>
    <row r="1982" spans="1:6" ht="25.5" outlineLevel="1" x14ac:dyDescent="0.2">
      <c r="A1982" s="30">
        <v>3</v>
      </c>
      <c r="B1982" s="32" t="s">
        <v>2039</v>
      </c>
      <c r="C1982" s="30"/>
      <c r="D1982" s="30"/>
      <c r="E1982" s="30"/>
      <c r="F1982" s="30"/>
    </row>
    <row r="1983" spans="1:6" outlineLevel="1" x14ac:dyDescent="0.2">
      <c r="A1983" s="30"/>
      <c r="B1983" s="30"/>
      <c r="C1983" s="30"/>
      <c r="D1983" s="30"/>
      <c r="E1983" s="30"/>
      <c r="F1983" s="30"/>
    </row>
    <row r="1984" spans="1:6" outlineLevel="1" x14ac:dyDescent="0.2">
      <c r="A1984" s="27" t="s">
        <v>2056</v>
      </c>
      <c r="B1984" s="28"/>
      <c r="C1984" s="30"/>
      <c r="D1984" s="30"/>
      <c r="E1984" s="30"/>
      <c r="F1984" s="30"/>
    </row>
    <row r="1985" spans="1:6" outlineLevel="1" x14ac:dyDescent="0.2">
      <c r="A1985" s="30">
        <v>1</v>
      </c>
      <c r="B1985" s="32" t="s">
        <v>2057</v>
      </c>
      <c r="C1985" s="30"/>
      <c r="D1985" s="30"/>
      <c r="E1985" s="30"/>
      <c r="F1985" s="30"/>
    </row>
    <row r="1986" spans="1:6" ht="25.5" outlineLevel="1" x14ac:dyDescent="0.2">
      <c r="A1986" s="30">
        <v>2</v>
      </c>
      <c r="B1986" s="32" t="s">
        <v>2058</v>
      </c>
      <c r="C1986" s="30"/>
      <c r="D1986" s="30"/>
      <c r="E1986" s="30"/>
      <c r="F1986" s="30"/>
    </row>
    <row r="1987" spans="1:6" ht="25.5" outlineLevel="1" x14ac:dyDescent="0.2">
      <c r="A1987" s="30">
        <v>3</v>
      </c>
      <c r="B1987" s="32" t="s">
        <v>2059</v>
      </c>
      <c r="C1987" s="30"/>
      <c r="D1987" s="30"/>
      <c r="E1987" s="30"/>
      <c r="F1987" s="30"/>
    </row>
    <row r="1988" spans="1:6" ht="25.5" outlineLevel="1" x14ac:dyDescent="0.2">
      <c r="A1988" s="30">
        <v>4</v>
      </c>
      <c r="B1988" s="32" t="s">
        <v>2060</v>
      </c>
      <c r="C1988" s="30"/>
      <c r="D1988" s="30"/>
      <c r="E1988" s="30"/>
      <c r="F1988" s="30"/>
    </row>
    <row r="1989" spans="1:6" ht="25.5" outlineLevel="1" x14ac:dyDescent="0.2">
      <c r="A1989" s="30">
        <v>5</v>
      </c>
      <c r="B1989" s="32" t="s">
        <v>2061</v>
      </c>
      <c r="C1989" s="30"/>
      <c r="D1989" s="30"/>
      <c r="E1989" s="30"/>
      <c r="F1989" s="30"/>
    </row>
    <row r="1990" spans="1:6" ht="25.5" outlineLevel="1" x14ac:dyDescent="0.2">
      <c r="A1990" s="30">
        <v>6</v>
      </c>
      <c r="B1990" s="32" t="s">
        <v>2062</v>
      </c>
      <c r="C1990" s="30"/>
      <c r="D1990" s="30"/>
      <c r="E1990" s="30"/>
      <c r="F1990" s="30"/>
    </row>
    <row r="1991" spans="1:6" ht="25.5" outlineLevel="1" x14ac:dyDescent="0.2">
      <c r="A1991" s="30">
        <v>7</v>
      </c>
      <c r="B1991" s="32" t="s">
        <v>2063</v>
      </c>
      <c r="C1991" s="30"/>
      <c r="D1991" s="30"/>
      <c r="E1991" s="30"/>
      <c r="F1991" s="30"/>
    </row>
    <row r="1992" spans="1:6" outlineLevel="1" x14ac:dyDescent="0.2">
      <c r="A1992" s="30"/>
      <c r="B1992" s="30"/>
      <c r="C1992" s="30"/>
      <c r="D1992" s="30"/>
      <c r="E1992" s="30"/>
      <c r="F1992" s="30"/>
    </row>
    <row r="1993" spans="1:6" outlineLevel="1" x14ac:dyDescent="0.2">
      <c r="A1993" s="27" t="s">
        <v>2064</v>
      </c>
      <c r="B1993" s="28"/>
      <c r="C1993" s="30"/>
      <c r="D1993" s="30"/>
      <c r="E1993" s="30"/>
      <c r="F1993" s="30"/>
    </row>
    <row r="1994" spans="1:6" ht="25.5" outlineLevel="1" x14ac:dyDescent="0.2">
      <c r="A1994" s="30">
        <v>1</v>
      </c>
      <c r="B1994" s="32" t="s">
        <v>2065</v>
      </c>
      <c r="C1994" s="30"/>
      <c r="D1994" s="30"/>
      <c r="E1994" s="30"/>
      <c r="F1994" s="30"/>
    </row>
    <row r="1995" spans="1:6" outlineLevel="1" x14ac:dyDescent="0.2">
      <c r="A1995" s="30">
        <v>2</v>
      </c>
      <c r="B1995" s="32" t="s">
        <v>2066</v>
      </c>
      <c r="C1995" s="30"/>
      <c r="D1995" s="30"/>
      <c r="E1995" s="30"/>
      <c r="F1995" s="30"/>
    </row>
    <row r="1996" spans="1:6" ht="25.5" outlineLevel="1" x14ac:dyDescent="0.2">
      <c r="A1996" s="30">
        <v>3</v>
      </c>
      <c r="B1996" s="32" t="s">
        <v>2067</v>
      </c>
      <c r="C1996" s="30"/>
      <c r="D1996" s="30"/>
      <c r="E1996" s="30"/>
      <c r="F1996" s="30"/>
    </row>
    <row r="1997" spans="1:6" ht="25.5" outlineLevel="1" x14ac:dyDescent="0.2">
      <c r="A1997" s="30">
        <v>4</v>
      </c>
      <c r="B1997" s="32" t="s">
        <v>2068</v>
      </c>
      <c r="C1997" s="30"/>
      <c r="D1997" s="30"/>
      <c r="E1997" s="30"/>
      <c r="F1997" s="30"/>
    </row>
    <row r="1998" spans="1:6" ht="25.5" outlineLevel="1" x14ac:dyDescent="0.2">
      <c r="A1998" s="30">
        <v>5</v>
      </c>
      <c r="B1998" s="32" t="s">
        <v>2069</v>
      </c>
      <c r="C1998" s="30"/>
      <c r="D1998" s="30"/>
      <c r="E1998" s="30"/>
      <c r="F1998" s="30"/>
    </row>
    <row r="1999" spans="1:6" outlineLevel="1" x14ac:dyDescent="0.2">
      <c r="A1999" s="30">
        <v>6</v>
      </c>
      <c r="B1999" s="32" t="s">
        <v>2070</v>
      </c>
      <c r="C1999" s="30"/>
      <c r="D1999" s="30"/>
      <c r="E1999" s="30"/>
      <c r="F1999" s="30"/>
    </row>
    <row r="2000" spans="1:6" outlineLevel="1" x14ac:dyDescent="0.2">
      <c r="A2000" s="30"/>
      <c r="B2000" s="30"/>
      <c r="C2000" s="30"/>
      <c r="D2000" s="30"/>
      <c r="E2000" s="30"/>
      <c r="F2000" s="30"/>
    </row>
    <row r="2001" spans="1:6" outlineLevel="1" x14ac:dyDescent="0.2">
      <c r="A2001" s="27" t="s">
        <v>2071</v>
      </c>
      <c r="B2001" s="28"/>
      <c r="C2001" s="30"/>
      <c r="D2001" s="30"/>
      <c r="E2001" s="30"/>
      <c r="F2001" s="30"/>
    </row>
    <row r="2002" spans="1:6" ht="25.5" outlineLevel="1" x14ac:dyDescent="0.2">
      <c r="A2002" s="30">
        <v>1</v>
      </c>
      <c r="B2002" s="32" t="s">
        <v>2072</v>
      </c>
      <c r="C2002" s="30"/>
      <c r="D2002" s="30"/>
      <c r="E2002" s="30"/>
      <c r="F2002" s="30"/>
    </row>
    <row r="2003" spans="1:6" outlineLevel="1" x14ac:dyDescent="0.2">
      <c r="A2003" s="30">
        <v>2</v>
      </c>
      <c r="B2003" s="32" t="s">
        <v>2073</v>
      </c>
      <c r="C2003" s="30"/>
      <c r="D2003" s="30"/>
      <c r="E2003" s="30"/>
      <c r="F2003" s="30"/>
    </row>
    <row r="2004" spans="1:6" ht="25.5" outlineLevel="1" x14ac:dyDescent="0.2">
      <c r="A2004" s="30">
        <v>3</v>
      </c>
      <c r="B2004" s="32" t="s">
        <v>2074</v>
      </c>
      <c r="C2004" s="30"/>
      <c r="D2004" s="30"/>
      <c r="E2004" s="30"/>
      <c r="F2004" s="30"/>
    </row>
    <row r="2005" spans="1:6" ht="25.5" outlineLevel="1" x14ac:dyDescent="0.2">
      <c r="A2005" s="30">
        <v>4</v>
      </c>
      <c r="B2005" s="32" t="s">
        <v>2075</v>
      </c>
      <c r="C2005" s="30"/>
      <c r="D2005" s="30"/>
      <c r="E2005" s="30"/>
      <c r="F2005" s="30"/>
    </row>
    <row r="2006" spans="1:6" ht="25.5" outlineLevel="1" x14ac:dyDescent="0.2">
      <c r="A2006" s="30">
        <v>5</v>
      </c>
      <c r="B2006" s="32" t="s">
        <v>2076</v>
      </c>
      <c r="C2006" s="30"/>
      <c r="D2006" s="30"/>
      <c r="E2006" s="30"/>
      <c r="F2006" s="30"/>
    </row>
    <row r="2007" spans="1:6" outlineLevel="1" x14ac:dyDescent="0.2">
      <c r="A2007" s="30"/>
      <c r="B2007" s="30"/>
      <c r="C2007" s="30"/>
      <c r="D2007" s="30"/>
      <c r="E2007" s="30"/>
      <c r="F2007" s="30"/>
    </row>
    <row r="2008" spans="1:6" outlineLevel="1" x14ac:dyDescent="0.2">
      <c r="A2008" s="27" t="s">
        <v>2077</v>
      </c>
      <c r="B2008" s="28"/>
      <c r="C2008" s="30"/>
      <c r="D2008" s="30"/>
      <c r="E2008" s="30"/>
      <c r="F2008" s="30"/>
    </row>
    <row r="2009" spans="1:6" outlineLevel="1" x14ac:dyDescent="0.2">
      <c r="A2009" s="30">
        <v>1</v>
      </c>
      <c r="B2009" s="32" t="s">
        <v>2078</v>
      </c>
      <c r="C2009" s="30"/>
      <c r="D2009" s="30"/>
      <c r="E2009" s="30"/>
      <c r="F2009" s="30"/>
    </row>
    <row r="2010" spans="1:6" outlineLevel="1" x14ac:dyDescent="0.2">
      <c r="A2010" s="30">
        <v>2</v>
      </c>
      <c r="B2010" s="32" t="s">
        <v>2038</v>
      </c>
      <c r="C2010" s="30"/>
      <c r="D2010" s="30"/>
      <c r="E2010" s="30"/>
      <c r="F2010" s="30"/>
    </row>
    <row r="2011" spans="1:6" ht="25.5" outlineLevel="1" x14ac:dyDescent="0.2">
      <c r="A2011" s="30">
        <v>3</v>
      </c>
      <c r="B2011" s="32" t="s">
        <v>2039</v>
      </c>
      <c r="C2011" s="30"/>
      <c r="D2011" s="30"/>
      <c r="E2011" s="30"/>
      <c r="F2011" s="30"/>
    </row>
    <row r="2012" spans="1:6" outlineLevel="1" x14ac:dyDescent="0.2">
      <c r="A2012" s="30"/>
      <c r="B2012" s="30"/>
      <c r="C2012" s="30"/>
      <c r="D2012" s="30"/>
      <c r="E2012" s="30"/>
      <c r="F2012" s="30"/>
    </row>
    <row r="2013" spans="1:6" outlineLevel="1" x14ac:dyDescent="0.2">
      <c r="A2013" s="27" t="s">
        <v>2079</v>
      </c>
      <c r="B2013" s="28"/>
      <c r="C2013" s="30"/>
      <c r="D2013" s="30"/>
      <c r="E2013" s="30"/>
      <c r="F2013" s="30"/>
    </row>
    <row r="2014" spans="1:6" outlineLevel="1" x14ac:dyDescent="0.2">
      <c r="A2014" s="30">
        <v>1</v>
      </c>
      <c r="B2014" s="32" t="s">
        <v>2080</v>
      </c>
      <c r="C2014" s="30"/>
      <c r="D2014" s="30"/>
      <c r="E2014" s="30"/>
      <c r="F2014" s="30"/>
    </row>
    <row r="2015" spans="1:6" outlineLevel="1" x14ac:dyDescent="0.2">
      <c r="A2015" s="30">
        <v>2</v>
      </c>
      <c r="B2015" s="32" t="s">
        <v>2038</v>
      </c>
      <c r="C2015" s="30"/>
      <c r="D2015" s="30"/>
      <c r="E2015" s="30"/>
      <c r="F2015" s="30"/>
    </row>
    <row r="2016" spans="1:6" ht="25.5" outlineLevel="1" x14ac:dyDescent="0.2">
      <c r="A2016" s="30">
        <v>3</v>
      </c>
      <c r="B2016" s="32" t="s">
        <v>2039</v>
      </c>
      <c r="C2016" s="30"/>
      <c r="D2016" s="30"/>
      <c r="E2016" s="30"/>
      <c r="F2016" s="30"/>
    </row>
    <row r="2017" spans="1:6" outlineLevel="1" x14ac:dyDescent="0.2">
      <c r="A2017" s="30"/>
      <c r="B2017" s="30"/>
      <c r="C2017" s="30"/>
      <c r="D2017" s="30"/>
      <c r="E2017" s="30"/>
      <c r="F2017" s="30"/>
    </row>
    <row r="2018" spans="1:6" outlineLevel="1" x14ac:dyDescent="0.2">
      <c r="A2018" s="27" t="s">
        <v>2081</v>
      </c>
      <c r="B2018" s="28"/>
      <c r="C2018" s="30"/>
      <c r="D2018" s="30"/>
      <c r="E2018" s="30"/>
      <c r="F2018" s="30"/>
    </row>
    <row r="2019" spans="1:6" outlineLevel="1" x14ac:dyDescent="0.2">
      <c r="A2019" s="30">
        <v>1</v>
      </c>
      <c r="B2019" s="32" t="s">
        <v>2082</v>
      </c>
      <c r="C2019" s="30"/>
      <c r="D2019" s="30"/>
      <c r="E2019" s="30"/>
      <c r="F2019" s="30"/>
    </row>
    <row r="2020" spans="1:6" outlineLevel="1" x14ac:dyDescent="0.2">
      <c r="A2020" s="30">
        <v>2</v>
      </c>
      <c r="B2020" s="32" t="s">
        <v>2038</v>
      </c>
      <c r="C2020" s="30"/>
      <c r="D2020" s="30"/>
      <c r="E2020" s="30"/>
      <c r="F2020" s="30"/>
    </row>
    <row r="2021" spans="1:6" ht="25.5" outlineLevel="1" x14ac:dyDescent="0.2">
      <c r="A2021" s="30">
        <v>3</v>
      </c>
      <c r="B2021" s="32" t="s">
        <v>2039</v>
      </c>
      <c r="C2021" s="30"/>
      <c r="D2021" s="30"/>
      <c r="E2021" s="30"/>
      <c r="F2021" s="30"/>
    </row>
    <row r="2022" spans="1:6" outlineLevel="1" x14ac:dyDescent="0.2">
      <c r="A2022" s="30"/>
      <c r="B2022" s="30"/>
      <c r="C2022" s="30"/>
      <c r="D2022" s="30"/>
      <c r="E2022" s="30"/>
      <c r="F2022" s="30"/>
    </row>
    <row r="2023" spans="1:6" ht="25.5" outlineLevel="1" x14ac:dyDescent="0.2">
      <c r="A2023" s="27" t="s">
        <v>2083</v>
      </c>
      <c r="B2023" s="28"/>
      <c r="C2023" s="30"/>
      <c r="D2023" s="30"/>
      <c r="E2023" s="30"/>
      <c r="F2023" s="30"/>
    </row>
    <row r="2024" spans="1:6" outlineLevel="1" x14ac:dyDescent="0.2">
      <c r="A2024" s="30">
        <v>1</v>
      </c>
      <c r="B2024" s="32" t="s">
        <v>2084</v>
      </c>
      <c r="C2024" s="30"/>
      <c r="D2024" s="30"/>
      <c r="E2024" s="30"/>
      <c r="F2024" s="30"/>
    </row>
    <row r="2025" spans="1:6" outlineLevel="1" x14ac:dyDescent="0.2">
      <c r="A2025" s="30">
        <v>2</v>
      </c>
      <c r="B2025" s="32" t="s">
        <v>2038</v>
      </c>
      <c r="C2025" s="30"/>
      <c r="D2025" s="30"/>
      <c r="E2025" s="30"/>
      <c r="F2025" s="30"/>
    </row>
    <row r="2026" spans="1:6" ht="25.5" outlineLevel="1" x14ac:dyDescent="0.2">
      <c r="A2026" s="30">
        <v>3</v>
      </c>
      <c r="B2026" s="32" t="s">
        <v>2039</v>
      </c>
      <c r="C2026" s="30"/>
      <c r="D2026" s="30"/>
      <c r="E2026" s="30"/>
      <c r="F2026" s="30"/>
    </row>
    <row r="2027" spans="1:6" outlineLevel="1" x14ac:dyDescent="0.2">
      <c r="A2027" s="30"/>
      <c r="B2027" s="30"/>
      <c r="C2027" s="30"/>
      <c r="D2027" s="30"/>
      <c r="E2027" s="30"/>
      <c r="F2027" s="30"/>
    </row>
    <row r="2028" spans="1:6" outlineLevel="1" x14ac:dyDescent="0.2">
      <c r="A2028" s="27" t="s">
        <v>347</v>
      </c>
      <c r="B2028" s="28"/>
      <c r="C2028" s="30"/>
      <c r="D2028" s="30"/>
      <c r="E2028" s="30"/>
      <c r="F2028" s="30"/>
    </row>
    <row r="2029" spans="1:6" ht="25.5" outlineLevel="1" x14ac:dyDescent="0.2">
      <c r="A2029" s="30">
        <v>1</v>
      </c>
      <c r="B2029" s="32" t="s">
        <v>2085</v>
      </c>
      <c r="C2029" s="30"/>
      <c r="D2029" s="30"/>
      <c r="E2029" s="30"/>
      <c r="F2029" s="30"/>
    </row>
    <row r="2030" spans="1:6" outlineLevel="1" x14ac:dyDescent="0.2">
      <c r="A2030" s="30">
        <v>2</v>
      </c>
      <c r="B2030" s="32" t="s">
        <v>2086</v>
      </c>
      <c r="C2030" s="30"/>
      <c r="D2030" s="30"/>
      <c r="E2030" s="30"/>
      <c r="F2030" s="30"/>
    </row>
    <row r="2031" spans="1:6" outlineLevel="1" x14ac:dyDescent="0.2">
      <c r="A2031" s="30">
        <v>3</v>
      </c>
      <c r="B2031" s="32" t="s">
        <v>2087</v>
      </c>
      <c r="C2031" s="30"/>
      <c r="D2031" s="30"/>
      <c r="E2031" s="30"/>
      <c r="F2031" s="30"/>
    </row>
    <row r="2032" spans="1:6" ht="25.5" outlineLevel="1" x14ac:dyDescent="0.2">
      <c r="A2032" s="30">
        <v>4</v>
      </c>
      <c r="B2032" s="32" t="s">
        <v>2088</v>
      </c>
      <c r="C2032" s="30"/>
      <c r="D2032" s="30"/>
      <c r="E2032" s="30"/>
      <c r="F2032" s="30"/>
    </row>
    <row r="2033" spans="1:6" outlineLevel="1" x14ac:dyDescent="0.2">
      <c r="A2033" s="30">
        <v>5</v>
      </c>
      <c r="B2033" s="32" t="s">
        <v>2089</v>
      </c>
      <c r="C2033" s="30"/>
      <c r="D2033" s="30"/>
      <c r="E2033" s="30"/>
      <c r="F2033" s="30"/>
    </row>
    <row r="2034" spans="1:6" ht="25.5" outlineLevel="1" x14ac:dyDescent="0.2">
      <c r="A2034" s="30">
        <v>6</v>
      </c>
      <c r="B2034" s="32" t="s">
        <v>2090</v>
      </c>
      <c r="C2034" s="30"/>
      <c r="D2034" s="30"/>
      <c r="E2034" s="30"/>
      <c r="F2034" s="30"/>
    </row>
    <row r="2035" spans="1:6" outlineLevel="1" x14ac:dyDescent="0.2">
      <c r="A2035" s="30"/>
      <c r="B2035" s="30"/>
      <c r="C2035" s="30"/>
      <c r="D2035" s="30"/>
      <c r="E2035" s="30"/>
      <c r="F2035" s="30"/>
    </row>
    <row r="2036" spans="1:6" outlineLevel="1" x14ac:dyDescent="0.2">
      <c r="A2036" s="27" t="s">
        <v>349</v>
      </c>
      <c r="B2036" s="28"/>
      <c r="C2036" s="30"/>
      <c r="D2036" s="30"/>
      <c r="E2036" s="30"/>
      <c r="F2036" s="30"/>
    </row>
    <row r="2037" spans="1:6" ht="25.5" outlineLevel="1" x14ac:dyDescent="0.2">
      <c r="A2037" s="30">
        <v>1</v>
      </c>
      <c r="B2037" s="32" t="s">
        <v>2091</v>
      </c>
      <c r="C2037" s="30"/>
      <c r="D2037" s="30"/>
      <c r="E2037" s="30"/>
      <c r="F2037" s="30"/>
    </row>
    <row r="2038" spans="1:6" outlineLevel="1" x14ac:dyDescent="0.2">
      <c r="A2038" s="30">
        <v>2</v>
      </c>
      <c r="B2038" s="32" t="s">
        <v>2092</v>
      </c>
      <c r="C2038" s="30"/>
      <c r="D2038" s="30"/>
      <c r="E2038" s="30"/>
      <c r="F2038" s="30"/>
    </row>
    <row r="2039" spans="1:6" ht="25.5" outlineLevel="1" x14ac:dyDescent="0.2">
      <c r="A2039" s="30">
        <v>3</v>
      </c>
      <c r="B2039" s="32" t="s">
        <v>2093</v>
      </c>
      <c r="C2039" s="30"/>
      <c r="D2039" s="30"/>
      <c r="E2039" s="30"/>
      <c r="F2039" s="30"/>
    </row>
    <row r="2040" spans="1:6" ht="25.5" outlineLevel="1" x14ac:dyDescent="0.2">
      <c r="A2040" s="30">
        <v>4</v>
      </c>
      <c r="B2040" s="32" t="s">
        <v>2094</v>
      </c>
      <c r="C2040" s="30"/>
      <c r="D2040" s="30"/>
      <c r="E2040" s="30"/>
      <c r="F2040" s="30"/>
    </row>
    <row r="2041" spans="1:6" ht="25.5" outlineLevel="1" x14ac:dyDescent="0.2">
      <c r="A2041" s="30">
        <v>5</v>
      </c>
      <c r="B2041" s="32" t="s">
        <v>2095</v>
      </c>
      <c r="C2041" s="30"/>
      <c r="D2041" s="30"/>
      <c r="E2041" s="30"/>
      <c r="F2041" s="30"/>
    </row>
    <row r="2042" spans="1:6" ht="25.5" outlineLevel="1" x14ac:dyDescent="0.2">
      <c r="A2042" s="30">
        <v>6</v>
      </c>
      <c r="B2042" s="32" t="s">
        <v>2096</v>
      </c>
      <c r="C2042" s="30"/>
      <c r="D2042" s="30"/>
      <c r="E2042" s="30"/>
      <c r="F2042" s="30"/>
    </row>
    <row r="2043" spans="1:6" outlineLevel="1" x14ac:dyDescent="0.2">
      <c r="A2043" s="30">
        <v>7</v>
      </c>
      <c r="B2043" s="32" t="s">
        <v>2097</v>
      </c>
      <c r="C2043" s="30"/>
      <c r="D2043" s="30"/>
      <c r="E2043" s="30"/>
      <c r="F2043" s="30"/>
    </row>
    <row r="2044" spans="1:6" outlineLevel="1" x14ac:dyDescent="0.2">
      <c r="A2044" s="30"/>
      <c r="B2044" s="30"/>
      <c r="C2044" s="30"/>
      <c r="D2044" s="30"/>
      <c r="E2044" s="30"/>
      <c r="F2044" s="30"/>
    </row>
    <row r="2045" spans="1:6" outlineLevel="1" x14ac:dyDescent="0.2">
      <c r="A2045" s="27" t="s">
        <v>351</v>
      </c>
      <c r="B2045" s="28"/>
      <c r="C2045" s="30"/>
      <c r="D2045" s="30"/>
      <c r="E2045" s="30"/>
      <c r="F2045" s="30"/>
    </row>
    <row r="2046" spans="1:6" ht="25.5" outlineLevel="1" x14ac:dyDescent="0.2">
      <c r="A2046" s="30">
        <v>1</v>
      </c>
      <c r="B2046" s="32" t="s">
        <v>2098</v>
      </c>
      <c r="C2046" s="30"/>
      <c r="D2046" s="30"/>
      <c r="E2046" s="30"/>
      <c r="F2046" s="30"/>
    </row>
    <row r="2047" spans="1:6" outlineLevel="1" x14ac:dyDescent="0.2">
      <c r="A2047" s="30">
        <v>2</v>
      </c>
      <c r="B2047" s="32" t="s">
        <v>2099</v>
      </c>
      <c r="C2047" s="30"/>
      <c r="D2047" s="30"/>
      <c r="E2047" s="30"/>
      <c r="F2047" s="30"/>
    </row>
    <row r="2048" spans="1:6" ht="25.5" outlineLevel="1" x14ac:dyDescent="0.2">
      <c r="A2048" s="30">
        <v>3</v>
      </c>
      <c r="B2048" s="32" t="s">
        <v>2100</v>
      </c>
      <c r="C2048" s="30"/>
      <c r="D2048" s="30"/>
      <c r="E2048" s="30"/>
      <c r="F2048" s="30"/>
    </row>
    <row r="2049" spans="1:6" ht="25.5" outlineLevel="1" x14ac:dyDescent="0.2">
      <c r="A2049" s="30">
        <v>4</v>
      </c>
      <c r="B2049" s="32" t="s">
        <v>2101</v>
      </c>
      <c r="C2049" s="30"/>
      <c r="D2049" s="30"/>
      <c r="E2049" s="30"/>
      <c r="F2049" s="30"/>
    </row>
    <row r="2050" spans="1:6" outlineLevel="1" x14ac:dyDescent="0.2">
      <c r="A2050" s="30">
        <v>5</v>
      </c>
      <c r="B2050" s="32" t="s">
        <v>2102</v>
      </c>
      <c r="C2050" s="30"/>
      <c r="D2050" s="30"/>
      <c r="E2050" s="30"/>
      <c r="F2050" s="30"/>
    </row>
    <row r="2051" spans="1:6" ht="25.5" outlineLevel="1" x14ac:dyDescent="0.2">
      <c r="A2051" s="30">
        <v>6</v>
      </c>
      <c r="B2051" s="32" t="s">
        <v>2103</v>
      </c>
      <c r="C2051" s="30"/>
      <c r="D2051" s="30"/>
      <c r="E2051" s="30"/>
      <c r="F2051" s="30"/>
    </row>
    <row r="2052" spans="1:6" ht="25.5" outlineLevel="1" x14ac:dyDescent="0.2">
      <c r="A2052" s="30">
        <v>7</v>
      </c>
      <c r="B2052" s="32" t="s">
        <v>2104</v>
      </c>
      <c r="C2052" s="30"/>
      <c r="D2052" s="30"/>
      <c r="E2052" s="30"/>
      <c r="F2052" s="30"/>
    </row>
    <row r="2053" spans="1:6" ht="25.5" outlineLevel="1" x14ac:dyDescent="0.2">
      <c r="A2053" s="30">
        <v>8</v>
      </c>
      <c r="B2053" s="32" t="s">
        <v>2105</v>
      </c>
      <c r="C2053" s="30"/>
      <c r="D2053" s="30"/>
      <c r="E2053" s="30"/>
      <c r="F2053" s="30"/>
    </row>
    <row r="2054" spans="1:6" outlineLevel="1" x14ac:dyDescent="0.2">
      <c r="A2054" s="30"/>
      <c r="B2054" s="30"/>
      <c r="C2054" s="30"/>
      <c r="D2054" s="30"/>
      <c r="E2054" s="30"/>
      <c r="F2054" s="30"/>
    </row>
    <row r="2055" spans="1:6" outlineLevel="1" x14ac:dyDescent="0.2">
      <c r="A2055" s="27" t="s">
        <v>353</v>
      </c>
      <c r="B2055" s="28"/>
      <c r="C2055" s="30"/>
      <c r="D2055" s="30"/>
      <c r="E2055" s="30"/>
      <c r="F2055" s="30"/>
    </row>
    <row r="2056" spans="1:6" outlineLevel="1" x14ac:dyDescent="0.2">
      <c r="A2056" s="30">
        <v>1</v>
      </c>
      <c r="B2056" s="32" t="s">
        <v>2106</v>
      </c>
      <c r="C2056" s="30"/>
      <c r="D2056" s="30"/>
      <c r="E2056" s="30"/>
      <c r="F2056" s="30"/>
    </row>
    <row r="2057" spans="1:6" outlineLevel="1" x14ac:dyDescent="0.2">
      <c r="A2057" s="30">
        <v>2</v>
      </c>
      <c r="B2057" s="32" t="s">
        <v>2107</v>
      </c>
      <c r="C2057" s="30"/>
      <c r="D2057" s="30"/>
      <c r="E2057" s="30"/>
      <c r="F2057" s="30"/>
    </row>
    <row r="2058" spans="1:6" outlineLevel="1" x14ac:dyDescent="0.2">
      <c r="A2058" s="30">
        <v>3</v>
      </c>
      <c r="B2058" s="32" t="s">
        <v>2108</v>
      </c>
      <c r="C2058" s="30"/>
      <c r="D2058" s="30"/>
      <c r="E2058" s="30"/>
      <c r="F2058" s="30"/>
    </row>
    <row r="2059" spans="1:6" outlineLevel="1" x14ac:dyDescent="0.2">
      <c r="A2059" s="30">
        <v>4</v>
      </c>
      <c r="B2059" s="32" t="s">
        <v>2109</v>
      </c>
      <c r="C2059" s="30"/>
      <c r="D2059" s="30"/>
      <c r="E2059" s="30"/>
      <c r="F2059" s="30"/>
    </row>
    <row r="2060" spans="1:6" ht="25.5" outlineLevel="1" x14ac:dyDescent="0.2">
      <c r="A2060" s="30">
        <v>5</v>
      </c>
      <c r="B2060" s="32" t="s">
        <v>2110</v>
      </c>
      <c r="C2060" s="30"/>
      <c r="D2060" s="30"/>
      <c r="E2060" s="30"/>
      <c r="F2060" s="30"/>
    </row>
    <row r="2061" spans="1:6" outlineLevel="1" x14ac:dyDescent="0.2">
      <c r="A2061" s="30"/>
      <c r="B2061" s="30"/>
      <c r="C2061" s="30"/>
      <c r="D2061" s="30"/>
      <c r="E2061" s="30"/>
      <c r="F2061" s="30"/>
    </row>
    <row r="2062" spans="1:6" outlineLevel="1" x14ac:dyDescent="0.2">
      <c r="A2062" s="27" t="s">
        <v>355</v>
      </c>
      <c r="B2062" s="28"/>
      <c r="C2062" s="30"/>
      <c r="D2062" s="30"/>
      <c r="E2062" s="30"/>
      <c r="F2062" s="30"/>
    </row>
    <row r="2063" spans="1:6" outlineLevel="1" x14ac:dyDescent="0.2">
      <c r="A2063" s="30">
        <v>1</v>
      </c>
      <c r="B2063" s="32" t="s">
        <v>2111</v>
      </c>
      <c r="C2063" s="30"/>
      <c r="D2063" s="30"/>
      <c r="E2063" s="30"/>
      <c r="F2063" s="30"/>
    </row>
    <row r="2064" spans="1:6" ht="25.5" outlineLevel="1" x14ac:dyDescent="0.2">
      <c r="A2064" s="30">
        <v>2</v>
      </c>
      <c r="B2064" s="32" t="s">
        <v>2112</v>
      </c>
      <c r="C2064" s="30"/>
      <c r="D2064" s="30"/>
      <c r="E2064" s="30"/>
      <c r="F2064" s="30"/>
    </row>
    <row r="2065" spans="1:6" ht="25.5" outlineLevel="1" x14ac:dyDescent="0.2">
      <c r="A2065" s="30">
        <v>3</v>
      </c>
      <c r="B2065" s="32" t="s">
        <v>2113</v>
      </c>
      <c r="C2065" s="30"/>
      <c r="D2065" s="30"/>
      <c r="E2065" s="30"/>
      <c r="F2065" s="30"/>
    </row>
    <row r="2066" spans="1:6" ht="38.25" outlineLevel="1" x14ac:dyDescent="0.2">
      <c r="A2066" s="30">
        <v>4</v>
      </c>
      <c r="B2066" s="32" t="s">
        <v>2114</v>
      </c>
      <c r="C2066" s="30"/>
      <c r="D2066" s="30"/>
      <c r="E2066" s="30"/>
      <c r="F2066" s="30"/>
    </row>
    <row r="2067" spans="1:6" ht="25.5" outlineLevel="1" x14ac:dyDescent="0.2">
      <c r="A2067" s="30">
        <v>5</v>
      </c>
      <c r="B2067" s="32" t="s">
        <v>2115</v>
      </c>
      <c r="C2067" s="30"/>
      <c r="D2067" s="30"/>
      <c r="E2067" s="30"/>
      <c r="F2067" s="30"/>
    </row>
    <row r="2068" spans="1:6" ht="25.5" outlineLevel="1" x14ac:dyDescent="0.2">
      <c r="A2068" s="30">
        <v>6</v>
      </c>
      <c r="B2068" s="32" t="s">
        <v>2116</v>
      </c>
      <c r="C2068" s="30"/>
      <c r="D2068" s="30"/>
      <c r="E2068" s="30"/>
      <c r="F2068" s="30"/>
    </row>
    <row r="2069" spans="1:6" ht="25.5" outlineLevel="1" x14ac:dyDescent="0.2">
      <c r="A2069" s="30">
        <v>7</v>
      </c>
      <c r="B2069" s="32" t="s">
        <v>2117</v>
      </c>
      <c r="C2069" s="30"/>
      <c r="D2069" s="30"/>
      <c r="E2069" s="30"/>
      <c r="F2069" s="30"/>
    </row>
    <row r="2070" spans="1:6" outlineLevel="1" x14ac:dyDescent="0.2">
      <c r="A2070" s="30"/>
      <c r="B2070" s="30"/>
      <c r="C2070" s="30"/>
      <c r="D2070" s="30"/>
      <c r="E2070" s="30"/>
      <c r="F2070" s="30"/>
    </row>
    <row r="2071" spans="1:6" outlineLevel="1" x14ac:dyDescent="0.2">
      <c r="A2071" s="27" t="s">
        <v>357</v>
      </c>
      <c r="B2071" s="28"/>
      <c r="C2071" s="30"/>
      <c r="D2071" s="30"/>
      <c r="E2071" s="30"/>
      <c r="F2071" s="30"/>
    </row>
    <row r="2072" spans="1:6" outlineLevel="1" x14ac:dyDescent="0.2">
      <c r="A2072" s="30">
        <v>1</v>
      </c>
      <c r="B2072" s="32" t="s">
        <v>2118</v>
      </c>
      <c r="C2072" s="30"/>
      <c r="D2072" s="30"/>
      <c r="E2072" s="30"/>
      <c r="F2072" s="30"/>
    </row>
    <row r="2073" spans="1:6" ht="25.5" outlineLevel="1" x14ac:dyDescent="0.2">
      <c r="A2073" s="30">
        <v>2</v>
      </c>
      <c r="B2073" s="32" t="s">
        <v>2112</v>
      </c>
      <c r="C2073" s="30"/>
      <c r="D2073" s="30"/>
      <c r="E2073" s="30"/>
      <c r="F2073" s="30"/>
    </row>
    <row r="2074" spans="1:6" ht="25.5" outlineLevel="1" x14ac:dyDescent="0.2">
      <c r="A2074" s="30">
        <v>3</v>
      </c>
      <c r="B2074" s="32" t="s">
        <v>2113</v>
      </c>
      <c r="C2074" s="30"/>
      <c r="D2074" s="30"/>
      <c r="E2074" s="30"/>
      <c r="F2074" s="30"/>
    </row>
    <row r="2075" spans="1:6" ht="38.25" outlineLevel="1" x14ac:dyDescent="0.2">
      <c r="A2075" s="30">
        <v>4</v>
      </c>
      <c r="B2075" s="32" t="s">
        <v>2114</v>
      </c>
      <c r="C2075" s="30"/>
      <c r="D2075" s="30"/>
      <c r="E2075" s="30"/>
      <c r="F2075" s="30"/>
    </row>
    <row r="2076" spans="1:6" ht="25.5" outlineLevel="1" x14ac:dyDescent="0.2">
      <c r="A2076" s="30">
        <v>5</v>
      </c>
      <c r="B2076" s="32" t="s">
        <v>2115</v>
      </c>
      <c r="C2076" s="30"/>
      <c r="D2076" s="30"/>
      <c r="E2076" s="30"/>
      <c r="F2076" s="30"/>
    </row>
    <row r="2077" spans="1:6" ht="25.5" outlineLevel="1" x14ac:dyDescent="0.2">
      <c r="A2077" s="30">
        <v>6</v>
      </c>
      <c r="B2077" s="32" t="s">
        <v>2116</v>
      </c>
      <c r="C2077" s="30"/>
      <c r="D2077" s="30"/>
      <c r="E2077" s="30"/>
      <c r="F2077" s="30"/>
    </row>
    <row r="2078" spans="1:6" ht="25.5" outlineLevel="1" x14ac:dyDescent="0.2">
      <c r="A2078" s="30">
        <v>7</v>
      </c>
      <c r="B2078" s="32" t="s">
        <v>2117</v>
      </c>
      <c r="C2078" s="30"/>
      <c r="D2078" s="30"/>
      <c r="E2078" s="30"/>
      <c r="F2078" s="30"/>
    </row>
    <row r="2079" spans="1:6" outlineLevel="1" x14ac:dyDescent="0.2">
      <c r="A2079" s="30"/>
      <c r="B2079" s="30"/>
      <c r="C2079" s="30"/>
      <c r="D2079" s="30"/>
      <c r="E2079" s="30"/>
      <c r="F2079" s="30"/>
    </row>
    <row r="2080" spans="1:6" outlineLevel="1" x14ac:dyDescent="0.2">
      <c r="A2080" s="27" t="s">
        <v>359</v>
      </c>
      <c r="B2080" s="28"/>
      <c r="C2080" s="30"/>
      <c r="D2080" s="30"/>
      <c r="E2080" s="30"/>
      <c r="F2080" s="30"/>
    </row>
    <row r="2081" spans="1:6" outlineLevel="1" x14ac:dyDescent="0.2">
      <c r="A2081" s="30">
        <v>1</v>
      </c>
      <c r="B2081" s="32" t="s">
        <v>2119</v>
      </c>
      <c r="C2081" s="30"/>
      <c r="D2081" s="30"/>
      <c r="E2081" s="30"/>
      <c r="F2081" s="30"/>
    </row>
    <row r="2082" spans="1:6" ht="25.5" outlineLevel="1" x14ac:dyDescent="0.2">
      <c r="A2082" s="30">
        <v>2</v>
      </c>
      <c r="B2082" s="32" t="s">
        <v>2112</v>
      </c>
      <c r="C2082" s="30"/>
      <c r="D2082" s="30"/>
      <c r="E2082" s="30"/>
      <c r="F2082" s="30"/>
    </row>
    <row r="2083" spans="1:6" ht="25.5" outlineLevel="1" x14ac:dyDescent="0.2">
      <c r="A2083" s="30">
        <v>3</v>
      </c>
      <c r="B2083" s="32" t="s">
        <v>2113</v>
      </c>
      <c r="C2083" s="30"/>
      <c r="D2083" s="30"/>
      <c r="E2083" s="30"/>
      <c r="F2083" s="30"/>
    </row>
    <row r="2084" spans="1:6" ht="38.25" outlineLevel="1" x14ac:dyDescent="0.2">
      <c r="A2084" s="30">
        <v>4</v>
      </c>
      <c r="B2084" s="32" t="s">
        <v>2114</v>
      </c>
      <c r="C2084" s="30"/>
      <c r="D2084" s="30"/>
      <c r="E2084" s="30"/>
      <c r="F2084" s="30"/>
    </row>
    <row r="2085" spans="1:6" ht="25.5" outlineLevel="1" x14ac:dyDescent="0.2">
      <c r="A2085" s="30">
        <v>5</v>
      </c>
      <c r="B2085" s="32" t="s">
        <v>2115</v>
      </c>
      <c r="C2085" s="30"/>
      <c r="D2085" s="30"/>
      <c r="E2085" s="30"/>
      <c r="F2085" s="30"/>
    </row>
    <row r="2086" spans="1:6" ht="25.5" outlineLevel="1" x14ac:dyDescent="0.2">
      <c r="A2086" s="30">
        <v>6</v>
      </c>
      <c r="B2086" s="32" t="s">
        <v>2116</v>
      </c>
      <c r="C2086" s="30"/>
      <c r="D2086" s="30"/>
      <c r="E2086" s="30"/>
      <c r="F2086" s="30"/>
    </row>
    <row r="2087" spans="1:6" ht="25.5" outlineLevel="1" x14ac:dyDescent="0.2">
      <c r="A2087" s="30">
        <v>7</v>
      </c>
      <c r="B2087" s="32" t="s">
        <v>2117</v>
      </c>
      <c r="C2087" s="30"/>
      <c r="D2087" s="30"/>
      <c r="E2087" s="30"/>
      <c r="F2087" s="30"/>
    </row>
    <row r="2088" spans="1:6" outlineLevel="1" x14ac:dyDescent="0.2">
      <c r="A2088" s="30"/>
      <c r="B2088" s="30"/>
      <c r="C2088" s="30"/>
      <c r="D2088" s="30"/>
      <c r="E2088" s="30"/>
      <c r="F2088" s="30"/>
    </row>
    <row r="2089" spans="1:6" outlineLevel="1" x14ac:dyDescent="0.2">
      <c r="A2089" s="27" t="s">
        <v>337</v>
      </c>
      <c r="B2089" s="28"/>
      <c r="C2089" s="30"/>
      <c r="D2089" s="30"/>
      <c r="E2089" s="30"/>
      <c r="F2089" s="30"/>
    </row>
    <row r="2090" spans="1:6" outlineLevel="1" x14ac:dyDescent="0.2">
      <c r="A2090" s="30">
        <v>1</v>
      </c>
      <c r="B2090" s="32" t="s">
        <v>2120</v>
      </c>
      <c r="C2090" s="30"/>
      <c r="D2090" s="30"/>
      <c r="E2090" s="30"/>
      <c r="F2090" s="30"/>
    </row>
    <row r="2091" spans="1:6" outlineLevel="1" x14ac:dyDescent="0.2">
      <c r="A2091" s="30">
        <v>2</v>
      </c>
      <c r="B2091" s="32" t="s">
        <v>2121</v>
      </c>
      <c r="C2091" s="30"/>
      <c r="D2091" s="30"/>
      <c r="E2091" s="30"/>
      <c r="F2091" s="30"/>
    </row>
    <row r="2092" spans="1:6" ht="25.5" outlineLevel="1" x14ac:dyDescent="0.2">
      <c r="A2092" s="30">
        <v>3</v>
      </c>
      <c r="B2092" s="32" t="s">
        <v>2122</v>
      </c>
      <c r="C2092" s="30"/>
      <c r="D2092" s="30"/>
      <c r="E2092" s="30"/>
      <c r="F2092" s="30"/>
    </row>
    <row r="2093" spans="1:6" ht="25.5" outlineLevel="1" x14ac:dyDescent="0.2">
      <c r="A2093" s="30">
        <v>4</v>
      </c>
      <c r="B2093" s="32" t="s">
        <v>2123</v>
      </c>
      <c r="C2093" s="30"/>
      <c r="D2093" s="30"/>
      <c r="E2093" s="30"/>
      <c r="F2093" s="30"/>
    </row>
    <row r="2094" spans="1:6" outlineLevel="1" x14ac:dyDescent="0.2">
      <c r="A2094" s="30"/>
      <c r="B2094" s="30"/>
      <c r="C2094" s="30"/>
      <c r="D2094" s="30"/>
      <c r="E2094" s="30"/>
      <c r="F2094" s="30"/>
    </row>
    <row r="2095" spans="1:6" outlineLevel="1" x14ac:dyDescent="0.2">
      <c r="A2095" s="27" t="s">
        <v>339</v>
      </c>
      <c r="B2095" s="28"/>
      <c r="C2095" s="30"/>
      <c r="D2095" s="30"/>
      <c r="E2095" s="30"/>
      <c r="F2095" s="30"/>
    </row>
    <row r="2096" spans="1:6" outlineLevel="1" x14ac:dyDescent="0.2">
      <c r="A2096" s="30">
        <v>1</v>
      </c>
      <c r="B2096" s="32" t="s">
        <v>2124</v>
      </c>
      <c r="C2096" s="30"/>
      <c r="D2096" s="30"/>
      <c r="E2096" s="30"/>
      <c r="F2096" s="30"/>
    </row>
    <row r="2097" spans="1:6" ht="25.5" outlineLevel="1" x14ac:dyDescent="0.2">
      <c r="A2097" s="30">
        <v>2</v>
      </c>
      <c r="B2097" s="32" t="s">
        <v>2125</v>
      </c>
      <c r="C2097" s="30"/>
      <c r="D2097" s="30"/>
      <c r="E2097" s="30"/>
      <c r="F2097" s="30"/>
    </row>
    <row r="2098" spans="1:6" ht="25.5" outlineLevel="1" x14ac:dyDescent="0.2">
      <c r="A2098" s="30">
        <v>3</v>
      </c>
      <c r="B2098" s="32" t="s">
        <v>2126</v>
      </c>
      <c r="C2098" s="30"/>
      <c r="D2098" s="30"/>
      <c r="E2098" s="30"/>
      <c r="F2098" s="30"/>
    </row>
    <row r="2099" spans="1:6" ht="25.5" outlineLevel="1" x14ac:dyDescent="0.2">
      <c r="A2099" s="30">
        <v>4</v>
      </c>
      <c r="B2099" s="32" t="s">
        <v>2127</v>
      </c>
      <c r="C2099" s="30"/>
      <c r="D2099" s="30"/>
      <c r="E2099" s="30"/>
      <c r="F2099" s="30"/>
    </row>
    <row r="2100" spans="1:6" outlineLevel="1" x14ac:dyDescent="0.2">
      <c r="A2100" s="30"/>
      <c r="B2100" s="30"/>
      <c r="C2100" s="30"/>
      <c r="D2100" s="30"/>
      <c r="E2100" s="30"/>
      <c r="F2100" s="30"/>
    </row>
    <row r="2101" spans="1:6" outlineLevel="1" x14ac:dyDescent="0.2">
      <c r="A2101" s="27" t="s">
        <v>341</v>
      </c>
      <c r="B2101" s="28"/>
      <c r="C2101" s="30"/>
      <c r="D2101" s="30"/>
      <c r="E2101" s="30"/>
      <c r="F2101" s="30"/>
    </row>
    <row r="2102" spans="1:6" outlineLevel="1" x14ac:dyDescent="0.2">
      <c r="A2102" s="30">
        <v>1</v>
      </c>
      <c r="B2102" s="32" t="s">
        <v>2128</v>
      </c>
      <c r="C2102" s="30"/>
      <c r="D2102" s="30"/>
      <c r="E2102" s="30"/>
      <c r="F2102" s="30"/>
    </row>
    <row r="2103" spans="1:6" outlineLevel="1" x14ac:dyDescent="0.2">
      <c r="A2103" s="30">
        <v>2</v>
      </c>
      <c r="B2103" s="32" t="s">
        <v>2129</v>
      </c>
      <c r="C2103" s="30"/>
      <c r="D2103" s="30"/>
      <c r="E2103" s="30"/>
      <c r="F2103" s="30"/>
    </row>
    <row r="2104" spans="1:6" outlineLevel="1" x14ac:dyDescent="0.2">
      <c r="A2104" s="30">
        <v>3</v>
      </c>
      <c r="B2104" s="32" t="s">
        <v>2130</v>
      </c>
      <c r="C2104" s="30"/>
      <c r="D2104" s="30"/>
      <c r="E2104" s="30"/>
      <c r="F2104" s="30"/>
    </row>
    <row r="2105" spans="1:6" outlineLevel="1" x14ac:dyDescent="0.2">
      <c r="A2105" s="30">
        <v>4</v>
      </c>
      <c r="B2105" s="32" t="s">
        <v>2131</v>
      </c>
      <c r="C2105" s="30"/>
      <c r="D2105" s="30"/>
      <c r="E2105" s="30"/>
      <c r="F2105" s="30"/>
    </row>
    <row r="2106" spans="1:6" outlineLevel="1" x14ac:dyDescent="0.2">
      <c r="A2106" s="30">
        <v>5</v>
      </c>
      <c r="B2106" s="32" t="s">
        <v>2132</v>
      </c>
      <c r="C2106" s="30"/>
      <c r="D2106" s="30"/>
      <c r="E2106" s="30"/>
      <c r="F2106" s="30"/>
    </row>
    <row r="2107" spans="1:6" outlineLevel="1" x14ac:dyDescent="0.2">
      <c r="A2107" s="30"/>
      <c r="B2107" s="30"/>
      <c r="C2107" s="30"/>
      <c r="D2107" s="30"/>
      <c r="E2107" s="30"/>
      <c r="F2107" s="30"/>
    </row>
    <row r="2108" spans="1:6" outlineLevel="1" x14ac:dyDescent="0.2">
      <c r="A2108" s="27" t="s">
        <v>343</v>
      </c>
      <c r="B2108" s="28"/>
      <c r="C2108" s="30"/>
      <c r="D2108" s="30"/>
      <c r="E2108" s="30"/>
      <c r="F2108" s="30"/>
    </row>
    <row r="2109" spans="1:6" outlineLevel="1" x14ac:dyDescent="0.2">
      <c r="A2109" s="30">
        <v>1</v>
      </c>
      <c r="B2109" s="32" t="s">
        <v>2133</v>
      </c>
      <c r="C2109" s="30"/>
      <c r="D2109" s="30"/>
      <c r="E2109" s="30"/>
      <c r="F2109" s="30"/>
    </row>
    <row r="2110" spans="1:6" ht="25.5" outlineLevel="1" x14ac:dyDescent="0.2">
      <c r="A2110" s="30">
        <v>2</v>
      </c>
      <c r="B2110" s="32" t="s">
        <v>2134</v>
      </c>
      <c r="C2110" s="30"/>
      <c r="D2110" s="30"/>
      <c r="E2110" s="30"/>
      <c r="F2110" s="30"/>
    </row>
    <row r="2111" spans="1:6" ht="25.5" outlineLevel="1" x14ac:dyDescent="0.2">
      <c r="A2111" s="30">
        <v>3</v>
      </c>
      <c r="B2111" s="32" t="s">
        <v>2135</v>
      </c>
      <c r="C2111" s="30"/>
      <c r="D2111" s="30"/>
      <c r="E2111" s="30"/>
      <c r="F2111" s="30"/>
    </row>
    <row r="2112" spans="1:6" ht="25.5" outlineLevel="1" x14ac:dyDescent="0.2">
      <c r="A2112" s="30">
        <v>4</v>
      </c>
      <c r="B2112" s="32" t="s">
        <v>2136</v>
      </c>
      <c r="C2112" s="30"/>
      <c r="D2112" s="30"/>
      <c r="E2112" s="30"/>
      <c r="F2112" s="30"/>
    </row>
    <row r="2113" spans="1:6" ht="25.5" outlineLevel="1" x14ac:dyDescent="0.2">
      <c r="A2113" s="30">
        <v>5</v>
      </c>
      <c r="B2113" s="32" t="s">
        <v>2137</v>
      </c>
      <c r="C2113" s="30"/>
      <c r="D2113" s="30"/>
      <c r="E2113" s="30"/>
      <c r="F2113" s="30"/>
    </row>
    <row r="2114" spans="1:6" ht="25.5" outlineLevel="1" x14ac:dyDescent="0.2">
      <c r="A2114" s="30">
        <v>6</v>
      </c>
      <c r="B2114" s="32" t="s">
        <v>2138</v>
      </c>
      <c r="C2114" s="30"/>
      <c r="D2114" s="30"/>
      <c r="E2114" s="30"/>
      <c r="F2114" s="30"/>
    </row>
    <row r="2115" spans="1:6" outlineLevel="1" x14ac:dyDescent="0.2">
      <c r="A2115" s="30"/>
      <c r="B2115" s="30"/>
      <c r="C2115" s="30"/>
      <c r="D2115" s="30"/>
      <c r="E2115" s="30"/>
      <c r="F2115" s="30"/>
    </row>
    <row r="2116" spans="1:6" outlineLevel="1" x14ac:dyDescent="0.2">
      <c r="A2116" s="27" t="s">
        <v>345</v>
      </c>
      <c r="B2116" s="28"/>
      <c r="C2116" s="30"/>
      <c r="D2116" s="30"/>
      <c r="E2116" s="30"/>
      <c r="F2116" s="30"/>
    </row>
    <row r="2117" spans="1:6" outlineLevel="1" x14ac:dyDescent="0.2">
      <c r="A2117" s="30">
        <v>1</v>
      </c>
      <c r="B2117" s="32" t="s">
        <v>2139</v>
      </c>
      <c r="C2117" s="30"/>
      <c r="D2117" s="30"/>
      <c r="E2117" s="30"/>
      <c r="F2117" s="30"/>
    </row>
    <row r="2118" spans="1:6" ht="25.5" outlineLevel="1" x14ac:dyDescent="0.2">
      <c r="A2118" s="30">
        <v>2</v>
      </c>
      <c r="B2118" s="32" t="s">
        <v>2134</v>
      </c>
      <c r="C2118" s="30"/>
      <c r="D2118" s="30"/>
      <c r="E2118" s="30"/>
      <c r="F2118" s="30"/>
    </row>
    <row r="2119" spans="1:6" ht="25.5" outlineLevel="1" x14ac:dyDescent="0.2">
      <c r="A2119" s="30">
        <v>3</v>
      </c>
      <c r="B2119" s="32" t="s">
        <v>2135</v>
      </c>
      <c r="C2119" s="30"/>
      <c r="D2119" s="30"/>
      <c r="E2119" s="30"/>
      <c r="F2119" s="30"/>
    </row>
    <row r="2120" spans="1:6" ht="25.5" outlineLevel="1" x14ac:dyDescent="0.2">
      <c r="A2120" s="30">
        <v>4</v>
      </c>
      <c r="B2120" s="32" t="s">
        <v>2136</v>
      </c>
      <c r="C2120" s="30"/>
      <c r="D2120" s="30"/>
      <c r="E2120" s="30"/>
      <c r="F2120" s="30"/>
    </row>
    <row r="2121" spans="1:6" ht="25.5" outlineLevel="1" x14ac:dyDescent="0.2">
      <c r="A2121" s="30">
        <v>5</v>
      </c>
      <c r="B2121" s="32" t="s">
        <v>2137</v>
      </c>
      <c r="C2121" s="30"/>
      <c r="D2121" s="30"/>
      <c r="E2121" s="30"/>
      <c r="F2121" s="30"/>
    </row>
    <row r="2122" spans="1:6" ht="25.5" outlineLevel="1" x14ac:dyDescent="0.2">
      <c r="A2122" s="30">
        <v>6</v>
      </c>
      <c r="B2122" s="32" t="s">
        <v>2138</v>
      </c>
      <c r="C2122" s="30"/>
      <c r="D2122" s="30"/>
      <c r="E2122" s="30"/>
      <c r="F2122" s="30"/>
    </row>
    <row r="2123" spans="1:6" outlineLevel="1" x14ac:dyDescent="0.2">
      <c r="A2123" s="30"/>
      <c r="B2123" s="30"/>
      <c r="C2123" s="30"/>
      <c r="D2123" s="30"/>
      <c r="E2123" s="30"/>
      <c r="F2123" s="30"/>
    </row>
    <row r="2124" spans="1:6" outlineLevel="1" x14ac:dyDescent="0.2">
      <c r="A2124" s="27" t="s">
        <v>490</v>
      </c>
      <c r="B2124" s="28"/>
      <c r="C2124" s="30"/>
      <c r="D2124" s="30"/>
      <c r="E2124" s="30"/>
      <c r="F2124" s="30"/>
    </row>
    <row r="2125" spans="1:6" outlineLevel="1" x14ac:dyDescent="0.2">
      <c r="A2125" s="30">
        <v>1</v>
      </c>
      <c r="B2125" s="32" t="s">
        <v>2140</v>
      </c>
      <c r="C2125" s="30"/>
      <c r="D2125" s="30"/>
      <c r="E2125" s="30"/>
      <c r="F2125" s="30"/>
    </row>
    <row r="2126" spans="1:6" ht="25.5" outlineLevel="1" x14ac:dyDescent="0.2">
      <c r="A2126" s="30">
        <v>2</v>
      </c>
      <c r="B2126" s="32" t="s">
        <v>2141</v>
      </c>
      <c r="C2126" s="30"/>
      <c r="D2126" s="30"/>
      <c r="E2126" s="30"/>
      <c r="F2126" s="30"/>
    </row>
    <row r="2127" spans="1:6" ht="25.5" outlineLevel="1" x14ac:dyDescent="0.2">
      <c r="A2127" s="30">
        <v>3</v>
      </c>
      <c r="B2127" s="32" t="s">
        <v>2142</v>
      </c>
      <c r="C2127" s="30"/>
      <c r="D2127" s="30"/>
      <c r="E2127" s="30"/>
      <c r="F2127" s="30"/>
    </row>
    <row r="2128" spans="1:6" ht="25.5" outlineLevel="1" x14ac:dyDescent="0.2">
      <c r="A2128" s="30">
        <v>4</v>
      </c>
      <c r="B2128" s="32" t="s">
        <v>2143</v>
      </c>
      <c r="C2128" s="30"/>
      <c r="D2128" s="30"/>
      <c r="E2128" s="30"/>
      <c r="F2128" s="30"/>
    </row>
    <row r="2129" spans="1:6" outlineLevel="1" x14ac:dyDescent="0.2">
      <c r="A2129" s="30">
        <v>5</v>
      </c>
      <c r="B2129" s="32" t="s">
        <v>2144</v>
      </c>
      <c r="C2129" s="30"/>
      <c r="D2129" s="30"/>
      <c r="E2129" s="30"/>
      <c r="F2129" s="30"/>
    </row>
    <row r="2130" spans="1:6" outlineLevel="1" x14ac:dyDescent="0.2">
      <c r="A2130" s="30"/>
      <c r="B2130" s="30"/>
      <c r="C2130" s="30"/>
      <c r="D2130" s="30"/>
      <c r="E2130" s="30"/>
      <c r="F2130" s="30"/>
    </row>
    <row r="2131" spans="1:6" outlineLevel="1" x14ac:dyDescent="0.2">
      <c r="A2131" s="27" t="s">
        <v>492</v>
      </c>
      <c r="B2131" s="28"/>
      <c r="C2131" s="30"/>
      <c r="D2131" s="30"/>
      <c r="E2131" s="30"/>
      <c r="F2131" s="30"/>
    </row>
    <row r="2132" spans="1:6" ht="25.5" outlineLevel="1" x14ac:dyDescent="0.2">
      <c r="A2132" s="30">
        <v>1</v>
      </c>
      <c r="B2132" s="32" t="s">
        <v>2145</v>
      </c>
      <c r="C2132" s="30"/>
      <c r="D2132" s="30"/>
      <c r="E2132" s="30"/>
      <c r="F2132" s="30"/>
    </row>
    <row r="2133" spans="1:6" outlineLevel="1" x14ac:dyDescent="0.2">
      <c r="A2133" s="30">
        <v>2</v>
      </c>
      <c r="B2133" s="32" t="s">
        <v>2146</v>
      </c>
      <c r="C2133" s="30"/>
      <c r="D2133" s="30"/>
      <c r="E2133" s="30"/>
      <c r="F2133" s="30"/>
    </row>
    <row r="2134" spans="1:6" outlineLevel="1" x14ac:dyDescent="0.2">
      <c r="A2134" s="30">
        <v>3</v>
      </c>
      <c r="B2134" s="32" t="s">
        <v>2147</v>
      </c>
      <c r="C2134" s="30"/>
      <c r="D2134" s="30"/>
      <c r="E2134" s="30"/>
      <c r="F2134" s="30"/>
    </row>
    <row r="2135" spans="1:6" ht="25.5" outlineLevel="1" x14ac:dyDescent="0.2">
      <c r="A2135" s="30">
        <v>4</v>
      </c>
      <c r="B2135" s="32" t="s">
        <v>2148</v>
      </c>
      <c r="C2135" s="30"/>
      <c r="D2135" s="30"/>
      <c r="E2135" s="30"/>
      <c r="F2135" s="30"/>
    </row>
    <row r="2136" spans="1:6" outlineLevel="1" x14ac:dyDescent="0.2">
      <c r="A2136" s="30">
        <v>5</v>
      </c>
      <c r="B2136" s="32" t="s">
        <v>2149</v>
      </c>
      <c r="C2136" s="30"/>
      <c r="D2136" s="30"/>
      <c r="E2136" s="30"/>
      <c r="F2136" s="30"/>
    </row>
    <row r="2137" spans="1:6" outlineLevel="1" x14ac:dyDescent="0.2">
      <c r="A2137" s="30"/>
      <c r="B2137" s="30"/>
      <c r="C2137" s="30"/>
      <c r="D2137" s="30"/>
      <c r="E2137" s="30"/>
      <c r="F2137" s="30"/>
    </row>
    <row r="2138" spans="1:6" outlineLevel="1" x14ac:dyDescent="0.2">
      <c r="A2138" s="27" t="s">
        <v>494</v>
      </c>
      <c r="B2138" s="28"/>
      <c r="C2138" s="30"/>
      <c r="D2138" s="30"/>
      <c r="E2138" s="30"/>
      <c r="F2138" s="30"/>
    </row>
    <row r="2139" spans="1:6" ht="25.5" outlineLevel="1" x14ac:dyDescent="0.2">
      <c r="A2139" s="30">
        <v>1</v>
      </c>
      <c r="B2139" s="32" t="s">
        <v>2150</v>
      </c>
      <c r="C2139" s="30"/>
      <c r="D2139" s="30"/>
      <c r="E2139" s="30"/>
      <c r="F2139" s="30"/>
    </row>
    <row r="2140" spans="1:6" outlineLevel="1" x14ac:dyDescent="0.2">
      <c r="A2140" s="30">
        <v>2</v>
      </c>
      <c r="B2140" s="32" t="s">
        <v>2151</v>
      </c>
      <c r="C2140" s="30"/>
      <c r="D2140" s="30"/>
      <c r="E2140" s="30"/>
      <c r="F2140" s="30"/>
    </row>
    <row r="2141" spans="1:6" ht="38.25" outlineLevel="1" x14ac:dyDescent="0.2">
      <c r="A2141" s="30">
        <v>3</v>
      </c>
      <c r="B2141" s="32" t="s">
        <v>2152</v>
      </c>
      <c r="C2141" s="30"/>
      <c r="D2141" s="30"/>
      <c r="E2141" s="30"/>
      <c r="F2141" s="30"/>
    </row>
    <row r="2142" spans="1:6" outlineLevel="1" x14ac:dyDescent="0.2">
      <c r="A2142" s="30">
        <v>4</v>
      </c>
      <c r="B2142" s="32" t="s">
        <v>2153</v>
      </c>
      <c r="C2142" s="30"/>
      <c r="D2142" s="30"/>
      <c r="E2142" s="30"/>
      <c r="F2142" s="30"/>
    </row>
    <row r="2143" spans="1:6" outlineLevel="1" x14ac:dyDescent="0.2">
      <c r="A2143" s="30"/>
      <c r="B2143" s="30"/>
      <c r="C2143" s="30"/>
      <c r="D2143" s="30"/>
      <c r="E2143" s="30"/>
      <c r="F2143" s="30"/>
    </row>
    <row r="2144" spans="1:6" outlineLevel="1" x14ac:dyDescent="0.2">
      <c r="A2144" s="27" t="s">
        <v>496</v>
      </c>
      <c r="B2144" s="28"/>
      <c r="C2144" s="30"/>
      <c r="D2144" s="30"/>
      <c r="E2144" s="30"/>
      <c r="F2144" s="30"/>
    </row>
    <row r="2145" spans="1:6" outlineLevel="1" x14ac:dyDescent="0.2">
      <c r="A2145" s="30">
        <v>1</v>
      </c>
      <c r="B2145" s="32" t="s">
        <v>2154</v>
      </c>
      <c r="C2145" s="30"/>
      <c r="D2145" s="30"/>
      <c r="E2145" s="30"/>
      <c r="F2145" s="30"/>
    </row>
    <row r="2146" spans="1:6" outlineLevel="1" x14ac:dyDescent="0.2">
      <c r="A2146" s="30">
        <v>2</v>
      </c>
      <c r="B2146" s="32" t="s">
        <v>2155</v>
      </c>
      <c r="C2146" s="30"/>
      <c r="D2146" s="30"/>
      <c r="E2146" s="30"/>
      <c r="F2146" s="30"/>
    </row>
    <row r="2147" spans="1:6" outlineLevel="1" x14ac:dyDescent="0.2">
      <c r="A2147" s="30">
        <v>3</v>
      </c>
      <c r="B2147" s="32" t="s">
        <v>2156</v>
      </c>
      <c r="C2147" s="30"/>
      <c r="D2147" s="30"/>
      <c r="E2147" s="30"/>
      <c r="F2147" s="30"/>
    </row>
    <row r="2148" spans="1:6" outlineLevel="1" x14ac:dyDescent="0.2">
      <c r="A2148" s="30">
        <v>4</v>
      </c>
      <c r="B2148" s="32" t="s">
        <v>2157</v>
      </c>
      <c r="C2148" s="30"/>
      <c r="D2148" s="30"/>
      <c r="E2148" s="30"/>
      <c r="F2148" s="30"/>
    </row>
    <row r="2149" spans="1:6" outlineLevel="1" x14ac:dyDescent="0.2">
      <c r="A2149" s="30"/>
      <c r="B2149" s="30"/>
      <c r="C2149" s="30"/>
      <c r="D2149" s="30"/>
      <c r="E2149" s="30"/>
      <c r="F2149" s="30"/>
    </row>
    <row r="2150" spans="1:6" outlineLevel="1" x14ac:dyDescent="0.2">
      <c r="A2150" s="27" t="s">
        <v>499</v>
      </c>
      <c r="B2150" s="28"/>
      <c r="C2150" s="30"/>
      <c r="D2150" s="30"/>
      <c r="E2150" s="30"/>
      <c r="F2150" s="30"/>
    </row>
    <row r="2151" spans="1:6" outlineLevel="1" x14ac:dyDescent="0.2">
      <c r="A2151" s="30">
        <v>1</v>
      </c>
      <c r="B2151" s="32" t="s">
        <v>2158</v>
      </c>
      <c r="C2151" s="30"/>
      <c r="D2151" s="30"/>
      <c r="E2151" s="30"/>
      <c r="F2151" s="30"/>
    </row>
    <row r="2152" spans="1:6" outlineLevel="1" x14ac:dyDescent="0.2">
      <c r="A2152" s="30">
        <v>2</v>
      </c>
      <c r="B2152" s="32" t="s">
        <v>2159</v>
      </c>
      <c r="C2152" s="30"/>
      <c r="D2152" s="30"/>
      <c r="E2152" s="30"/>
      <c r="F2152" s="30"/>
    </row>
    <row r="2153" spans="1:6" outlineLevel="1" x14ac:dyDescent="0.2">
      <c r="A2153" s="30">
        <v>3</v>
      </c>
      <c r="B2153" s="32" t="s">
        <v>2160</v>
      </c>
      <c r="C2153" s="30"/>
      <c r="D2153" s="30"/>
      <c r="E2153" s="30"/>
      <c r="F2153" s="30"/>
    </row>
    <row r="2154" spans="1:6" outlineLevel="1" x14ac:dyDescent="0.2">
      <c r="A2154" s="30">
        <v>4</v>
      </c>
      <c r="B2154" s="32" t="s">
        <v>2161</v>
      </c>
      <c r="C2154" s="30"/>
      <c r="D2154" s="30"/>
      <c r="E2154" s="30"/>
      <c r="F2154" s="30"/>
    </row>
    <row r="2155" spans="1:6" outlineLevel="1" x14ac:dyDescent="0.2">
      <c r="A2155" s="30"/>
      <c r="B2155" s="30"/>
      <c r="C2155" s="30"/>
      <c r="D2155" s="30"/>
      <c r="E2155" s="30"/>
      <c r="F2155" s="30"/>
    </row>
    <row r="2156" spans="1:6" outlineLevel="1" x14ac:dyDescent="0.2">
      <c r="A2156" s="27" t="s">
        <v>501</v>
      </c>
      <c r="B2156" s="28"/>
      <c r="C2156" s="30"/>
      <c r="D2156" s="30"/>
      <c r="E2156" s="30"/>
      <c r="F2156" s="30"/>
    </row>
    <row r="2157" spans="1:6" ht="25.5" outlineLevel="1" x14ac:dyDescent="0.2">
      <c r="A2157" s="30">
        <v>1</v>
      </c>
      <c r="B2157" s="32" t="s">
        <v>2162</v>
      </c>
      <c r="C2157" s="30"/>
      <c r="D2157" s="30"/>
      <c r="E2157" s="30"/>
      <c r="F2157" s="30"/>
    </row>
    <row r="2158" spans="1:6" outlineLevel="1" x14ac:dyDescent="0.2">
      <c r="A2158" s="30">
        <v>2</v>
      </c>
      <c r="B2158" s="32" t="s">
        <v>2163</v>
      </c>
      <c r="C2158" s="30"/>
      <c r="D2158" s="30"/>
      <c r="E2158" s="30"/>
      <c r="F2158" s="30"/>
    </row>
    <row r="2159" spans="1:6" outlineLevel="1" x14ac:dyDescent="0.2">
      <c r="A2159" s="30">
        <v>3</v>
      </c>
      <c r="B2159" s="32" t="s">
        <v>2164</v>
      </c>
      <c r="C2159" s="30"/>
      <c r="D2159" s="30"/>
      <c r="E2159" s="30"/>
      <c r="F2159" s="30"/>
    </row>
    <row r="2160" spans="1:6" ht="25.5" outlineLevel="1" x14ac:dyDescent="0.2">
      <c r="A2160" s="30">
        <v>4</v>
      </c>
      <c r="B2160" s="32" t="s">
        <v>2165</v>
      </c>
      <c r="C2160" s="30"/>
      <c r="D2160" s="30"/>
      <c r="E2160" s="30"/>
      <c r="F2160" s="30"/>
    </row>
    <row r="2161" spans="1:6" outlineLevel="1" x14ac:dyDescent="0.2">
      <c r="A2161" s="30"/>
      <c r="B2161" s="30"/>
      <c r="C2161" s="30"/>
      <c r="D2161" s="30"/>
      <c r="E2161" s="30"/>
      <c r="F2161" s="30"/>
    </row>
    <row r="2162" spans="1:6" outlineLevel="1" x14ac:dyDescent="0.2">
      <c r="A2162" s="27" t="s">
        <v>503</v>
      </c>
      <c r="B2162" s="28"/>
      <c r="C2162" s="30"/>
      <c r="D2162" s="30"/>
      <c r="E2162" s="30"/>
      <c r="F2162" s="30"/>
    </row>
    <row r="2163" spans="1:6" ht="25.5" outlineLevel="1" x14ac:dyDescent="0.2">
      <c r="A2163" s="30">
        <v>1</v>
      </c>
      <c r="B2163" s="32" t="s">
        <v>2166</v>
      </c>
      <c r="C2163" s="30"/>
      <c r="D2163" s="30"/>
      <c r="E2163" s="30"/>
      <c r="F2163" s="30"/>
    </row>
    <row r="2164" spans="1:6" outlineLevel="1" x14ac:dyDescent="0.2">
      <c r="A2164" s="30">
        <v>2</v>
      </c>
      <c r="B2164" s="32" t="s">
        <v>2167</v>
      </c>
      <c r="C2164" s="30"/>
      <c r="D2164" s="30"/>
      <c r="E2164" s="30"/>
      <c r="F2164" s="30"/>
    </row>
    <row r="2165" spans="1:6" outlineLevel="1" x14ac:dyDescent="0.2">
      <c r="A2165" s="30">
        <v>3</v>
      </c>
      <c r="B2165" s="32" t="s">
        <v>2168</v>
      </c>
      <c r="C2165" s="30"/>
      <c r="D2165" s="30"/>
      <c r="E2165" s="30"/>
      <c r="F2165" s="30"/>
    </row>
    <row r="2166" spans="1:6" outlineLevel="1" x14ac:dyDescent="0.2">
      <c r="A2166" s="30">
        <v>4</v>
      </c>
      <c r="B2166" s="32" t="s">
        <v>2169</v>
      </c>
      <c r="C2166" s="30"/>
      <c r="D2166" s="30"/>
      <c r="E2166" s="30"/>
      <c r="F2166" s="30"/>
    </row>
    <row r="2167" spans="1:6" ht="25.5" outlineLevel="1" x14ac:dyDescent="0.2">
      <c r="A2167" s="30">
        <v>5</v>
      </c>
      <c r="B2167" s="32" t="s">
        <v>2170</v>
      </c>
      <c r="C2167" s="30"/>
      <c r="D2167" s="30"/>
      <c r="E2167" s="30"/>
      <c r="F2167" s="30"/>
    </row>
    <row r="2168" spans="1:6" outlineLevel="1" x14ac:dyDescent="0.2">
      <c r="A2168" s="30">
        <v>6</v>
      </c>
      <c r="B2168" s="32" t="s">
        <v>2171</v>
      </c>
      <c r="C2168" s="30"/>
      <c r="D2168" s="30"/>
      <c r="E2168" s="30"/>
      <c r="F2168" s="30"/>
    </row>
    <row r="2169" spans="1:6" outlineLevel="1" x14ac:dyDescent="0.2">
      <c r="A2169" s="30"/>
      <c r="B2169" s="30"/>
      <c r="C2169" s="30"/>
      <c r="D2169" s="30"/>
      <c r="E2169" s="30"/>
      <c r="F2169" s="30"/>
    </row>
    <row r="2170" spans="1:6" outlineLevel="1" x14ac:dyDescent="0.2">
      <c r="A2170" s="27" t="s">
        <v>506</v>
      </c>
      <c r="B2170" s="28"/>
      <c r="C2170" s="30"/>
      <c r="D2170" s="30"/>
      <c r="E2170" s="30"/>
      <c r="F2170" s="30"/>
    </row>
    <row r="2171" spans="1:6" ht="25.5" outlineLevel="1" x14ac:dyDescent="0.2">
      <c r="A2171" s="30">
        <v>1</v>
      </c>
      <c r="B2171" s="32" t="s">
        <v>2172</v>
      </c>
      <c r="C2171" s="30"/>
      <c r="D2171" s="30"/>
      <c r="E2171" s="30"/>
      <c r="F2171" s="30"/>
    </row>
    <row r="2172" spans="1:6" outlineLevel="1" x14ac:dyDescent="0.2">
      <c r="A2172" s="30">
        <v>2</v>
      </c>
      <c r="B2172" s="32" t="s">
        <v>2173</v>
      </c>
      <c r="C2172" s="30"/>
      <c r="D2172" s="30"/>
      <c r="E2172" s="30"/>
      <c r="F2172" s="30"/>
    </row>
    <row r="2173" spans="1:6" outlineLevel="1" x14ac:dyDescent="0.2">
      <c r="A2173" s="30">
        <v>3</v>
      </c>
      <c r="B2173" s="32" t="s">
        <v>2174</v>
      </c>
      <c r="C2173" s="30"/>
      <c r="D2173" s="30"/>
      <c r="E2173" s="30"/>
      <c r="F2173" s="30"/>
    </row>
    <row r="2174" spans="1:6" ht="25.5" outlineLevel="1" x14ac:dyDescent="0.2">
      <c r="A2174" s="30">
        <v>4</v>
      </c>
      <c r="B2174" s="32" t="s">
        <v>2175</v>
      </c>
      <c r="C2174" s="30"/>
      <c r="D2174" s="30"/>
      <c r="E2174" s="30"/>
      <c r="F2174" s="30"/>
    </row>
    <row r="2175" spans="1:6" outlineLevel="1" x14ac:dyDescent="0.2">
      <c r="A2175" s="30">
        <v>5</v>
      </c>
      <c r="B2175" s="32" t="s">
        <v>2176</v>
      </c>
      <c r="C2175" s="30"/>
      <c r="D2175" s="30"/>
      <c r="E2175" s="30"/>
      <c r="F2175" s="30"/>
    </row>
    <row r="2176" spans="1:6" outlineLevel="1" x14ac:dyDescent="0.2">
      <c r="A2176" s="30"/>
      <c r="B2176" s="30"/>
      <c r="C2176" s="30"/>
      <c r="D2176" s="30"/>
      <c r="E2176" s="30"/>
      <c r="F2176" s="30"/>
    </row>
    <row r="2177" spans="1:6" ht="20.25" collapsed="1" x14ac:dyDescent="0.2">
      <c r="A2177" s="117" t="s">
        <v>2177</v>
      </c>
      <c r="B2177" s="117"/>
      <c r="C2177" s="117"/>
      <c r="D2177" s="117"/>
      <c r="E2177" s="117"/>
      <c r="F2177" s="117"/>
    </row>
    <row r="2178" spans="1:6" hidden="1" outlineLevel="1" x14ac:dyDescent="0.2">
      <c r="A2178" s="118" t="s">
        <v>2178</v>
      </c>
      <c r="B2178" s="118"/>
      <c r="C2178" s="118"/>
      <c r="D2178" s="118"/>
      <c r="E2178" s="118"/>
      <c r="F2178" s="118"/>
    </row>
    <row r="2179" spans="1:6" hidden="1" outlineLevel="1" x14ac:dyDescent="0.2">
      <c r="A2179" s="118" t="s">
        <v>2179</v>
      </c>
      <c r="B2179" s="118"/>
      <c r="C2179" s="118"/>
      <c r="D2179" s="118"/>
      <c r="E2179" s="118"/>
      <c r="F2179" s="118"/>
    </row>
    <row r="2180" spans="1:6" hidden="1" outlineLevel="1" x14ac:dyDescent="0.2">
      <c r="A2180" s="118" t="s">
        <v>2180</v>
      </c>
      <c r="B2180" s="118"/>
      <c r="C2180" s="118"/>
      <c r="D2180" s="118"/>
      <c r="E2180" s="118"/>
      <c r="F2180" s="118"/>
    </row>
    <row r="2181" spans="1:6" hidden="1" outlineLevel="1" x14ac:dyDescent="0.2">
      <c r="A2181" s="118" t="s">
        <v>2181</v>
      </c>
      <c r="B2181" s="118"/>
      <c r="C2181" s="118"/>
      <c r="D2181" s="118"/>
      <c r="E2181" s="118"/>
      <c r="F2181" s="118"/>
    </row>
    <row r="2182" spans="1:6" hidden="1" outlineLevel="1" x14ac:dyDescent="0.2">
      <c r="A2182" s="118" t="s">
        <v>2182</v>
      </c>
      <c r="B2182" s="118"/>
      <c r="C2182" s="118"/>
      <c r="D2182" s="118"/>
      <c r="E2182" s="118"/>
      <c r="F2182" s="118"/>
    </row>
    <row r="2183" spans="1:6" hidden="1" outlineLevel="1" x14ac:dyDescent="0.2">
      <c r="A2183" s="118" t="s">
        <v>2183</v>
      </c>
      <c r="B2183" s="118"/>
      <c r="C2183" s="118"/>
      <c r="D2183" s="118"/>
      <c r="E2183" s="118"/>
      <c r="F2183" s="118"/>
    </row>
    <row r="2184" spans="1:6" hidden="1" outlineLevel="1" x14ac:dyDescent="0.2">
      <c r="A2184" s="30"/>
      <c r="B2184" s="30"/>
      <c r="C2184" s="30"/>
      <c r="D2184" s="30"/>
      <c r="E2184" s="30"/>
      <c r="F2184" s="30"/>
    </row>
    <row r="2185" spans="1:6" ht="16.5" hidden="1" outlineLevel="1" x14ac:dyDescent="0.2">
      <c r="A2185" s="119" t="s">
        <v>2184</v>
      </c>
      <c r="B2185" s="119"/>
      <c r="C2185" s="119"/>
      <c r="D2185" s="119"/>
      <c r="E2185" s="119"/>
      <c r="F2185" s="119"/>
    </row>
    <row r="2186" spans="1:6" hidden="1" outlineLevel="1" x14ac:dyDescent="0.2">
      <c r="A2186" s="118" t="s">
        <v>2185</v>
      </c>
      <c r="B2186" s="118"/>
      <c r="C2186" s="118"/>
      <c r="D2186" s="118"/>
      <c r="E2186" s="118"/>
      <c r="F2186" s="118"/>
    </row>
    <row r="2187" spans="1:6" hidden="1" outlineLevel="1" x14ac:dyDescent="0.2">
      <c r="A2187" s="118" t="s">
        <v>2186</v>
      </c>
      <c r="B2187" s="118"/>
      <c r="C2187" s="118"/>
      <c r="D2187" s="118"/>
      <c r="E2187" s="118"/>
      <c r="F2187" s="118"/>
    </row>
    <row r="2188" spans="1:6" hidden="1" outlineLevel="1" x14ac:dyDescent="0.2">
      <c r="A2188" s="118" t="s">
        <v>2187</v>
      </c>
      <c r="B2188" s="118"/>
      <c r="C2188" s="118"/>
      <c r="D2188" s="118"/>
      <c r="E2188" s="118"/>
      <c r="F2188" s="118"/>
    </row>
    <row r="2189" spans="1:6" hidden="1" outlineLevel="1" x14ac:dyDescent="0.2">
      <c r="A2189" s="30"/>
      <c r="B2189" s="30"/>
      <c r="C2189" s="30"/>
      <c r="D2189" s="30"/>
      <c r="E2189" s="30"/>
      <c r="F2189" s="30"/>
    </row>
    <row r="2190" spans="1:6" ht="16.5" hidden="1" outlineLevel="1" x14ac:dyDescent="0.2">
      <c r="A2190" s="119" t="s">
        <v>2188</v>
      </c>
      <c r="B2190" s="119"/>
      <c r="C2190" s="119"/>
      <c r="D2190" s="119"/>
      <c r="E2190" s="119"/>
      <c r="F2190" s="119"/>
    </row>
    <row r="2191" spans="1:6" hidden="1" outlineLevel="1" x14ac:dyDescent="0.2">
      <c r="A2191" s="118" t="s">
        <v>2189</v>
      </c>
      <c r="B2191" s="118"/>
      <c r="C2191" s="118"/>
      <c r="D2191" s="118"/>
      <c r="E2191" s="118"/>
      <c r="F2191" s="118"/>
    </row>
    <row r="2192" spans="1:6" hidden="1" outlineLevel="1" x14ac:dyDescent="0.2">
      <c r="A2192" s="118" t="s">
        <v>2190</v>
      </c>
      <c r="B2192" s="118"/>
      <c r="C2192" s="118"/>
      <c r="D2192" s="118"/>
      <c r="E2192" s="118"/>
      <c r="F2192" s="118"/>
    </row>
    <row r="2193" spans="1:6" hidden="1" outlineLevel="1" x14ac:dyDescent="0.2">
      <c r="A2193" s="118" t="s">
        <v>3235</v>
      </c>
      <c r="B2193" s="118"/>
      <c r="C2193" s="118"/>
      <c r="D2193" s="118"/>
      <c r="E2193" s="118"/>
      <c r="F2193" s="118"/>
    </row>
    <row r="2194" spans="1:6" hidden="1" outlineLevel="1" x14ac:dyDescent="0.2">
      <c r="A2194" s="118" t="s">
        <v>3236</v>
      </c>
      <c r="B2194" s="118"/>
      <c r="C2194" s="118"/>
      <c r="D2194" s="118"/>
      <c r="E2194" s="118"/>
      <c r="F2194" s="118"/>
    </row>
    <row r="2195" spans="1:6" hidden="1" outlineLevel="1" x14ac:dyDescent="0.2">
      <c r="A2195" s="118" t="s">
        <v>895</v>
      </c>
      <c r="B2195" s="118"/>
      <c r="C2195" s="118"/>
      <c r="D2195" s="118"/>
      <c r="E2195" s="118"/>
      <c r="F2195" s="118"/>
    </row>
    <row r="2196" spans="1:6" hidden="1" outlineLevel="1" x14ac:dyDescent="0.2">
      <c r="A2196" s="118" t="s">
        <v>2191</v>
      </c>
      <c r="B2196" s="118"/>
      <c r="C2196" s="118"/>
      <c r="D2196" s="118"/>
      <c r="E2196" s="118"/>
      <c r="F2196" s="118"/>
    </row>
    <row r="2197" spans="1:6" hidden="1" outlineLevel="1" x14ac:dyDescent="0.2">
      <c r="A2197" s="118" t="s">
        <v>2192</v>
      </c>
      <c r="B2197" s="118"/>
      <c r="C2197" s="118"/>
      <c r="D2197" s="118"/>
      <c r="E2197" s="118"/>
      <c r="F2197" s="118"/>
    </row>
    <row r="2198" spans="1:6" hidden="1" outlineLevel="1" x14ac:dyDescent="0.2">
      <c r="A2198" s="30"/>
      <c r="B2198" s="30"/>
      <c r="C2198" s="30"/>
      <c r="D2198" s="30"/>
      <c r="E2198" s="30"/>
      <c r="F2198" s="30"/>
    </row>
    <row r="2199" spans="1:6" ht="16.5" hidden="1" outlineLevel="1" x14ac:dyDescent="0.2">
      <c r="A2199" s="119" t="s">
        <v>2193</v>
      </c>
      <c r="B2199" s="119"/>
      <c r="C2199" s="119"/>
      <c r="D2199" s="119"/>
      <c r="E2199" s="119"/>
      <c r="F2199" s="119"/>
    </row>
    <row r="2200" spans="1:6" hidden="1" outlineLevel="1" x14ac:dyDescent="0.2">
      <c r="A2200" s="118" t="s">
        <v>2194</v>
      </c>
      <c r="B2200" s="118"/>
      <c r="C2200" s="118"/>
      <c r="D2200" s="118"/>
      <c r="E2200" s="118"/>
      <c r="F2200" s="118"/>
    </row>
    <row r="2201" spans="1:6" hidden="1" outlineLevel="1" x14ac:dyDescent="0.2">
      <c r="A2201" s="118" t="s">
        <v>2195</v>
      </c>
      <c r="B2201" s="118"/>
      <c r="C2201" s="118"/>
      <c r="D2201" s="118"/>
      <c r="E2201" s="118"/>
      <c r="F2201" s="118"/>
    </row>
    <row r="2202" spans="1:6" hidden="1" outlineLevel="1" x14ac:dyDescent="0.2">
      <c r="A2202" s="118" t="s">
        <v>2196</v>
      </c>
      <c r="B2202" s="118"/>
      <c r="C2202" s="118"/>
      <c r="D2202" s="118"/>
      <c r="E2202" s="118"/>
      <c r="F2202" s="118"/>
    </row>
    <row r="2203" spans="1:6" hidden="1" outlineLevel="1" x14ac:dyDescent="0.2">
      <c r="A2203" s="118" t="s">
        <v>2197</v>
      </c>
      <c r="B2203" s="118"/>
      <c r="C2203" s="118"/>
      <c r="D2203" s="118"/>
      <c r="E2203" s="118"/>
      <c r="F2203" s="118"/>
    </row>
    <row r="2204" spans="1:6" hidden="1" outlineLevel="1" x14ac:dyDescent="0.2">
      <c r="A2204" s="118" t="s">
        <v>2198</v>
      </c>
      <c r="B2204" s="118"/>
      <c r="C2204" s="118"/>
      <c r="D2204" s="118"/>
      <c r="E2204" s="118"/>
      <c r="F2204" s="118"/>
    </row>
    <row r="2205" spans="1:6" hidden="1" outlineLevel="1" x14ac:dyDescent="0.2">
      <c r="A2205" s="118" t="s">
        <v>2199</v>
      </c>
      <c r="B2205" s="118"/>
      <c r="C2205" s="118"/>
      <c r="D2205" s="118"/>
      <c r="E2205" s="118"/>
      <c r="F2205" s="118"/>
    </row>
    <row r="2206" spans="1:6" hidden="1" outlineLevel="1" x14ac:dyDescent="0.2">
      <c r="A2206" s="118" t="s">
        <v>2200</v>
      </c>
      <c r="B2206" s="118"/>
      <c r="C2206" s="118"/>
      <c r="D2206" s="118"/>
      <c r="E2206" s="118"/>
      <c r="F2206" s="118"/>
    </row>
    <row r="2207" spans="1:6" hidden="1" outlineLevel="1" x14ac:dyDescent="0.2">
      <c r="A2207" s="118" t="s">
        <v>2201</v>
      </c>
      <c r="B2207" s="118"/>
      <c r="C2207" s="118"/>
      <c r="D2207" s="118"/>
      <c r="E2207" s="118"/>
      <c r="F2207" s="118"/>
    </row>
    <row r="2208" spans="1:6" hidden="1" outlineLevel="1" x14ac:dyDescent="0.2">
      <c r="A2208" s="118" t="s">
        <v>2202</v>
      </c>
      <c r="B2208" s="118"/>
      <c r="C2208" s="118"/>
      <c r="D2208" s="118"/>
      <c r="E2208" s="118"/>
      <c r="F2208" s="118"/>
    </row>
    <row r="2209" spans="1:6" hidden="1" outlineLevel="1" x14ac:dyDescent="0.2">
      <c r="A2209" s="118" t="s">
        <v>2203</v>
      </c>
      <c r="B2209" s="118"/>
      <c r="C2209" s="118"/>
      <c r="D2209" s="118"/>
      <c r="E2209" s="118"/>
      <c r="F2209" s="118"/>
    </row>
    <row r="2210" spans="1:6" hidden="1" outlineLevel="1" x14ac:dyDescent="0.2">
      <c r="A2210" s="30"/>
      <c r="B2210" s="30"/>
      <c r="C2210" s="30"/>
      <c r="D2210" s="30"/>
      <c r="E2210" s="30"/>
      <c r="F2210" s="30"/>
    </row>
    <row r="2211" spans="1:6" ht="16.5" hidden="1" outlineLevel="1" x14ac:dyDescent="0.2">
      <c r="A2211" s="119" t="s">
        <v>2204</v>
      </c>
      <c r="B2211" s="119"/>
      <c r="C2211" s="119"/>
      <c r="D2211" s="119"/>
      <c r="E2211" s="119"/>
      <c r="F2211" s="119"/>
    </row>
    <row r="2212" spans="1:6" hidden="1" outlineLevel="1" x14ac:dyDescent="0.2">
      <c r="A2212" s="118" t="s">
        <v>2205</v>
      </c>
      <c r="B2212" s="118"/>
      <c r="C2212" s="118"/>
      <c r="D2212" s="118"/>
      <c r="E2212" s="118"/>
      <c r="F2212" s="118"/>
    </row>
    <row r="2213" spans="1:6" hidden="1" outlineLevel="1" x14ac:dyDescent="0.2">
      <c r="A2213" s="118" t="s">
        <v>2206</v>
      </c>
      <c r="B2213" s="118"/>
      <c r="C2213" s="118"/>
      <c r="D2213" s="118"/>
      <c r="E2213" s="118"/>
      <c r="F2213" s="118"/>
    </row>
    <row r="2214" spans="1:6" hidden="1" outlineLevel="1" x14ac:dyDescent="0.2">
      <c r="A2214" s="118" t="s">
        <v>2207</v>
      </c>
      <c r="B2214" s="118"/>
      <c r="C2214" s="118"/>
      <c r="D2214" s="118"/>
      <c r="E2214" s="118"/>
      <c r="F2214" s="118"/>
    </row>
    <row r="2215" spans="1:6" hidden="1" outlineLevel="1" x14ac:dyDescent="0.2">
      <c r="A2215" s="30"/>
      <c r="B2215" s="30"/>
      <c r="C2215" s="30"/>
      <c r="D2215" s="30"/>
      <c r="E2215" s="30"/>
      <c r="F2215" s="30"/>
    </row>
    <row r="2216" spans="1:6" ht="16.5" hidden="1" outlineLevel="1" x14ac:dyDescent="0.2">
      <c r="A2216" s="119" t="s">
        <v>2208</v>
      </c>
      <c r="B2216" s="119"/>
      <c r="C2216" s="119"/>
      <c r="D2216" s="119"/>
      <c r="E2216" s="119"/>
      <c r="F2216" s="119"/>
    </row>
    <row r="2217" spans="1:6" hidden="1" outlineLevel="1" x14ac:dyDescent="0.2">
      <c r="A2217" s="118" t="s">
        <v>2209</v>
      </c>
      <c r="B2217" s="118"/>
      <c r="C2217" s="118"/>
      <c r="D2217" s="118"/>
      <c r="E2217" s="118"/>
      <c r="F2217" s="118"/>
    </row>
    <row r="2218" spans="1:6" hidden="1" outlineLevel="1" x14ac:dyDescent="0.2">
      <c r="A2218" s="118" t="s">
        <v>2210</v>
      </c>
      <c r="B2218" s="118"/>
      <c r="C2218" s="118"/>
      <c r="D2218" s="118"/>
      <c r="E2218" s="118"/>
      <c r="F2218" s="118"/>
    </row>
    <row r="2219" spans="1:6" hidden="1" outlineLevel="1" x14ac:dyDescent="0.2">
      <c r="A2219" s="118" t="s">
        <v>2211</v>
      </c>
      <c r="B2219" s="118"/>
      <c r="C2219" s="118"/>
      <c r="D2219" s="118"/>
      <c r="E2219" s="118"/>
      <c r="F2219" s="118"/>
    </row>
    <row r="2220" spans="1:6" hidden="1" outlineLevel="1" x14ac:dyDescent="0.2">
      <c r="A2220" s="118" t="s">
        <v>2212</v>
      </c>
      <c r="B2220" s="118"/>
      <c r="C2220" s="118"/>
      <c r="D2220" s="118"/>
      <c r="E2220" s="118"/>
      <c r="F2220" s="118"/>
    </row>
    <row r="2221" spans="1:6" hidden="1" outlineLevel="1" x14ac:dyDescent="0.2">
      <c r="A2221" s="118" t="s">
        <v>2213</v>
      </c>
      <c r="B2221" s="118"/>
      <c r="C2221" s="118"/>
      <c r="D2221" s="118"/>
      <c r="E2221" s="118"/>
      <c r="F2221" s="118"/>
    </row>
    <row r="2222" spans="1:6" hidden="1" outlineLevel="1" x14ac:dyDescent="0.2">
      <c r="A2222" s="118" t="s">
        <v>2214</v>
      </c>
      <c r="B2222" s="118"/>
      <c r="C2222" s="118"/>
      <c r="D2222" s="118"/>
      <c r="E2222" s="118"/>
      <c r="F2222" s="118"/>
    </row>
    <row r="2223" spans="1:6" hidden="1" outlineLevel="1" x14ac:dyDescent="0.2">
      <c r="A2223" s="118" t="s">
        <v>2215</v>
      </c>
      <c r="B2223" s="118"/>
      <c r="C2223" s="118"/>
      <c r="D2223" s="118"/>
      <c r="E2223" s="118"/>
      <c r="F2223" s="118"/>
    </row>
    <row r="2224" spans="1:6" hidden="1" outlineLevel="1" x14ac:dyDescent="0.2">
      <c r="A2224" s="118" t="s">
        <v>2216</v>
      </c>
      <c r="B2224" s="118"/>
      <c r="C2224" s="118"/>
      <c r="D2224" s="118"/>
      <c r="E2224" s="118"/>
      <c r="F2224" s="118"/>
    </row>
    <row r="2225" spans="1:6" hidden="1" outlineLevel="1" x14ac:dyDescent="0.2">
      <c r="A2225" s="118" t="s">
        <v>2217</v>
      </c>
      <c r="B2225" s="118"/>
      <c r="C2225" s="118"/>
      <c r="D2225" s="118"/>
      <c r="E2225" s="118"/>
      <c r="F2225" s="118"/>
    </row>
    <row r="2226" spans="1:6" hidden="1" outlineLevel="1" x14ac:dyDescent="0.2">
      <c r="A2226" s="30"/>
      <c r="B2226" s="30"/>
      <c r="C2226" s="30"/>
      <c r="D2226" s="30"/>
      <c r="E2226" s="30"/>
      <c r="F2226" s="30"/>
    </row>
    <row r="2227" spans="1:6" ht="16.5" hidden="1" outlineLevel="1" x14ac:dyDescent="0.2">
      <c r="A2227" s="119" t="s">
        <v>2218</v>
      </c>
      <c r="B2227" s="119"/>
      <c r="C2227" s="119"/>
      <c r="D2227" s="119"/>
      <c r="E2227" s="119"/>
      <c r="F2227" s="119"/>
    </row>
    <row r="2228" spans="1:6" hidden="1" outlineLevel="1" x14ac:dyDescent="0.2">
      <c r="A2228" s="118" t="s">
        <v>2219</v>
      </c>
      <c r="B2228" s="118"/>
      <c r="C2228" s="118"/>
      <c r="D2228" s="118"/>
      <c r="E2228" s="118"/>
      <c r="F2228" s="118"/>
    </row>
    <row r="2229" spans="1:6" hidden="1" outlineLevel="1" x14ac:dyDescent="0.2">
      <c r="A2229" s="118" t="s">
        <v>2220</v>
      </c>
      <c r="B2229" s="118"/>
      <c r="C2229" s="118"/>
      <c r="D2229" s="118"/>
      <c r="E2229" s="118"/>
      <c r="F2229" s="118"/>
    </row>
    <row r="2230" spans="1:6" ht="66" hidden="1" customHeight="1" outlineLevel="1" x14ac:dyDescent="0.2">
      <c r="A2230" s="120"/>
      <c r="B2230" s="120"/>
      <c r="C2230" s="120"/>
      <c r="D2230" s="120"/>
      <c r="E2230" s="120"/>
      <c r="F2230" s="120"/>
    </row>
    <row r="2231" spans="1:6" hidden="1" outlineLevel="1" x14ac:dyDescent="0.2">
      <c r="A2231" s="118" t="s">
        <v>2221</v>
      </c>
      <c r="B2231" s="118"/>
      <c r="C2231" s="118"/>
      <c r="D2231" s="118"/>
      <c r="E2231" s="118"/>
      <c r="F2231" s="118"/>
    </row>
    <row r="2232" spans="1:6" hidden="1" outlineLevel="1" x14ac:dyDescent="0.2">
      <c r="A2232" s="118" t="s">
        <v>2222</v>
      </c>
      <c r="B2232" s="118"/>
      <c r="C2232" s="118"/>
      <c r="D2232" s="118"/>
      <c r="E2232" s="118"/>
      <c r="F2232" s="118"/>
    </row>
    <row r="2233" spans="1:6" hidden="1" outlineLevel="1" x14ac:dyDescent="0.2">
      <c r="A2233" s="118" t="s">
        <v>2223</v>
      </c>
      <c r="B2233" s="118"/>
      <c r="C2233" s="118"/>
      <c r="D2233" s="118"/>
      <c r="E2233" s="118"/>
      <c r="F2233" s="118"/>
    </row>
    <row r="2234" spans="1:6" hidden="1" outlineLevel="1" x14ac:dyDescent="0.2">
      <c r="A2234" s="118" t="s">
        <v>2224</v>
      </c>
      <c r="B2234" s="118"/>
      <c r="C2234" s="118"/>
      <c r="D2234" s="118"/>
      <c r="E2234" s="118"/>
      <c r="F2234" s="118"/>
    </row>
    <row r="2235" spans="1:6" hidden="1" outlineLevel="1" x14ac:dyDescent="0.2">
      <c r="A2235" s="118" t="s">
        <v>2225</v>
      </c>
      <c r="B2235" s="118"/>
      <c r="C2235" s="118"/>
      <c r="D2235" s="118"/>
      <c r="E2235" s="118"/>
      <c r="F2235" s="118"/>
    </row>
    <row r="2236" spans="1:6" hidden="1" outlineLevel="1" x14ac:dyDescent="0.2">
      <c r="A2236" s="118" t="s">
        <v>2226</v>
      </c>
      <c r="B2236" s="118"/>
      <c r="C2236" s="118"/>
      <c r="D2236" s="118"/>
      <c r="E2236" s="118"/>
      <c r="F2236" s="118"/>
    </row>
    <row r="2237" spans="1:6" hidden="1" outlineLevel="1" x14ac:dyDescent="0.2">
      <c r="A2237" s="118" t="s">
        <v>2227</v>
      </c>
      <c r="B2237" s="118"/>
      <c r="C2237" s="118"/>
      <c r="D2237" s="118"/>
      <c r="E2237" s="118"/>
      <c r="F2237" s="118"/>
    </row>
    <row r="2238" spans="1:6" hidden="1" outlineLevel="1" x14ac:dyDescent="0.2">
      <c r="A2238" s="118" t="s">
        <v>2228</v>
      </c>
      <c r="B2238" s="118"/>
      <c r="C2238" s="118"/>
      <c r="D2238" s="118"/>
      <c r="E2238" s="118"/>
      <c r="F2238" s="118"/>
    </row>
    <row r="2239" spans="1:6" hidden="1" outlineLevel="1" x14ac:dyDescent="0.2">
      <c r="A2239" s="118" t="s">
        <v>3237</v>
      </c>
      <c r="B2239" s="118"/>
      <c r="C2239" s="118"/>
      <c r="D2239" s="118"/>
      <c r="E2239" s="118"/>
      <c r="F2239" s="118"/>
    </row>
    <row r="2240" spans="1:6" hidden="1" outlineLevel="1" x14ac:dyDescent="0.2">
      <c r="A2240" s="118" t="s">
        <v>3238</v>
      </c>
      <c r="B2240" s="118"/>
      <c r="C2240" s="118"/>
      <c r="D2240" s="118"/>
      <c r="E2240" s="118"/>
      <c r="F2240" s="118"/>
    </row>
    <row r="2241" spans="1:6" hidden="1" outlineLevel="1" x14ac:dyDescent="0.2">
      <c r="A2241" s="30"/>
      <c r="B2241" s="30"/>
      <c r="C2241" s="30"/>
      <c r="D2241" s="30"/>
      <c r="E2241" s="30"/>
      <c r="F2241" s="30"/>
    </row>
    <row r="2242" spans="1:6" ht="16.5" hidden="1" outlineLevel="1" x14ac:dyDescent="0.2">
      <c r="A2242" s="119" t="s">
        <v>2229</v>
      </c>
      <c r="B2242" s="119"/>
      <c r="C2242" s="119"/>
      <c r="D2242" s="119"/>
      <c r="E2242" s="119"/>
      <c r="F2242" s="119"/>
    </row>
    <row r="2243" spans="1:6" hidden="1" outlineLevel="1" x14ac:dyDescent="0.2">
      <c r="A2243" s="118" t="s">
        <v>2230</v>
      </c>
      <c r="B2243" s="118"/>
      <c r="C2243" s="118"/>
      <c r="D2243" s="118"/>
      <c r="E2243" s="118"/>
      <c r="F2243" s="118"/>
    </row>
    <row r="2244" spans="1:6" hidden="1" outlineLevel="1" x14ac:dyDescent="0.2">
      <c r="A2244" s="118" t="s">
        <v>2231</v>
      </c>
      <c r="B2244" s="118"/>
      <c r="C2244" s="118"/>
      <c r="D2244" s="118"/>
      <c r="E2244" s="118"/>
      <c r="F2244" s="118"/>
    </row>
    <row r="2245" spans="1:6" hidden="1" outlineLevel="1" x14ac:dyDescent="0.2">
      <c r="A2245" s="118" t="s">
        <v>2232</v>
      </c>
      <c r="B2245" s="118"/>
      <c r="C2245" s="118"/>
      <c r="D2245" s="118"/>
      <c r="E2245" s="118"/>
      <c r="F2245" s="118"/>
    </row>
    <row r="2246" spans="1:6" hidden="1" outlineLevel="1" x14ac:dyDescent="0.2">
      <c r="A2246" s="118" t="s">
        <v>2233</v>
      </c>
      <c r="B2246" s="118"/>
      <c r="C2246" s="118"/>
      <c r="D2246" s="118"/>
      <c r="E2246" s="118"/>
      <c r="F2246" s="118"/>
    </row>
    <row r="2247" spans="1:6" hidden="1" outlineLevel="1" x14ac:dyDescent="0.2">
      <c r="A2247" s="118" t="s">
        <v>2234</v>
      </c>
      <c r="B2247" s="118"/>
      <c r="C2247" s="118"/>
      <c r="D2247" s="118"/>
      <c r="E2247" s="118"/>
      <c r="F2247" s="118"/>
    </row>
    <row r="2248" spans="1:6" hidden="1" outlineLevel="1" x14ac:dyDescent="0.2">
      <c r="A2248" s="118" t="s">
        <v>2235</v>
      </c>
      <c r="B2248" s="118"/>
      <c r="C2248" s="118"/>
      <c r="D2248" s="118"/>
      <c r="E2248" s="118"/>
      <c r="F2248" s="118"/>
    </row>
    <row r="2249" spans="1:6" hidden="1" outlineLevel="1" x14ac:dyDescent="0.2">
      <c r="A2249" s="118" t="s">
        <v>2236</v>
      </c>
      <c r="B2249" s="118"/>
      <c r="C2249" s="118"/>
      <c r="D2249" s="118"/>
      <c r="E2249" s="118"/>
      <c r="F2249" s="118"/>
    </row>
    <row r="2250" spans="1:6" hidden="1" outlineLevel="1" x14ac:dyDescent="0.2">
      <c r="A2250" s="30"/>
      <c r="B2250" s="30"/>
      <c r="C2250" s="30"/>
      <c r="D2250" s="30"/>
      <c r="E2250" s="30"/>
      <c r="F2250" s="30"/>
    </row>
    <row r="2251" spans="1:6" hidden="1" outlineLevel="1" x14ac:dyDescent="0.2">
      <c r="A2251" s="30"/>
      <c r="B2251" s="30"/>
      <c r="C2251" s="30"/>
      <c r="D2251" s="30"/>
      <c r="E2251" s="30"/>
      <c r="F2251" s="30"/>
    </row>
    <row r="2252" spans="1:6" x14ac:dyDescent="0.2">
      <c r="A2252" s="30"/>
      <c r="B2252" s="30"/>
      <c r="C2252" s="30"/>
      <c r="D2252" s="30"/>
      <c r="E2252" s="30"/>
      <c r="F2252" s="30"/>
    </row>
  </sheetData>
  <mergeCells count="834">
    <mergeCell ref="A2244:F2244"/>
    <mergeCell ref="A2245:F2245"/>
    <mergeCell ref="A2246:F2246"/>
    <mergeCell ref="A2247:F2247"/>
    <mergeCell ref="A2248:F2248"/>
    <mergeCell ref="A2249:F2249"/>
    <mergeCell ref="A2234:F2234"/>
    <mergeCell ref="A2235:F2235"/>
    <mergeCell ref="A2236:F2236"/>
    <mergeCell ref="A2237:F2237"/>
    <mergeCell ref="A2238:F2238"/>
    <mergeCell ref="A2239:F2239"/>
    <mergeCell ref="A2240:F2240"/>
    <mergeCell ref="A2242:F2242"/>
    <mergeCell ref="A2243:F2243"/>
    <mergeCell ref="A2224:F2224"/>
    <mergeCell ref="A2225:F2225"/>
    <mergeCell ref="A2227:F2227"/>
    <mergeCell ref="A2228:F2228"/>
    <mergeCell ref="A2229:F2229"/>
    <mergeCell ref="A2230:F2230"/>
    <mergeCell ref="A2231:F2231"/>
    <mergeCell ref="A2232:F2232"/>
    <mergeCell ref="A2233:F2233"/>
    <mergeCell ref="A2214:F2214"/>
    <mergeCell ref="A2216:F2216"/>
    <mergeCell ref="A2217:F2217"/>
    <mergeCell ref="A2218:F2218"/>
    <mergeCell ref="A2219:F2219"/>
    <mergeCell ref="A2220:F2220"/>
    <mergeCell ref="A2221:F2221"/>
    <mergeCell ref="A2222:F2222"/>
    <mergeCell ref="A2223:F2223"/>
    <mergeCell ref="A2204:F2204"/>
    <mergeCell ref="A2205:F2205"/>
    <mergeCell ref="A2206:F2206"/>
    <mergeCell ref="A2207:F2207"/>
    <mergeCell ref="A2208:F2208"/>
    <mergeCell ref="A2209:F2209"/>
    <mergeCell ref="A2211:F2211"/>
    <mergeCell ref="A2212:F2212"/>
    <mergeCell ref="A2213:F2213"/>
    <mergeCell ref="A2194:F2194"/>
    <mergeCell ref="A2195:F2195"/>
    <mergeCell ref="A2196:F2196"/>
    <mergeCell ref="A2197:F2197"/>
    <mergeCell ref="A2199:F2199"/>
    <mergeCell ref="A2200:F2200"/>
    <mergeCell ref="A2201:F2201"/>
    <mergeCell ref="A2202:F2202"/>
    <mergeCell ref="A2203:F2203"/>
    <mergeCell ref="A2183:F2183"/>
    <mergeCell ref="A2185:F2185"/>
    <mergeCell ref="A2186:F2186"/>
    <mergeCell ref="A2187:F2187"/>
    <mergeCell ref="A2188:F2188"/>
    <mergeCell ref="A2190:F2190"/>
    <mergeCell ref="A2191:F2191"/>
    <mergeCell ref="A2192:F2192"/>
    <mergeCell ref="A2193:F2193"/>
    <mergeCell ref="A818:F818"/>
    <mergeCell ref="A820:F820"/>
    <mergeCell ref="A823:F823"/>
    <mergeCell ref="A2177:F2177"/>
    <mergeCell ref="A2178:F2178"/>
    <mergeCell ref="A2179:F2179"/>
    <mergeCell ref="A2180:F2180"/>
    <mergeCell ref="A2181:F2181"/>
    <mergeCell ref="A2182:F2182"/>
    <mergeCell ref="A701:F701"/>
    <mergeCell ref="A711:F711"/>
    <mergeCell ref="A729:F729"/>
    <mergeCell ref="A735:F735"/>
    <mergeCell ref="A752:F752"/>
    <mergeCell ref="A768:F768"/>
    <mergeCell ref="A777:F777"/>
    <mergeCell ref="A778:F778"/>
    <mergeCell ref="A817:F817"/>
    <mergeCell ref="A815:F815"/>
    <mergeCell ref="A816:F816"/>
    <mergeCell ref="A819:F819"/>
    <mergeCell ref="A728:F728"/>
    <mergeCell ref="A745:F745"/>
    <mergeCell ref="A761:F761"/>
    <mergeCell ref="A771:F771"/>
    <mergeCell ref="A810:F810"/>
    <mergeCell ref="A811:F811"/>
    <mergeCell ref="A813:F813"/>
    <mergeCell ref="A814:F814"/>
    <mergeCell ref="A740:F740"/>
    <mergeCell ref="A756:F756"/>
    <mergeCell ref="A765:F765"/>
    <mergeCell ref="A766:F766"/>
    <mergeCell ref="A804:F804"/>
    <mergeCell ref="A805:F805"/>
    <mergeCell ref="A807:F807"/>
    <mergeCell ref="A808:F808"/>
    <mergeCell ref="A809:F809"/>
    <mergeCell ref="A801:F801"/>
    <mergeCell ref="A802:F802"/>
    <mergeCell ref="A803:F803"/>
    <mergeCell ref="A806:F806"/>
    <mergeCell ref="A812:F812"/>
    <mergeCell ref="A800:F800"/>
    <mergeCell ref="A617:F617"/>
    <mergeCell ref="A618:F618"/>
    <mergeCell ref="A644:F644"/>
    <mergeCell ref="A659:F659"/>
    <mergeCell ref="A679:F679"/>
    <mergeCell ref="A694:F694"/>
    <mergeCell ref="A704:F704"/>
    <mergeCell ref="A722:F722"/>
    <mergeCell ref="A708:F708"/>
    <mergeCell ref="A709:F709"/>
    <mergeCell ref="A710:F710"/>
    <mergeCell ref="A714:F714"/>
    <mergeCell ref="A702:F702"/>
    <mergeCell ref="A705:F705"/>
    <mergeCell ref="A706:F706"/>
    <mergeCell ref="A707:F707"/>
    <mergeCell ref="A712:F712"/>
    <mergeCell ref="A700:F700"/>
    <mergeCell ref="A690:F690"/>
    <mergeCell ref="A691:F691"/>
    <mergeCell ref="A692:F692"/>
    <mergeCell ref="A792:F792"/>
    <mergeCell ref="A793:F793"/>
    <mergeCell ref="A794:F794"/>
    <mergeCell ref="A795:F795"/>
    <mergeCell ref="A796:F796"/>
    <mergeCell ref="A797:F797"/>
    <mergeCell ref="A798:F798"/>
    <mergeCell ref="A799:F799"/>
    <mergeCell ref="A786:F786"/>
    <mergeCell ref="A787:F787"/>
    <mergeCell ref="A788:F788"/>
    <mergeCell ref="A789:F789"/>
    <mergeCell ref="A790:F790"/>
    <mergeCell ref="A791:F791"/>
    <mergeCell ref="A781:F781"/>
    <mergeCell ref="A782:F782"/>
    <mergeCell ref="A783:F783"/>
    <mergeCell ref="A784:F784"/>
    <mergeCell ref="A785:F785"/>
    <mergeCell ref="A774:F774"/>
    <mergeCell ref="A775:F775"/>
    <mergeCell ref="A776:F776"/>
    <mergeCell ref="A769:F769"/>
    <mergeCell ref="A772:F772"/>
    <mergeCell ref="A773:F773"/>
    <mergeCell ref="A762:F762"/>
    <mergeCell ref="A763:F763"/>
    <mergeCell ref="A764:F764"/>
    <mergeCell ref="A767:F767"/>
    <mergeCell ref="A755:F755"/>
    <mergeCell ref="A757:F757"/>
    <mergeCell ref="A758:F758"/>
    <mergeCell ref="A759:F759"/>
    <mergeCell ref="A760:F760"/>
    <mergeCell ref="A747:F747"/>
    <mergeCell ref="A748:F748"/>
    <mergeCell ref="A749:F749"/>
    <mergeCell ref="A750:F750"/>
    <mergeCell ref="A753:F753"/>
    <mergeCell ref="A741:F741"/>
    <mergeCell ref="A742:F742"/>
    <mergeCell ref="A743:F743"/>
    <mergeCell ref="A744:F744"/>
    <mergeCell ref="A746:F746"/>
    <mergeCell ref="A751:F751"/>
    <mergeCell ref="A734:F734"/>
    <mergeCell ref="A736:F736"/>
    <mergeCell ref="A738:F738"/>
    <mergeCell ref="A739:F739"/>
    <mergeCell ref="A730:F730"/>
    <mergeCell ref="A732:F732"/>
    <mergeCell ref="A733:F733"/>
    <mergeCell ref="A724:F724"/>
    <mergeCell ref="A725:F725"/>
    <mergeCell ref="A726:F726"/>
    <mergeCell ref="A727:F727"/>
    <mergeCell ref="A715:F715"/>
    <mergeCell ref="A716:F716"/>
    <mergeCell ref="A719:F719"/>
    <mergeCell ref="A720:F720"/>
    <mergeCell ref="A721:F721"/>
    <mergeCell ref="A718:F718"/>
    <mergeCell ref="A723:F723"/>
    <mergeCell ref="A717:F717"/>
    <mergeCell ref="A693:F693"/>
    <mergeCell ref="A695:F695"/>
    <mergeCell ref="A682:F682"/>
    <mergeCell ref="A683:F683"/>
    <mergeCell ref="A685:F685"/>
    <mergeCell ref="A687:F687"/>
    <mergeCell ref="A689:F689"/>
    <mergeCell ref="A699:F699"/>
    <mergeCell ref="A696:F696"/>
    <mergeCell ref="A697:F697"/>
    <mergeCell ref="A698:F698"/>
    <mergeCell ref="A686:F686"/>
    <mergeCell ref="A676:F676"/>
    <mergeCell ref="A677:F677"/>
    <mergeCell ref="A678:F678"/>
    <mergeCell ref="A680:F680"/>
    <mergeCell ref="A681:F681"/>
    <mergeCell ref="A684:F684"/>
    <mergeCell ref="A670:F670"/>
    <mergeCell ref="A671:F671"/>
    <mergeCell ref="A672:F672"/>
    <mergeCell ref="A673:F673"/>
    <mergeCell ref="A675:F675"/>
    <mergeCell ref="A674:F674"/>
    <mergeCell ref="A663:F663"/>
    <mergeCell ref="A664:F664"/>
    <mergeCell ref="A665:F665"/>
    <mergeCell ref="A667:F667"/>
    <mergeCell ref="A669:F669"/>
    <mergeCell ref="A657:F657"/>
    <mergeCell ref="A658:F658"/>
    <mergeCell ref="A660:F660"/>
    <mergeCell ref="A661:F661"/>
    <mergeCell ref="A662:F662"/>
    <mergeCell ref="A666:F666"/>
    <mergeCell ref="A652:F652"/>
    <mergeCell ref="A655:F655"/>
    <mergeCell ref="A656:F656"/>
    <mergeCell ref="A645:F645"/>
    <mergeCell ref="A646:F646"/>
    <mergeCell ref="A647:F647"/>
    <mergeCell ref="A648:F648"/>
    <mergeCell ref="A650:F650"/>
    <mergeCell ref="A654:F654"/>
    <mergeCell ref="A651:F651"/>
    <mergeCell ref="A638:F638"/>
    <mergeCell ref="A640:F640"/>
    <mergeCell ref="A641:F641"/>
    <mergeCell ref="A642:F642"/>
    <mergeCell ref="A643:F643"/>
    <mergeCell ref="A649:F649"/>
    <mergeCell ref="A631:F631"/>
    <mergeCell ref="A632:F632"/>
    <mergeCell ref="A636:F636"/>
    <mergeCell ref="A637:F637"/>
    <mergeCell ref="A639:F639"/>
    <mergeCell ref="A633:F633"/>
    <mergeCell ref="A628:F628"/>
    <mergeCell ref="A629:F629"/>
    <mergeCell ref="A630:F630"/>
    <mergeCell ref="A634:F634"/>
    <mergeCell ref="A619:F619"/>
    <mergeCell ref="A620:F620"/>
    <mergeCell ref="A622:F622"/>
    <mergeCell ref="A623:F623"/>
    <mergeCell ref="A621:F621"/>
    <mergeCell ref="A624:F624"/>
    <mergeCell ref="A625:F625"/>
    <mergeCell ref="A614:F614"/>
    <mergeCell ref="A615:F615"/>
    <mergeCell ref="A604:F604"/>
    <mergeCell ref="A605:F605"/>
    <mergeCell ref="A606:F606"/>
    <mergeCell ref="A609:F609"/>
    <mergeCell ref="A610:F610"/>
    <mergeCell ref="A611:F611"/>
    <mergeCell ref="A598:F598"/>
    <mergeCell ref="A599:F599"/>
    <mergeCell ref="A600:F600"/>
    <mergeCell ref="A601:F601"/>
    <mergeCell ref="A602:F602"/>
    <mergeCell ref="A603:F603"/>
    <mergeCell ref="A612:F612"/>
    <mergeCell ref="A613:F613"/>
    <mergeCell ref="A592:F592"/>
    <mergeCell ref="A593:F593"/>
    <mergeCell ref="A594:F594"/>
    <mergeCell ref="A595:F595"/>
    <mergeCell ref="A596:F596"/>
    <mergeCell ref="A597:F597"/>
    <mergeCell ref="A586:F586"/>
    <mergeCell ref="A587:F587"/>
    <mergeCell ref="A588:F588"/>
    <mergeCell ref="A589:F589"/>
    <mergeCell ref="A590:F590"/>
    <mergeCell ref="A591:F591"/>
    <mergeCell ref="A580:F580"/>
    <mergeCell ref="A581:F581"/>
    <mergeCell ref="A582:F582"/>
    <mergeCell ref="A583:F583"/>
    <mergeCell ref="A584:F584"/>
    <mergeCell ref="A585:F585"/>
    <mergeCell ref="A574:F574"/>
    <mergeCell ref="A575:F575"/>
    <mergeCell ref="A576:F576"/>
    <mergeCell ref="A577:F577"/>
    <mergeCell ref="A578:F578"/>
    <mergeCell ref="A579:F579"/>
    <mergeCell ref="A568:F568"/>
    <mergeCell ref="A569:F569"/>
    <mergeCell ref="A570:F570"/>
    <mergeCell ref="A571:F571"/>
    <mergeCell ref="A572:F572"/>
    <mergeCell ref="A573:F573"/>
    <mergeCell ref="A562:F562"/>
    <mergeCell ref="A563:F563"/>
    <mergeCell ref="A564:F564"/>
    <mergeCell ref="A565:F565"/>
    <mergeCell ref="A566:F566"/>
    <mergeCell ref="A567:F567"/>
    <mergeCell ref="A556:F556"/>
    <mergeCell ref="A557:F557"/>
    <mergeCell ref="A558:F558"/>
    <mergeCell ref="A559:F559"/>
    <mergeCell ref="A560:F560"/>
    <mergeCell ref="A561:F561"/>
    <mergeCell ref="A550:F550"/>
    <mergeCell ref="A551:F551"/>
    <mergeCell ref="A552:F552"/>
    <mergeCell ref="A553:F553"/>
    <mergeCell ref="A554:F554"/>
    <mergeCell ref="A555:F555"/>
    <mergeCell ref="A544:F544"/>
    <mergeCell ref="A545:F545"/>
    <mergeCell ref="A546:F546"/>
    <mergeCell ref="A547:F547"/>
    <mergeCell ref="A548:F548"/>
    <mergeCell ref="A549:F549"/>
    <mergeCell ref="A538:F538"/>
    <mergeCell ref="A539:F539"/>
    <mergeCell ref="A540:F540"/>
    <mergeCell ref="A541:F541"/>
    <mergeCell ref="A542:F542"/>
    <mergeCell ref="A543:F543"/>
    <mergeCell ref="A532:F532"/>
    <mergeCell ref="A533:F533"/>
    <mergeCell ref="A534:F534"/>
    <mergeCell ref="A535:F535"/>
    <mergeCell ref="A536:F536"/>
    <mergeCell ref="A537:F537"/>
    <mergeCell ref="A526:F526"/>
    <mergeCell ref="A527:F527"/>
    <mergeCell ref="A528:F528"/>
    <mergeCell ref="A529:F529"/>
    <mergeCell ref="A530:F530"/>
    <mergeCell ref="A531:F531"/>
    <mergeCell ref="A518:F518"/>
    <mergeCell ref="A519:F519"/>
    <mergeCell ref="A522:F522"/>
    <mergeCell ref="A523:F523"/>
    <mergeCell ref="A524:F524"/>
    <mergeCell ref="A525:F525"/>
    <mergeCell ref="A512:F512"/>
    <mergeCell ref="A513:F513"/>
    <mergeCell ref="A514:F514"/>
    <mergeCell ref="A515:F515"/>
    <mergeCell ref="A516:F516"/>
    <mergeCell ref="A517:F517"/>
    <mergeCell ref="A506:F506"/>
    <mergeCell ref="A507:F507"/>
    <mergeCell ref="A508:F508"/>
    <mergeCell ref="A509:F509"/>
    <mergeCell ref="A510:F510"/>
    <mergeCell ref="A511:F511"/>
    <mergeCell ref="A500:F500"/>
    <mergeCell ref="A501:F501"/>
    <mergeCell ref="A502:F502"/>
    <mergeCell ref="A503:F503"/>
    <mergeCell ref="A504:F504"/>
    <mergeCell ref="A505:F505"/>
    <mergeCell ref="A493:F493"/>
    <mergeCell ref="A494:F494"/>
    <mergeCell ref="A495:F495"/>
    <mergeCell ref="A496:F496"/>
    <mergeCell ref="A497:F497"/>
    <mergeCell ref="A499:F499"/>
    <mergeCell ref="A487:F487"/>
    <mergeCell ref="A488:F488"/>
    <mergeCell ref="A489:F489"/>
    <mergeCell ref="A490:F490"/>
    <mergeCell ref="A491:F491"/>
    <mergeCell ref="A492:F492"/>
    <mergeCell ref="A481:F481"/>
    <mergeCell ref="A482:F482"/>
    <mergeCell ref="A483:F483"/>
    <mergeCell ref="A484:F484"/>
    <mergeCell ref="A485:F485"/>
    <mergeCell ref="A486:F486"/>
    <mergeCell ref="A474:F474"/>
    <mergeCell ref="A475:F475"/>
    <mergeCell ref="A476:F476"/>
    <mergeCell ref="A477:F477"/>
    <mergeCell ref="A478:F478"/>
    <mergeCell ref="A479:F479"/>
    <mergeCell ref="A467:F467"/>
    <mergeCell ref="A468:F468"/>
    <mergeCell ref="A469:F469"/>
    <mergeCell ref="A471:F471"/>
    <mergeCell ref="A472:F472"/>
    <mergeCell ref="A473:F473"/>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0:F430"/>
    <mergeCell ref="A431:F431"/>
    <mergeCell ref="A432:F432"/>
    <mergeCell ref="A433:F433"/>
    <mergeCell ref="A434:F434"/>
    <mergeCell ref="A436:F436"/>
    <mergeCell ref="A423:F423"/>
    <mergeCell ref="A424:F424"/>
    <mergeCell ref="A425:F425"/>
    <mergeCell ref="A426:F426"/>
    <mergeCell ref="A427:F427"/>
    <mergeCell ref="A429:F429"/>
    <mergeCell ref="A416:F416"/>
    <mergeCell ref="A417:F417"/>
    <mergeCell ref="A419:F419"/>
    <mergeCell ref="A420:F420"/>
    <mergeCell ref="A421:F421"/>
    <mergeCell ref="A422:F422"/>
    <mergeCell ref="A410:F410"/>
    <mergeCell ref="A411:F411"/>
    <mergeCell ref="A412:F412"/>
    <mergeCell ref="A413:F413"/>
    <mergeCell ref="A414:F414"/>
    <mergeCell ref="A415:F415"/>
    <mergeCell ref="A404:F404"/>
    <mergeCell ref="A405:F405"/>
    <mergeCell ref="A406:F406"/>
    <mergeCell ref="A407:F407"/>
    <mergeCell ref="A408:F408"/>
    <mergeCell ref="A409:F409"/>
    <mergeCell ref="A398:F398"/>
    <mergeCell ref="A399:F399"/>
    <mergeCell ref="A400:F400"/>
    <mergeCell ref="A401:F401"/>
    <mergeCell ref="A402:F402"/>
    <mergeCell ref="A403:F403"/>
    <mergeCell ref="A391:F391"/>
    <mergeCell ref="A392:F392"/>
    <mergeCell ref="A393:F393"/>
    <mergeCell ref="A395:F395"/>
    <mergeCell ref="A396:F396"/>
    <mergeCell ref="A397:F397"/>
    <mergeCell ref="A385:F385"/>
    <mergeCell ref="A386:F386"/>
    <mergeCell ref="A387:F387"/>
    <mergeCell ref="A388:F388"/>
    <mergeCell ref="A389:F389"/>
    <mergeCell ref="A390:F390"/>
    <mergeCell ref="A378:F378"/>
    <mergeCell ref="A380:F380"/>
    <mergeCell ref="A381:F381"/>
    <mergeCell ref="A382:F382"/>
    <mergeCell ref="A383:F383"/>
    <mergeCell ref="A384:F384"/>
    <mergeCell ref="A372:F372"/>
    <mergeCell ref="A373:F373"/>
    <mergeCell ref="A374:F374"/>
    <mergeCell ref="A375:F375"/>
    <mergeCell ref="A376:F376"/>
    <mergeCell ref="A377:F377"/>
    <mergeCell ref="A366:F366"/>
    <mergeCell ref="A367:F367"/>
    <mergeCell ref="A368:F368"/>
    <mergeCell ref="A369:F369"/>
    <mergeCell ref="A370:F370"/>
    <mergeCell ref="A371:F371"/>
    <mergeCell ref="A359:F359"/>
    <mergeCell ref="A360:F360"/>
    <mergeCell ref="A361:F361"/>
    <mergeCell ref="A362:F362"/>
    <mergeCell ref="A363:F363"/>
    <mergeCell ref="A364:F364"/>
    <mergeCell ref="A353:F353"/>
    <mergeCell ref="A354:F354"/>
    <mergeCell ref="A355:F355"/>
    <mergeCell ref="A356:F356"/>
    <mergeCell ref="A357:F357"/>
    <mergeCell ref="A358:F358"/>
    <mergeCell ref="A346:F346"/>
    <mergeCell ref="A347:F347"/>
    <mergeCell ref="A348:F348"/>
    <mergeCell ref="A349:F349"/>
    <mergeCell ref="A350:F350"/>
    <mergeCell ref="A351:F351"/>
    <mergeCell ref="A340:F340"/>
    <mergeCell ref="A341:F341"/>
    <mergeCell ref="A342:F342"/>
    <mergeCell ref="A343:F343"/>
    <mergeCell ref="A344:F344"/>
    <mergeCell ref="A345:F345"/>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1:F321"/>
    <mergeCell ref="A322:F322"/>
    <mergeCell ref="A323:F323"/>
    <mergeCell ref="A325:F325"/>
    <mergeCell ref="A326:F326"/>
    <mergeCell ref="A327:F327"/>
    <mergeCell ref="A315:F315"/>
    <mergeCell ref="A316:F316"/>
    <mergeCell ref="A317:F317"/>
    <mergeCell ref="A318:F318"/>
    <mergeCell ref="A319:F319"/>
    <mergeCell ref="A320:F320"/>
    <mergeCell ref="A308:F308"/>
    <mergeCell ref="A309:F309"/>
    <mergeCell ref="A311:F311"/>
    <mergeCell ref="A312:F312"/>
    <mergeCell ref="A313:F313"/>
    <mergeCell ref="A314:F314"/>
    <mergeCell ref="A301:F301"/>
    <mergeCell ref="A302:F302"/>
    <mergeCell ref="A304:F304"/>
    <mergeCell ref="A305:F305"/>
    <mergeCell ref="A306:F306"/>
    <mergeCell ref="A307:F307"/>
    <mergeCell ref="A295:F295"/>
    <mergeCell ref="A296:F296"/>
    <mergeCell ref="A297:F297"/>
    <mergeCell ref="A298:F298"/>
    <mergeCell ref="A299:F299"/>
    <mergeCell ref="A300:F300"/>
    <mergeCell ref="A288:F288"/>
    <mergeCell ref="A289:F289"/>
    <mergeCell ref="A290:F290"/>
    <mergeCell ref="A291:F291"/>
    <mergeCell ref="A292:F292"/>
    <mergeCell ref="A293:F293"/>
    <mergeCell ref="A281:F281"/>
    <mergeCell ref="A282:F282"/>
    <mergeCell ref="A284:F284"/>
    <mergeCell ref="A285:F285"/>
    <mergeCell ref="A286:F286"/>
    <mergeCell ref="A287:F287"/>
    <mergeCell ref="A273:F273"/>
    <mergeCell ref="A276:F276"/>
    <mergeCell ref="A277:F277"/>
    <mergeCell ref="A278:F278"/>
    <mergeCell ref="A279:F279"/>
    <mergeCell ref="A280:F280"/>
    <mergeCell ref="A266:F266"/>
    <mergeCell ref="A268:F268"/>
    <mergeCell ref="A269:F269"/>
    <mergeCell ref="A270:F270"/>
    <mergeCell ref="A271:F271"/>
    <mergeCell ref="A272:F272"/>
    <mergeCell ref="A260:F260"/>
    <mergeCell ref="A261:F261"/>
    <mergeCell ref="A262:F262"/>
    <mergeCell ref="A263:F263"/>
    <mergeCell ref="A264:F264"/>
    <mergeCell ref="A265:F265"/>
    <mergeCell ref="A253:F253"/>
    <mergeCell ref="A254:F254"/>
    <mergeCell ref="A255:F255"/>
    <mergeCell ref="A257:F257"/>
    <mergeCell ref="A258:F258"/>
    <mergeCell ref="A259:F259"/>
    <mergeCell ref="A247:F247"/>
    <mergeCell ref="A248:F248"/>
    <mergeCell ref="A249:F249"/>
    <mergeCell ref="A250:F250"/>
    <mergeCell ref="A251:F251"/>
    <mergeCell ref="A252:F252"/>
    <mergeCell ref="A240:F240"/>
    <mergeCell ref="A241:F241"/>
    <mergeCell ref="A242:F242"/>
    <mergeCell ref="A243:F243"/>
    <mergeCell ref="A244:F244"/>
    <mergeCell ref="A246:F246"/>
    <mergeCell ref="A234:F234"/>
    <mergeCell ref="A235:F235"/>
    <mergeCell ref="A236:F236"/>
    <mergeCell ref="A237:F237"/>
    <mergeCell ref="A238:F238"/>
    <mergeCell ref="A239:F239"/>
    <mergeCell ref="A227:F227"/>
    <mergeCell ref="A228:F228"/>
    <mergeCell ref="A229:F229"/>
    <mergeCell ref="A230:F230"/>
    <mergeCell ref="A231:F231"/>
    <mergeCell ref="A233:F233"/>
    <mergeCell ref="A221:F221"/>
    <mergeCell ref="A222:F222"/>
    <mergeCell ref="A223:F223"/>
    <mergeCell ref="A224:F224"/>
    <mergeCell ref="A225:F225"/>
    <mergeCell ref="A226:F226"/>
    <mergeCell ref="A214:F214"/>
    <mergeCell ref="A216:F216"/>
    <mergeCell ref="A217:F217"/>
    <mergeCell ref="A218:F218"/>
    <mergeCell ref="A219:F219"/>
    <mergeCell ref="A220:F220"/>
    <mergeCell ref="A208:F208"/>
    <mergeCell ref="A209:F209"/>
    <mergeCell ref="A210:F210"/>
    <mergeCell ref="A211:F211"/>
    <mergeCell ref="A212:F212"/>
    <mergeCell ref="A213:F213"/>
    <mergeCell ref="A201:F201"/>
    <mergeCell ref="A202:F202"/>
    <mergeCell ref="A203:F203"/>
    <mergeCell ref="A204:F204"/>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1:F171"/>
    <mergeCell ref="A172:F172"/>
    <mergeCell ref="A173:F173"/>
    <mergeCell ref="A174:F174"/>
    <mergeCell ref="A176:F176"/>
    <mergeCell ref="A164:F164"/>
    <mergeCell ref="A165:F165"/>
    <mergeCell ref="A166:F166"/>
    <mergeCell ref="A167:F167"/>
    <mergeCell ref="A168:F168"/>
    <mergeCell ref="A169:F169"/>
    <mergeCell ref="A157:F157"/>
    <mergeCell ref="A158:F158"/>
    <mergeCell ref="A159:F159"/>
    <mergeCell ref="A160:F160"/>
    <mergeCell ref="A162:F162"/>
    <mergeCell ref="A163:F163"/>
    <mergeCell ref="A149:F149"/>
    <mergeCell ref="A150:F150"/>
    <mergeCell ref="A151:F151"/>
    <mergeCell ref="A152:F152"/>
    <mergeCell ref="A153:F153"/>
    <mergeCell ref="A156:F156"/>
    <mergeCell ref="A142:F142"/>
    <mergeCell ref="A143:F143"/>
    <mergeCell ref="A144:F144"/>
    <mergeCell ref="A145:F145"/>
    <mergeCell ref="A147:F147"/>
    <mergeCell ref="A148:F148"/>
    <mergeCell ref="A135:F135"/>
    <mergeCell ref="A136:F136"/>
    <mergeCell ref="A137:F137"/>
    <mergeCell ref="A139:F139"/>
    <mergeCell ref="A140:F140"/>
    <mergeCell ref="A141:F141"/>
    <mergeCell ref="A128:F128"/>
    <mergeCell ref="A129:F129"/>
    <mergeCell ref="A130:F130"/>
    <mergeCell ref="A132:F132"/>
    <mergeCell ref="A133:F133"/>
    <mergeCell ref="A134:F134"/>
    <mergeCell ref="A122:F122"/>
    <mergeCell ref="A123:F123"/>
    <mergeCell ref="A124:F124"/>
    <mergeCell ref="A125:F125"/>
    <mergeCell ref="A126:F126"/>
    <mergeCell ref="A127:F127"/>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4:F104"/>
    <mergeCell ref="A105:F105"/>
    <mergeCell ref="A106:F106"/>
    <mergeCell ref="A107:F107"/>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4:F84"/>
    <mergeCell ref="A86:F86"/>
    <mergeCell ref="A87:F87"/>
    <mergeCell ref="A88:F88"/>
    <mergeCell ref="A89:F89"/>
    <mergeCell ref="A90:F90"/>
    <mergeCell ref="A78:F78"/>
    <mergeCell ref="A79:F79"/>
    <mergeCell ref="A80:F80"/>
    <mergeCell ref="A81:F81"/>
    <mergeCell ref="A82:F82"/>
    <mergeCell ref="A83:F83"/>
    <mergeCell ref="A71:F71"/>
    <mergeCell ref="A72:F72"/>
    <mergeCell ref="A73:F73"/>
    <mergeCell ref="A74:F74"/>
    <mergeCell ref="A75:F75"/>
    <mergeCell ref="A77:F77"/>
    <mergeCell ref="A65:F65"/>
    <mergeCell ref="A66:F66"/>
    <mergeCell ref="A67:F67"/>
    <mergeCell ref="A68:F68"/>
    <mergeCell ref="A69:F69"/>
    <mergeCell ref="A70:F70"/>
    <mergeCell ref="A58:F58"/>
    <mergeCell ref="A59:F59"/>
    <mergeCell ref="A60:F60"/>
    <mergeCell ref="A62:F62"/>
    <mergeCell ref="A63:F63"/>
    <mergeCell ref="A64:F64"/>
    <mergeCell ref="A51:F51"/>
    <mergeCell ref="A52:F52"/>
    <mergeCell ref="A53:F53"/>
    <mergeCell ref="A54:F54"/>
    <mergeCell ref="A56:F56"/>
    <mergeCell ref="A57:F57"/>
    <mergeCell ref="A45:F45"/>
    <mergeCell ref="A46:F46"/>
    <mergeCell ref="A47:F47"/>
    <mergeCell ref="A48:F48"/>
    <mergeCell ref="A49:F49"/>
    <mergeCell ref="A50:F50"/>
    <mergeCell ref="A38:F38"/>
    <mergeCell ref="A39:F39"/>
    <mergeCell ref="A40:F40"/>
    <mergeCell ref="A41:F41"/>
    <mergeCell ref="A42:F42"/>
    <mergeCell ref="A43:F43"/>
    <mergeCell ref="A32:F32"/>
    <mergeCell ref="A33:F33"/>
    <mergeCell ref="A34:F34"/>
    <mergeCell ref="A35:F35"/>
    <mergeCell ref="A36:F36"/>
    <mergeCell ref="A37:F37"/>
    <mergeCell ref="A29:F29"/>
    <mergeCell ref="A30:F30"/>
    <mergeCell ref="A31:F31"/>
    <mergeCell ref="A20:F20"/>
    <mergeCell ref="A21:F21"/>
    <mergeCell ref="A22:F22"/>
    <mergeCell ref="A23:F23"/>
    <mergeCell ref="A24:F24"/>
    <mergeCell ref="A25:F25"/>
    <mergeCell ref="A1:F1"/>
    <mergeCell ref="A2:F2"/>
    <mergeCell ref="A3:F3"/>
    <mergeCell ref="A4:F4"/>
    <mergeCell ref="A5:F5"/>
    <mergeCell ref="A7:F7"/>
    <mergeCell ref="A607:F607"/>
    <mergeCell ref="A608:F608"/>
    <mergeCell ref="A616:F616"/>
    <mergeCell ref="A14:F14"/>
    <mergeCell ref="A15:F15"/>
    <mergeCell ref="A16:F16"/>
    <mergeCell ref="A17:F17"/>
    <mergeCell ref="A18:F18"/>
    <mergeCell ref="A19:F19"/>
    <mergeCell ref="A8:F8"/>
    <mergeCell ref="A9:F9"/>
    <mergeCell ref="A10:F10"/>
    <mergeCell ref="A11:F11"/>
    <mergeCell ref="A12:F12"/>
    <mergeCell ref="A13:F13"/>
    <mergeCell ref="A26:F26"/>
    <mergeCell ref="A27:F27"/>
    <mergeCell ref="A28:F28"/>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workbookViewId="0">
      <selection activeCell="AL30" sqref="AL30"/>
    </sheetView>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F648"/>
  <sheetViews>
    <sheetView tabSelected="1" topLeftCell="A51" workbookViewId="0">
      <selection activeCell="B86" sqref="B86"/>
    </sheetView>
  </sheetViews>
  <sheetFormatPr defaultRowHeight="15" customHeight="1" x14ac:dyDescent="0.25"/>
  <cols>
    <col min="1" max="84" width="10.7109375" customWidth="1"/>
  </cols>
  <sheetData>
    <row r="1" spans="1:31" ht="15" customHeight="1" x14ac:dyDescent="0.25">
      <c r="A1" s="46">
        <v>1</v>
      </c>
      <c r="B1" s="134" t="s">
        <v>2261</v>
      </c>
      <c r="C1" s="134"/>
      <c r="D1" s="134"/>
      <c r="E1" s="134"/>
      <c r="F1" s="36"/>
      <c r="G1" s="36"/>
      <c r="H1" s="36"/>
      <c r="I1" s="36"/>
      <c r="J1" s="36"/>
      <c r="K1" s="36"/>
      <c r="L1" s="36"/>
      <c r="M1" s="36"/>
      <c r="N1" s="36"/>
      <c r="O1" s="36"/>
      <c r="P1" s="36"/>
      <c r="Q1" s="36"/>
      <c r="R1" s="36"/>
      <c r="S1" s="36"/>
      <c r="T1" s="36"/>
      <c r="U1" s="36"/>
      <c r="V1" s="36"/>
      <c r="W1" s="36"/>
      <c r="X1" s="36"/>
      <c r="Y1" s="36"/>
      <c r="Z1" s="36"/>
      <c r="AD1" s="3"/>
      <c r="AE1" s="3"/>
    </row>
    <row r="2" spans="1:31" ht="15" customHeight="1" x14ac:dyDescent="0.25">
      <c r="A2" s="46"/>
      <c r="B2" s="134" t="s">
        <v>2262</v>
      </c>
      <c r="C2" s="134"/>
      <c r="D2" s="134"/>
      <c r="E2" s="134"/>
      <c r="F2" s="36"/>
      <c r="G2" s="36"/>
      <c r="H2" s="36"/>
      <c r="I2" s="36"/>
      <c r="J2" s="36"/>
      <c r="K2" s="36"/>
      <c r="L2" s="36"/>
      <c r="M2" s="36"/>
      <c r="N2" s="36"/>
      <c r="O2" s="36"/>
      <c r="P2" s="36"/>
      <c r="Q2" s="36"/>
      <c r="R2" s="36"/>
      <c r="S2" s="36"/>
      <c r="T2" s="36"/>
      <c r="U2" s="36"/>
      <c r="V2" s="36"/>
      <c r="W2" s="36"/>
      <c r="X2" s="36"/>
      <c r="Y2" s="36"/>
      <c r="Z2" s="36"/>
    </row>
    <row r="3" spans="1:31" ht="15" customHeight="1" x14ac:dyDescent="0.25">
      <c r="A3" s="46">
        <v>3</v>
      </c>
      <c r="B3" s="134" t="s">
        <v>2263</v>
      </c>
      <c r="C3" s="134"/>
      <c r="D3" s="134"/>
      <c r="E3" s="134"/>
      <c r="F3" s="36"/>
      <c r="G3" s="36"/>
      <c r="H3" s="36"/>
      <c r="I3" s="36"/>
      <c r="J3" s="36"/>
      <c r="K3" s="36"/>
      <c r="L3" s="36"/>
      <c r="M3" s="36"/>
      <c r="N3" s="36"/>
      <c r="O3" s="36"/>
      <c r="P3" s="36"/>
      <c r="Q3" s="36"/>
      <c r="R3" s="36"/>
      <c r="S3" s="36"/>
      <c r="T3" s="36"/>
      <c r="U3" s="36"/>
      <c r="V3" s="36"/>
      <c r="W3" s="36"/>
      <c r="X3" s="36"/>
      <c r="Y3" s="36"/>
      <c r="Z3" s="36"/>
    </row>
    <row r="4" spans="1:31" ht="15" customHeight="1" x14ac:dyDescent="0.25">
      <c r="A4" s="46">
        <v>0.859375</v>
      </c>
      <c r="B4" s="134" t="s">
        <v>2264</v>
      </c>
      <c r="C4" s="134"/>
      <c r="D4" s="134"/>
      <c r="E4" s="134"/>
      <c r="F4" s="36"/>
      <c r="G4" s="36"/>
      <c r="H4" s="36"/>
      <c r="I4" s="36"/>
      <c r="J4" s="36"/>
      <c r="K4" s="36"/>
      <c r="L4" s="36"/>
      <c r="M4" s="36"/>
      <c r="N4" s="36"/>
      <c r="O4" s="36"/>
      <c r="P4" s="36"/>
      <c r="Q4" s="36"/>
      <c r="R4" s="36"/>
      <c r="S4" s="36"/>
      <c r="T4" s="36"/>
      <c r="U4" s="36"/>
      <c r="V4" s="36"/>
      <c r="W4" s="36"/>
      <c r="X4" s="36"/>
      <c r="Y4" s="36"/>
      <c r="Z4" s="36"/>
    </row>
    <row r="5" spans="1:31" ht="15" customHeight="1" x14ac:dyDescent="0.25">
      <c r="A5" s="36"/>
      <c r="B5" s="36"/>
      <c r="C5" s="36"/>
      <c r="D5" s="36"/>
      <c r="E5" s="36"/>
      <c r="F5" s="36"/>
      <c r="G5" s="36"/>
      <c r="H5" s="36"/>
      <c r="I5" s="36"/>
      <c r="J5" s="36"/>
      <c r="K5" s="36"/>
      <c r="L5" s="36"/>
      <c r="M5" s="36"/>
      <c r="N5" s="36"/>
      <c r="O5" s="36"/>
      <c r="P5" s="36"/>
      <c r="Q5" s="36"/>
      <c r="R5" s="36"/>
      <c r="S5" s="36"/>
      <c r="T5" s="36"/>
      <c r="U5" s="36"/>
      <c r="V5" s="36"/>
      <c r="W5" s="36"/>
      <c r="X5" s="36"/>
      <c r="Y5" s="36"/>
      <c r="Z5" s="36"/>
    </row>
    <row r="6" spans="1:31" ht="15" customHeight="1" x14ac:dyDescent="0.25">
      <c r="A6" s="122" t="s">
        <v>2271</v>
      </c>
      <c r="B6" s="122" t="s">
        <v>315</v>
      </c>
      <c r="C6" s="122" t="s">
        <v>2272</v>
      </c>
      <c r="D6" s="122" t="s">
        <v>2273</v>
      </c>
      <c r="E6" s="38"/>
      <c r="F6" s="122" t="s">
        <v>2265</v>
      </c>
      <c r="G6" s="122"/>
      <c r="H6" s="122"/>
      <c r="I6" s="122"/>
      <c r="J6" s="122"/>
      <c r="K6" s="122"/>
      <c r="L6" s="122"/>
      <c r="M6" s="122"/>
      <c r="N6" s="122"/>
      <c r="O6" s="122"/>
      <c r="P6" s="38"/>
      <c r="Q6" s="122" t="s">
        <v>2266</v>
      </c>
      <c r="R6" s="122"/>
      <c r="S6" s="122"/>
      <c r="T6" s="122"/>
      <c r="U6" s="122"/>
      <c r="V6" s="122"/>
      <c r="W6" s="122"/>
      <c r="X6" s="122"/>
      <c r="Y6" s="122"/>
      <c r="Z6" s="122"/>
      <c r="AB6" s="128" t="s">
        <v>2310</v>
      </c>
      <c r="AC6" s="133"/>
    </row>
    <row r="7" spans="1:31" ht="15" customHeight="1" x14ac:dyDescent="0.25">
      <c r="A7" s="122"/>
      <c r="B7" s="122"/>
      <c r="C7" s="122"/>
      <c r="D7" s="122"/>
      <c r="E7" s="38"/>
      <c r="F7" s="122" t="s">
        <v>2267</v>
      </c>
      <c r="G7" s="122"/>
      <c r="H7" s="122" t="s">
        <v>2268</v>
      </c>
      <c r="I7" s="122"/>
      <c r="J7" s="122" t="s">
        <v>2269</v>
      </c>
      <c r="K7" s="122"/>
      <c r="L7" s="122"/>
      <c r="M7" s="122"/>
      <c r="N7" s="122" t="s">
        <v>2270</v>
      </c>
      <c r="O7" s="122"/>
      <c r="P7" s="38"/>
      <c r="Q7" s="122" t="s">
        <v>2267</v>
      </c>
      <c r="R7" s="122"/>
      <c r="S7" s="122" t="s">
        <v>2268</v>
      </c>
      <c r="T7" s="122"/>
      <c r="U7" s="122" t="s">
        <v>2269</v>
      </c>
      <c r="V7" s="122"/>
      <c r="W7" s="122"/>
      <c r="X7" s="122"/>
      <c r="Y7" s="122" t="s">
        <v>2270</v>
      </c>
      <c r="Z7" s="122"/>
      <c r="AB7" s="99" t="s">
        <v>2311</v>
      </c>
      <c r="AC7" s="100" t="s">
        <v>382</v>
      </c>
    </row>
    <row r="8" spans="1:31" ht="15" customHeight="1" x14ac:dyDescent="0.25">
      <c r="A8" s="122"/>
      <c r="B8" s="122"/>
      <c r="C8" s="122"/>
      <c r="D8" s="122"/>
      <c r="E8" s="38"/>
      <c r="F8" s="122" t="s">
        <v>2274</v>
      </c>
      <c r="G8" s="122" t="s">
        <v>2275</v>
      </c>
      <c r="H8" s="122" t="s">
        <v>2276</v>
      </c>
      <c r="I8" s="122" t="s">
        <v>2277</v>
      </c>
      <c r="J8" s="122" t="s">
        <v>2278</v>
      </c>
      <c r="K8" s="122"/>
      <c r="L8" s="122" t="s">
        <v>2279</v>
      </c>
      <c r="M8" s="122"/>
      <c r="N8" s="122" t="s">
        <v>2278</v>
      </c>
      <c r="O8" s="122" t="s">
        <v>2279</v>
      </c>
      <c r="P8" s="38"/>
      <c r="Q8" s="122" t="s">
        <v>2274</v>
      </c>
      <c r="R8" s="122" t="s">
        <v>2275</v>
      </c>
      <c r="S8" s="122" t="s">
        <v>2276</v>
      </c>
      <c r="T8" s="122" t="s">
        <v>2277</v>
      </c>
      <c r="U8" s="122" t="s">
        <v>2278</v>
      </c>
      <c r="V8" s="122"/>
      <c r="W8" s="122" t="s">
        <v>2279</v>
      </c>
      <c r="X8" s="122"/>
      <c r="Y8" s="122" t="s">
        <v>2278</v>
      </c>
      <c r="Z8" s="122" t="s">
        <v>2279</v>
      </c>
      <c r="AB8" s="40" t="s">
        <v>1250</v>
      </c>
      <c r="AC8" s="41" t="s">
        <v>2312</v>
      </c>
    </row>
    <row r="9" spans="1:31" ht="15" customHeight="1" x14ac:dyDescent="0.25">
      <c r="A9" s="122"/>
      <c r="B9" s="122"/>
      <c r="C9" s="122"/>
      <c r="D9" s="122"/>
      <c r="E9" s="38"/>
      <c r="F9" s="122"/>
      <c r="G9" s="122"/>
      <c r="H9" s="122"/>
      <c r="I9" s="122"/>
      <c r="J9" s="94" t="s">
        <v>2280</v>
      </c>
      <c r="K9" s="94" t="s">
        <v>2281</v>
      </c>
      <c r="L9" s="94" t="s">
        <v>2280</v>
      </c>
      <c r="M9" s="94" t="s">
        <v>2281</v>
      </c>
      <c r="N9" s="122"/>
      <c r="O9" s="122"/>
      <c r="P9" s="38"/>
      <c r="Q9" s="122"/>
      <c r="R9" s="122"/>
      <c r="S9" s="122"/>
      <c r="T9" s="122"/>
      <c r="U9" s="94" t="s">
        <v>2280</v>
      </c>
      <c r="V9" s="94" t="s">
        <v>2281</v>
      </c>
      <c r="W9" s="94" t="s">
        <v>2280</v>
      </c>
      <c r="X9" s="94" t="s">
        <v>2281</v>
      </c>
      <c r="Y9" s="122"/>
      <c r="Z9" s="122"/>
      <c r="AB9" s="42" t="s">
        <v>1252</v>
      </c>
      <c r="AC9" s="41" t="s">
        <v>2313</v>
      </c>
    </row>
    <row r="10" spans="1:31" ht="15" customHeight="1" x14ac:dyDescent="0.25">
      <c r="A10" s="122"/>
      <c r="B10" s="122"/>
      <c r="C10" s="122"/>
      <c r="D10" s="122"/>
      <c r="E10" s="38"/>
      <c r="F10" s="122"/>
      <c r="G10" s="122"/>
      <c r="H10" s="122"/>
      <c r="I10" s="122"/>
      <c r="J10" s="94" t="s">
        <v>2282</v>
      </c>
      <c r="K10" s="94" t="s">
        <v>2283</v>
      </c>
      <c r="L10" s="94" t="s">
        <v>2282</v>
      </c>
      <c r="M10" s="94" t="s">
        <v>2283</v>
      </c>
      <c r="N10" s="94" t="s">
        <v>2284</v>
      </c>
      <c r="O10" s="94" t="s">
        <v>2284</v>
      </c>
      <c r="P10" s="38"/>
      <c r="Q10" s="122"/>
      <c r="R10" s="122"/>
      <c r="S10" s="122"/>
      <c r="T10" s="122"/>
      <c r="U10" s="94" t="s">
        <v>2282</v>
      </c>
      <c r="V10" s="94" t="s">
        <v>2283</v>
      </c>
      <c r="W10" s="94" t="s">
        <v>2282</v>
      </c>
      <c r="X10" s="94" t="s">
        <v>2283</v>
      </c>
      <c r="Y10" s="94" t="s">
        <v>2284</v>
      </c>
      <c r="Z10" s="94" t="s">
        <v>2284</v>
      </c>
      <c r="AB10" s="42" t="s">
        <v>1254</v>
      </c>
      <c r="AC10" s="41" t="s">
        <v>2314</v>
      </c>
    </row>
    <row r="11" spans="1:31" ht="15" customHeight="1" x14ac:dyDescent="0.25">
      <c r="A11" s="47" t="s">
        <v>2285</v>
      </c>
      <c r="B11" s="47" t="s">
        <v>2286</v>
      </c>
      <c r="C11" s="47" t="s">
        <v>2287</v>
      </c>
      <c r="D11" s="47" t="s">
        <v>2288</v>
      </c>
      <c r="E11" s="36"/>
      <c r="F11" s="47" t="s">
        <v>2289</v>
      </c>
      <c r="G11" s="47" t="s">
        <v>2290</v>
      </c>
      <c r="H11" s="47" t="s">
        <v>2291</v>
      </c>
      <c r="I11" s="47" t="s">
        <v>2292</v>
      </c>
      <c r="J11" s="47" t="s">
        <v>2293</v>
      </c>
      <c r="K11" s="47" t="s">
        <v>2294</v>
      </c>
      <c r="L11" s="47" t="s">
        <v>2295</v>
      </c>
      <c r="M11" s="47" t="s">
        <v>2296</v>
      </c>
      <c r="N11" s="47" t="s">
        <v>2297</v>
      </c>
      <c r="O11" s="47" t="s">
        <v>2298</v>
      </c>
      <c r="P11" s="36"/>
      <c r="Q11" s="47" t="s">
        <v>2299</v>
      </c>
      <c r="R11" s="47" t="s">
        <v>2300</v>
      </c>
      <c r="S11" s="47" t="s">
        <v>2301</v>
      </c>
      <c r="T11" s="47" t="s">
        <v>2302</v>
      </c>
      <c r="U11" s="47" t="s">
        <v>2303</v>
      </c>
      <c r="V11" s="47" t="s">
        <v>2304</v>
      </c>
      <c r="W11" s="47" t="s">
        <v>2305</v>
      </c>
      <c r="X11" s="47" t="s">
        <v>2306</v>
      </c>
      <c r="Y11" s="47" t="s">
        <v>2307</v>
      </c>
      <c r="Z11" s="47" t="s">
        <v>2308</v>
      </c>
      <c r="AB11" s="43" t="s">
        <v>1256</v>
      </c>
      <c r="AC11" s="41" t="s">
        <v>2315</v>
      </c>
    </row>
    <row r="12" spans="1:31" ht="15" customHeight="1" x14ac:dyDescent="0.25">
      <c r="A12" s="99" t="s">
        <v>2309</v>
      </c>
      <c r="B12" s="99" t="s">
        <v>9</v>
      </c>
      <c r="C12" s="99" t="s">
        <v>9</v>
      </c>
      <c r="D12" s="99" t="s">
        <v>9</v>
      </c>
      <c r="E12" s="39"/>
      <c r="F12" s="99"/>
      <c r="G12" s="99"/>
      <c r="H12" s="99"/>
      <c r="I12" s="99">
        <v>1</v>
      </c>
      <c r="J12" s="99"/>
      <c r="K12" s="99"/>
      <c r="L12" s="99"/>
      <c r="M12" s="99"/>
      <c r="N12" s="99"/>
      <c r="O12" s="99"/>
      <c r="P12" s="39"/>
      <c r="Q12" s="52"/>
      <c r="R12" s="52"/>
      <c r="S12" s="52"/>
      <c r="T12" s="52">
        <v>1.8032230686756772</v>
      </c>
      <c r="U12" s="52"/>
      <c r="V12" s="52"/>
      <c r="W12" s="52"/>
      <c r="X12" s="52"/>
      <c r="Y12" s="52"/>
      <c r="Z12" s="52"/>
      <c r="AB12" s="44" t="s">
        <v>1258</v>
      </c>
      <c r="AC12" s="41" t="s">
        <v>2316</v>
      </c>
    </row>
    <row r="13" spans="1:31" ht="15" customHeight="1" x14ac:dyDescent="0.25">
      <c r="A13" s="48">
        <v>1</v>
      </c>
      <c r="B13" s="49"/>
      <c r="C13" s="49" t="s">
        <v>3116</v>
      </c>
      <c r="D13" s="107" t="s">
        <v>1258</v>
      </c>
      <c r="E13" s="37"/>
      <c r="F13" s="51" t="s">
        <v>1262</v>
      </c>
      <c r="G13" s="51" t="s">
        <v>1262</v>
      </c>
      <c r="H13" s="107" t="s">
        <v>1258</v>
      </c>
      <c r="I13" s="50" t="s">
        <v>1250</v>
      </c>
      <c r="J13" s="51" t="s">
        <v>1262</v>
      </c>
      <c r="K13" s="51" t="s">
        <v>1262</v>
      </c>
      <c r="L13" s="51" t="s">
        <v>1262</v>
      </c>
      <c r="M13" s="51" t="s">
        <v>1262</v>
      </c>
      <c r="N13" s="51" t="s">
        <v>1262</v>
      </c>
      <c r="O13" s="51" t="s">
        <v>1262</v>
      </c>
      <c r="P13" s="37"/>
      <c r="Q13" s="53"/>
      <c r="R13" s="53"/>
      <c r="S13" s="53"/>
      <c r="T13" s="53">
        <v>1.8032230686756772</v>
      </c>
      <c r="U13" s="53"/>
      <c r="V13" s="53"/>
      <c r="W13" s="53"/>
      <c r="X13" s="53"/>
      <c r="Y13" s="53"/>
      <c r="Z13" s="53"/>
      <c r="AB13" s="43" t="s">
        <v>1260</v>
      </c>
      <c r="AC13" s="41" t="s">
        <v>2317</v>
      </c>
    </row>
    <row r="14" spans="1:31" ht="15" customHeight="1" x14ac:dyDescent="0.25">
      <c r="A14" s="48"/>
      <c r="B14" s="49"/>
      <c r="C14" s="49"/>
      <c r="D14" s="48"/>
      <c r="E14" s="37"/>
      <c r="F14" s="48"/>
      <c r="G14" s="48"/>
      <c r="H14" s="48"/>
      <c r="I14" s="48"/>
      <c r="J14" s="48"/>
      <c r="K14" s="48"/>
      <c r="L14" s="48"/>
      <c r="M14" s="48"/>
      <c r="N14" s="48"/>
      <c r="O14" s="48"/>
      <c r="P14" s="37"/>
      <c r="Q14" s="53"/>
      <c r="R14" s="53"/>
      <c r="S14" s="53"/>
      <c r="T14" s="53"/>
      <c r="U14" s="53"/>
      <c r="V14" s="53"/>
      <c r="W14" s="53"/>
      <c r="X14" s="53"/>
      <c r="Y14" s="53"/>
      <c r="Z14" s="53"/>
      <c r="AB14" s="45" t="s">
        <v>1262</v>
      </c>
      <c r="AC14" s="41" t="s">
        <v>2318</v>
      </c>
    </row>
    <row r="15" spans="1:31" ht="15" customHeight="1" x14ac:dyDescent="0.25">
      <c r="A15" s="48"/>
      <c r="B15" s="49"/>
      <c r="C15" s="49"/>
      <c r="D15" s="48"/>
      <c r="E15" s="37"/>
      <c r="F15" s="48"/>
      <c r="G15" s="48"/>
      <c r="H15" s="48"/>
      <c r="I15" s="48"/>
      <c r="J15" s="48"/>
      <c r="K15" s="48"/>
      <c r="L15" s="48"/>
      <c r="M15" s="48"/>
      <c r="N15" s="48"/>
      <c r="O15" s="48"/>
      <c r="P15" s="37"/>
      <c r="Q15" s="53"/>
      <c r="R15" s="53"/>
      <c r="S15" s="53"/>
      <c r="T15" s="53"/>
      <c r="U15" s="53"/>
      <c r="V15" s="53"/>
      <c r="W15" s="53"/>
      <c r="X15" s="53"/>
      <c r="Y15" s="53"/>
      <c r="Z15" s="53"/>
    </row>
    <row r="16" spans="1:31" ht="15" customHeight="1" x14ac:dyDescent="0.25">
      <c r="A16" s="48"/>
      <c r="B16" s="49"/>
      <c r="C16" s="49"/>
      <c r="D16" s="48"/>
      <c r="E16" s="37"/>
      <c r="F16" s="48"/>
      <c r="G16" s="48"/>
      <c r="H16" s="48"/>
      <c r="I16" s="48"/>
      <c r="J16" s="48"/>
      <c r="K16" s="48"/>
      <c r="L16" s="48"/>
      <c r="M16" s="48"/>
      <c r="N16" s="48"/>
      <c r="O16" s="48"/>
      <c r="P16" s="37"/>
      <c r="Q16" s="53"/>
      <c r="R16" s="53"/>
      <c r="S16" s="53"/>
      <c r="T16" s="53"/>
      <c r="U16" s="53"/>
      <c r="V16" s="53"/>
      <c r="W16" s="53"/>
      <c r="X16" s="53"/>
      <c r="Y16" s="53"/>
      <c r="Z16" s="53"/>
    </row>
    <row r="17" spans="1:26" ht="15" customHeight="1" x14ac:dyDescent="0.25">
      <c r="A17" s="48"/>
      <c r="B17" s="49"/>
      <c r="C17" s="49"/>
      <c r="D17" s="48"/>
      <c r="E17" s="37"/>
      <c r="F17" s="48"/>
      <c r="G17" s="48"/>
      <c r="H17" s="48"/>
      <c r="I17" s="48"/>
      <c r="J17" s="48"/>
      <c r="K17" s="48"/>
      <c r="L17" s="48"/>
      <c r="M17" s="48"/>
      <c r="N17" s="48"/>
      <c r="O17" s="48"/>
      <c r="P17" s="37"/>
      <c r="Q17" s="53"/>
      <c r="R17" s="53"/>
      <c r="S17" s="53"/>
      <c r="T17" s="53"/>
      <c r="U17" s="53"/>
      <c r="V17" s="53"/>
      <c r="W17" s="53"/>
      <c r="X17" s="53"/>
      <c r="Y17" s="53"/>
      <c r="Z17" s="53"/>
    </row>
    <row r="18" spans="1:26" ht="15" customHeight="1" x14ac:dyDescent="0.25">
      <c r="A18" s="48"/>
      <c r="B18" s="49"/>
      <c r="C18" s="49"/>
      <c r="D18" s="48"/>
      <c r="E18" s="37"/>
      <c r="F18" s="48"/>
      <c r="G18" s="48"/>
      <c r="H18" s="48"/>
      <c r="I18" s="48"/>
      <c r="J18" s="48"/>
      <c r="K18" s="48"/>
      <c r="L18" s="48"/>
      <c r="M18" s="48"/>
      <c r="N18" s="48"/>
      <c r="O18" s="48"/>
      <c r="P18" s="37"/>
      <c r="Q18" s="53"/>
      <c r="R18" s="53"/>
      <c r="S18" s="53"/>
      <c r="T18" s="53"/>
      <c r="U18" s="53"/>
      <c r="V18" s="53"/>
      <c r="W18" s="53"/>
      <c r="X18" s="53"/>
      <c r="Y18" s="53"/>
      <c r="Z18" s="53"/>
    </row>
    <row r="19" spans="1:26" ht="15" customHeight="1" x14ac:dyDescent="0.25">
      <c r="A19" s="48"/>
      <c r="B19" s="49"/>
      <c r="C19" s="49"/>
      <c r="D19" s="48"/>
      <c r="E19" s="37"/>
      <c r="F19" s="48"/>
      <c r="G19" s="48"/>
      <c r="H19" s="48"/>
      <c r="I19" s="48"/>
      <c r="J19" s="48"/>
      <c r="K19" s="48"/>
      <c r="L19" s="48"/>
      <c r="M19" s="48"/>
      <c r="N19" s="48"/>
      <c r="O19" s="48"/>
      <c r="P19" s="37"/>
      <c r="Q19" s="53"/>
      <c r="R19" s="53"/>
      <c r="S19" s="53"/>
      <c r="T19" s="53"/>
      <c r="U19" s="53"/>
      <c r="V19" s="53"/>
      <c r="W19" s="53"/>
      <c r="X19" s="53"/>
      <c r="Y19" s="53"/>
      <c r="Z19" s="53"/>
    </row>
    <row r="20" spans="1:26" ht="15" customHeight="1" x14ac:dyDescent="0.25">
      <c r="A20" s="48"/>
      <c r="B20" s="49"/>
      <c r="C20" s="49"/>
      <c r="D20" s="48"/>
      <c r="E20" s="37"/>
      <c r="F20" s="48"/>
      <c r="G20" s="48"/>
      <c r="H20" s="48"/>
      <c r="I20" s="48"/>
      <c r="J20" s="48"/>
      <c r="K20" s="48"/>
      <c r="L20" s="48"/>
      <c r="M20" s="48"/>
      <c r="N20" s="48"/>
      <c r="O20" s="48"/>
      <c r="P20" s="37"/>
      <c r="Q20" s="53"/>
      <c r="R20" s="53"/>
      <c r="S20" s="53"/>
      <c r="T20" s="53"/>
      <c r="U20" s="53"/>
      <c r="V20" s="53"/>
      <c r="W20" s="53"/>
      <c r="X20" s="53"/>
      <c r="Y20" s="53"/>
      <c r="Z20" s="53"/>
    </row>
    <row r="21" spans="1:26" ht="15" customHeight="1" x14ac:dyDescent="0.25">
      <c r="A21" s="48"/>
      <c r="B21" s="49"/>
      <c r="C21" s="49"/>
      <c r="D21" s="48"/>
      <c r="E21" s="37"/>
      <c r="F21" s="48"/>
      <c r="G21" s="48"/>
      <c r="H21" s="48"/>
      <c r="I21" s="48"/>
      <c r="J21" s="48"/>
      <c r="K21" s="48"/>
      <c r="L21" s="48"/>
      <c r="M21" s="48"/>
      <c r="N21" s="48"/>
      <c r="O21" s="48"/>
      <c r="P21" s="37"/>
      <c r="Q21" s="53"/>
      <c r="R21" s="53"/>
      <c r="S21" s="53"/>
      <c r="T21" s="53"/>
      <c r="U21" s="53"/>
      <c r="V21" s="53"/>
      <c r="W21" s="53"/>
      <c r="X21" s="53"/>
      <c r="Y21" s="53"/>
      <c r="Z21" s="53"/>
    </row>
    <row r="22" spans="1:26" ht="15" customHeight="1" x14ac:dyDescent="0.25">
      <c r="A22" s="48"/>
      <c r="B22" s="49"/>
      <c r="C22" s="49"/>
      <c r="D22" s="48"/>
      <c r="E22" s="37"/>
      <c r="F22" s="48"/>
      <c r="G22" s="48"/>
      <c r="H22" s="48"/>
      <c r="I22" s="48"/>
      <c r="J22" s="48"/>
      <c r="K22" s="48"/>
      <c r="L22" s="48"/>
      <c r="M22" s="48"/>
      <c r="N22" s="48"/>
      <c r="O22" s="48"/>
      <c r="P22" s="37"/>
      <c r="Q22" s="53"/>
      <c r="R22" s="53"/>
      <c r="S22" s="53"/>
      <c r="T22" s="53"/>
      <c r="U22" s="53"/>
      <c r="V22" s="53"/>
      <c r="W22" s="53"/>
      <c r="X22" s="53"/>
      <c r="Y22" s="53"/>
      <c r="Z22" s="53"/>
    </row>
    <row r="23" spans="1:26" ht="15" customHeight="1" x14ac:dyDescent="0.25">
      <c r="A23" s="48"/>
      <c r="B23" s="49"/>
      <c r="C23" s="49"/>
      <c r="D23" s="48"/>
      <c r="E23" s="37"/>
      <c r="F23" s="48"/>
      <c r="G23" s="48"/>
      <c r="H23" s="48"/>
      <c r="I23" s="48"/>
      <c r="J23" s="48"/>
      <c r="K23" s="48"/>
      <c r="L23" s="48"/>
      <c r="M23" s="48"/>
      <c r="N23" s="48"/>
      <c r="O23" s="48"/>
      <c r="P23" s="37"/>
      <c r="Q23" s="53"/>
      <c r="R23" s="53"/>
      <c r="S23" s="53"/>
      <c r="T23" s="53"/>
      <c r="U23" s="53"/>
      <c r="V23" s="53"/>
      <c r="W23" s="53"/>
      <c r="X23" s="53"/>
      <c r="Y23" s="53"/>
      <c r="Z23" s="53"/>
    </row>
    <row r="24" spans="1:26" ht="15" customHeight="1" x14ac:dyDescent="0.25">
      <c r="A24" s="48"/>
      <c r="B24" s="49"/>
      <c r="C24" s="49"/>
      <c r="D24" s="48"/>
      <c r="E24" s="37"/>
      <c r="F24" s="48"/>
      <c r="G24" s="48"/>
      <c r="H24" s="48"/>
      <c r="I24" s="48"/>
      <c r="J24" s="48"/>
      <c r="K24" s="48"/>
      <c r="L24" s="48"/>
      <c r="M24" s="48"/>
      <c r="N24" s="48"/>
      <c r="O24" s="48"/>
      <c r="P24" s="37"/>
      <c r="Q24" s="53"/>
      <c r="R24" s="53"/>
      <c r="S24" s="53"/>
      <c r="T24" s="53"/>
      <c r="U24" s="53"/>
      <c r="V24" s="53"/>
      <c r="W24" s="53"/>
      <c r="X24" s="53"/>
      <c r="Y24" s="53"/>
      <c r="Z24" s="53"/>
    </row>
    <row r="25" spans="1:26" ht="15" customHeight="1" x14ac:dyDescent="0.25">
      <c r="A25" s="48"/>
      <c r="B25" s="49"/>
      <c r="C25" s="49"/>
      <c r="D25" s="48"/>
      <c r="E25" s="37"/>
      <c r="F25" s="48"/>
      <c r="G25" s="48"/>
      <c r="H25" s="48"/>
      <c r="I25" s="48"/>
      <c r="J25" s="48"/>
      <c r="K25" s="48"/>
      <c r="L25" s="48"/>
      <c r="M25" s="48"/>
      <c r="N25" s="48"/>
      <c r="O25" s="48"/>
      <c r="P25" s="37"/>
      <c r="Q25" s="53"/>
      <c r="R25" s="53"/>
      <c r="S25" s="53"/>
      <c r="T25" s="53"/>
      <c r="U25" s="53"/>
      <c r="V25" s="53"/>
      <c r="W25" s="53"/>
      <c r="X25" s="53"/>
      <c r="Y25" s="53"/>
      <c r="Z25" s="53"/>
    </row>
    <row r="26" spans="1:26" ht="15" customHeight="1" x14ac:dyDescent="0.25">
      <c r="A26" s="48"/>
      <c r="B26" s="49"/>
      <c r="C26" s="49"/>
      <c r="D26" s="48"/>
      <c r="E26" s="37"/>
      <c r="F26" s="48"/>
      <c r="G26" s="48"/>
      <c r="H26" s="48"/>
      <c r="I26" s="48"/>
      <c r="J26" s="48"/>
      <c r="K26" s="48"/>
      <c r="L26" s="48"/>
      <c r="M26" s="48"/>
      <c r="N26" s="48"/>
      <c r="O26" s="48"/>
      <c r="P26" s="37"/>
      <c r="Q26" s="53"/>
      <c r="R26" s="53"/>
      <c r="S26" s="53"/>
      <c r="T26" s="53"/>
      <c r="U26" s="53"/>
      <c r="V26" s="53"/>
      <c r="W26" s="53"/>
      <c r="X26" s="53"/>
      <c r="Y26" s="53"/>
      <c r="Z26" s="53"/>
    </row>
    <row r="27" spans="1:26" ht="15" customHeight="1" x14ac:dyDescent="0.25">
      <c r="A27" s="48"/>
      <c r="B27" s="49"/>
      <c r="C27" s="49"/>
      <c r="D27" s="48"/>
      <c r="E27" s="37"/>
      <c r="F27" s="48"/>
      <c r="G27" s="48"/>
      <c r="H27" s="48"/>
      <c r="I27" s="48"/>
      <c r="J27" s="48"/>
      <c r="K27" s="48"/>
      <c r="L27" s="48"/>
      <c r="M27" s="48"/>
      <c r="N27" s="48"/>
      <c r="O27" s="48"/>
      <c r="P27" s="37"/>
      <c r="Q27" s="53"/>
      <c r="R27" s="53"/>
      <c r="S27" s="53"/>
      <c r="T27" s="53"/>
      <c r="U27" s="53"/>
      <c r="V27" s="53"/>
      <c r="W27" s="53"/>
      <c r="X27" s="53"/>
      <c r="Y27" s="53"/>
      <c r="Z27" s="53"/>
    </row>
    <row r="28" spans="1:26" ht="15" customHeight="1" x14ac:dyDescent="0.25">
      <c r="A28" s="48"/>
      <c r="B28" s="49"/>
      <c r="C28" s="49"/>
      <c r="D28" s="48"/>
      <c r="E28" s="37"/>
      <c r="F28" s="48"/>
      <c r="G28" s="48"/>
      <c r="H28" s="48"/>
      <c r="I28" s="48"/>
      <c r="J28" s="48"/>
      <c r="K28" s="48"/>
      <c r="L28" s="48"/>
      <c r="M28" s="48"/>
      <c r="N28" s="48"/>
      <c r="O28" s="48"/>
      <c r="P28" s="37"/>
      <c r="Q28" s="53"/>
      <c r="R28" s="53"/>
      <c r="S28" s="53"/>
      <c r="T28" s="53"/>
      <c r="U28" s="53"/>
      <c r="V28" s="53"/>
      <c r="W28" s="53"/>
      <c r="X28" s="53"/>
      <c r="Y28" s="53"/>
      <c r="Z28" s="53"/>
    </row>
    <row r="29" spans="1:26" ht="15" customHeight="1" x14ac:dyDescent="0.25">
      <c r="A29" s="48"/>
      <c r="B29" s="49"/>
      <c r="C29" s="49"/>
      <c r="D29" s="48"/>
      <c r="E29" s="37"/>
      <c r="F29" s="48"/>
      <c r="G29" s="48"/>
      <c r="H29" s="48"/>
      <c r="I29" s="48"/>
      <c r="J29" s="48"/>
      <c r="K29" s="48"/>
      <c r="L29" s="48"/>
      <c r="M29" s="48"/>
      <c r="N29" s="48"/>
      <c r="O29" s="48"/>
      <c r="P29" s="37"/>
      <c r="Q29" s="53"/>
      <c r="R29" s="53"/>
      <c r="S29" s="53"/>
      <c r="T29" s="53"/>
      <c r="U29" s="53"/>
      <c r="V29" s="53"/>
      <c r="W29" s="53"/>
      <c r="X29" s="53"/>
      <c r="Y29" s="53"/>
      <c r="Z29" s="53"/>
    </row>
    <row r="30" spans="1:26" ht="15" customHeight="1" x14ac:dyDescent="0.25">
      <c r="A30" s="48"/>
      <c r="B30" s="49"/>
      <c r="C30" s="49"/>
      <c r="D30" s="48"/>
      <c r="E30" s="37"/>
      <c r="F30" s="48"/>
      <c r="G30" s="48"/>
      <c r="H30" s="48"/>
      <c r="I30" s="48"/>
      <c r="J30" s="48"/>
      <c r="K30" s="48"/>
      <c r="L30" s="48"/>
      <c r="M30" s="48"/>
      <c r="N30" s="48"/>
      <c r="O30" s="48"/>
      <c r="P30" s="37"/>
      <c r="Q30" s="53"/>
      <c r="R30" s="53"/>
      <c r="S30" s="53"/>
      <c r="T30" s="53"/>
      <c r="U30" s="53"/>
      <c r="V30" s="53"/>
      <c r="W30" s="53"/>
      <c r="X30" s="53"/>
      <c r="Y30" s="53"/>
      <c r="Z30" s="53"/>
    </row>
    <row r="31" spans="1:26" ht="15" customHeight="1" x14ac:dyDescent="0.25">
      <c r="A31" s="48"/>
      <c r="B31" s="49"/>
      <c r="C31" s="49"/>
      <c r="D31" s="48"/>
      <c r="E31" s="37"/>
      <c r="F31" s="48"/>
      <c r="G31" s="48"/>
      <c r="H31" s="48"/>
      <c r="I31" s="48"/>
      <c r="J31" s="48"/>
      <c r="K31" s="48"/>
      <c r="L31" s="48"/>
      <c r="M31" s="48"/>
      <c r="N31" s="48"/>
      <c r="O31" s="48"/>
      <c r="P31" s="37"/>
      <c r="Q31" s="53"/>
      <c r="R31" s="53"/>
      <c r="S31" s="53"/>
      <c r="T31" s="53"/>
      <c r="U31" s="53"/>
      <c r="V31" s="53"/>
      <c r="W31" s="53"/>
      <c r="X31" s="53"/>
      <c r="Y31" s="53"/>
      <c r="Z31" s="53"/>
    </row>
    <row r="32" spans="1:26" ht="15" customHeight="1" x14ac:dyDescent="0.25">
      <c r="A32" s="48"/>
      <c r="B32" s="49"/>
      <c r="C32" s="49"/>
      <c r="D32" s="48"/>
      <c r="E32" s="37"/>
      <c r="F32" s="48"/>
      <c r="G32" s="48"/>
      <c r="H32" s="48"/>
      <c r="I32" s="48"/>
      <c r="J32" s="48"/>
      <c r="K32" s="48"/>
      <c r="L32" s="48"/>
      <c r="M32" s="48"/>
      <c r="N32" s="48"/>
      <c r="O32" s="48"/>
      <c r="P32" s="37"/>
      <c r="Q32" s="53"/>
      <c r="R32" s="53"/>
      <c r="S32" s="53"/>
      <c r="T32" s="53"/>
      <c r="U32" s="53"/>
      <c r="V32" s="53"/>
      <c r="W32" s="53"/>
      <c r="X32" s="53"/>
      <c r="Y32" s="53"/>
      <c r="Z32" s="53"/>
    </row>
    <row r="33" spans="1:49" ht="15" customHeight="1" x14ac:dyDescent="0.25">
      <c r="A33" s="48"/>
      <c r="B33" s="49"/>
      <c r="C33" s="49"/>
      <c r="D33" s="48"/>
      <c r="E33" s="37"/>
      <c r="F33" s="48"/>
      <c r="G33" s="48"/>
      <c r="H33" s="48"/>
      <c r="I33" s="48"/>
      <c r="J33" s="48"/>
      <c r="K33" s="48"/>
      <c r="L33" s="48"/>
      <c r="M33" s="48"/>
      <c r="N33" s="48"/>
      <c r="O33" s="48"/>
      <c r="P33" s="37"/>
      <c r="Q33" s="53"/>
      <c r="R33" s="53"/>
      <c r="S33" s="53"/>
      <c r="T33" s="53"/>
      <c r="U33" s="53"/>
      <c r="V33" s="53"/>
      <c r="W33" s="53"/>
      <c r="X33" s="53"/>
      <c r="Y33" s="53"/>
      <c r="Z33" s="53"/>
    </row>
    <row r="34" spans="1:49" ht="15" customHeight="1" x14ac:dyDescent="0.25">
      <c r="A34" s="48"/>
      <c r="B34" s="49"/>
      <c r="C34" s="49"/>
      <c r="D34" s="48"/>
      <c r="E34" s="37"/>
      <c r="F34" s="48"/>
      <c r="G34" s="48"/>
      <c r="H34" s="48"/>
      <c r="I34" s="48"/>
      <c r="J34" s="48"/>
      <c r="K34" s="48"/>
      <c r="L34" s="48"/>
      <c r="M34" s="48"/>
      <c r="N34" s="48"/>
      <c r="O34" s="48"/>
      <c r="P34" s="37"/>
      <c r="Q34" s="53"/>
      <c r="R34" s="53"/>
      <c r="S34" s="53"/>
      <c r="T34" s="53"/>
      <c r="U34" s="53"/>
      <c r="V34" s="53"/>
      <c r="W34" s="53"/>
      <c r="X34" s="53"/>
      <c r="Y34" s="53"/>
      <c r="Z34" s="53"/>
    </row>
    <row r="35" spans="1:49" ht="15" customHeight="1" x14ac:dyDescent="0.25">
      <c r="A35" s="48"/>
      <c r="B35" s="49"/>
      <c r="C35" s="49"/>
      <c r="D35" s="48"/>
      <c r="E35" s="37"/>
      <c r="F35" s="48"/>
      <c r="G35" s="48"/>
      <c r="H35" s="48"/>
      <c r="I35" s="48"/>
      <c r="J35" s="48"/>
      <c r="K35" s="48"/>
      <c r="L35" s="48"/>
      <c r="M35" s="48"/>
      <c r="N35" s="48"/>
      <c r="O35" s="48"/>
      <c r="P35" s="37"/>
      <c r="Q35" s="53"/>
      <c r="R35" s="53"/>
      <c r="S35" s="53"/>
      <c r="T35" s="53"/>
      <c r="U35" s="53"/>
      <c r="V35" s="53"/>
      <c r="W35" s="53"/>
      <c r="X35" s="53"/>
      <c r="Y35" s="53"/>
      <c r="Z35" s="53"/>
    </row>
    <row r="36" spans="1:49" ht="15" customHeight="1" x14ac:dyDescent="0.25">
      <c r="A36" s="48"/>
      <c r="B36" s="49"/>
      <c r="C36" s="49"/>
      <c r="D36" s="48"/>
      <c r="E36" s="37"/>
      <c r="F36" s="48"/>
      <c r="G36" s="48"/>
      <c r="H36" s="48"/>
      <c r="I36" s="48"/>
      <c r="J36" s="48"/>
      <c r="K36" s="48"/>
      <c r="L36" s="48"/>
      <c r="M36" s="48"/>
      <c r="N36" s="48"/>
      <c r="O36" s="48"/>
      <c r="P36" s="37"/>
      <c r="Q36" s="53"/>
      <c r="R36" s="53"/>
      <c r="S36" s="53"/>
      <c r="T36" s="53"/>
      <c r="U36" s="53"/>
      <c r="V36" s="53"/>
      <c r="W36" s="53"/>
      <c r="X36" s="53"/>
      <c r="Y36" s="53"/>
      <c r="Z36" s="53"/>
    </row>
    <row r="37" spans="1:49" ht="15" customHeight="1" x14ac:dyDescent="0.25">
      <c r="A37" s="48"/>
      <c r="B37" s="49"/>
      <c r="C37" s="49"/>
      <c r="D37" s="48"/>
      <c r="E37" s="37"/>
      <c r="F37" s="48"/>
      <c r="G37" s="48"/>
      <c r="H37" s="48"/>
      <c r="I37" s="48"/>
      <c r="J37" s="48"/>
      <c r="K37" s="48"/>
      <c r="L37" s="48"/>
      <c r="M37" s="48"/>
      <c r="N37" s="48"/>
      <c r="O37" s="48"/>
      <c r="P37" s="37"/>
      <c r="Q37" s="53"/>
      <c r="R37" s="53"/>
      <c r="S37" s="53"/>
      <c r="T37" s="53"/>
      <c r="U37" s="53"/>
      <c r="V37" s="53"/>
      <c r="W37" s="53"/>
      <c r="X37" s="53"/>
      <c r="Y37" s="53"/>
      <c r="Z37" s="53"/>
    </row>
    <row r="38" spans="1:49" ht="15" customHeight="1" x14ac:dyDescent="0.25">
      <c r="A38" s="48"/>
      <c r="B38" s="49"/>
      <c r="C38" s="49"/>
      <c r="D38" s="48"/>
      <c r="E38" s="37"/>
      <c r="F38" s="48"/>
      <c r="G38" s="48"/>
      <c r="H38" s="48"/>
      <c r="I38" s="48"/>
      <c r="J38" s="48"/>
      <c r="K38" s="48"/>
      <c r="L38" s="48"/>
      <c r="M38" s="48"/>
      <c r="N38" s="48"/>
      <c r="O38" s="48"/>
      <c r="P38" s="37"/>
      <c r="Q38" s="53"/>
      <c r="R38" s="53"/>
      <c r="S38" s="53"/>
      <c r="T38" s="53"/>
      <c r="U38" s="53"/>
      <c r="V38" s="53"/>
      <c r="W38" s="53"/>
      <c r="X38" s="53"/>
      <c r="Y38" s="53"/>
      <c r="Z38" s="53"/>
    </row>
    <row r="39" spans="1:49" ht="15" customHeight="1" x14ac:dyDescent="0.25">
      <c r="A39" s="48"/>
      <c r="B39" s="49"/>
      <c r="C39" s="49"/>
      <c r="D39" s="48"/>
      <c r="E39" s="37"/>
      <c r="F39" s="48"/>
      <c r="G39" s="48"/>
      <c r="H39" s="48"/>
      <c r="I39" s="48"/>
      <c r="J39" s="48"/>
      <c r="K39" s="48"/>
      <c r="L39" s="48"/>
      <c r="M39" s="48"/>
      <c r="N39" s="48"/>
      <c r="O39" s="48"/>
      <c r="P39" s="37"/>
      <c r="Q39" s="53"/>
      <c r="R39" s="53"/>
      <c r="S39" s="53"/>
      <c r="T39" s="53"/>
      <c r="U39" s="53"/>
      <c r="V39" s="53"/>
      <c r="W39" s="53"/>
      <c r="X39" s="53"/>
      <c r="Y39" s="53"/>
      <c r="Z39" s="53"/>
    </row>
    <row r="40" spans="1:49" ht="15" customHeight="1" x14ac:dyDescent="0.25">
      <c r="A40" s="48"/>
      <c r="B40" s="49"/>
      <c r="C40" s="49"/>
      <c r="D40" s="48"/>
      <c r="E40" s="37"/>
      <c r="F40" s="48"/>
      <c r="G40" s="48"/>
      <c r="H40" s="48"/>
      <c r="I40" s="48"/>
      <c r="J40" s="48"/>
      <c r="K40" s="48"/>
      <c r="L40" s="48"/>
      <c r="M40" s="48"/>
      <c r="N40" s="48"/>
      <c r="O40" s="48"/>
      <c r="P40" s="37"/>
      <c r="Q40" s="53"/>
      <c r="R40" s="53"/>
      <c r="S40" s="53"/>
      <c r="T40" s="53"/>
      <c r="U40" s="53"/>
      <c r="V40" s="53"/>
      <c r="W40" s="53"/>
      <c r="X40" s="53"/>
      <c r="Y40" s="53"/>
      <c r="Z40" s="53"/>
    </row>
    <row r="41" spans="1:49" ht="15" customHeight="1" x14ac:dyDescent="0.25">
      <c r="A41" s="48"/>
      <c r="B41" s="49"/>
      <c r="C41" s="49"/>
      <c r="D41" s="48"/>
      <c r="E41" s="37"/>
      <c r="F41" s="48"/>
      <c r="G41" s="48"/>
      <c r="H41" s="48"/>
      <c r="I41" s="48"/>
      <c r="J41" s="48"/>
      <c r="K41" s="48"/>
      <c r="L41" s="48"/>
      <c r="M41" s="48"/>
      <c r="N41" s="48"/>
      <c r="O41" s="48"/>
      <c r="P41" s="37"/>
      <c r="Q41" s="53"/>
      <c r="R41" s="53"/>
      <c r="S41" s="53"/>
      <c r="T41" s="53"/>
      <c r="U41" s="53"/>
      <c r="V41" s="53"/>
      <c r="W41" s="53"/>
      <c r="X41" s="53"/>
      <c r="Y41" s="53"/>
      <c r="Z41" s="53"/>
    </row>
    <row r="42" spans="1:49" ht="15" customHeight="1" x14ac:dyDescent="0.25">
      <c r="A42" s="48"/>
      <c r="B42" s="49"/>
      <c r="C42" s="49"/>
      <c r="D42" s="48"/>
      <c r="E42" s="37"/>
      <c r="F42" s="48"/>
      <c r="G42" s="48"/>
      <c r="H42" s="48"/>
      <c r="I42" s="48"/>
      <c r="J42" s="48"/>
      <c r="K42" s="48"/>
      <c r="L42" s="48"/>
      <c r="M42" s="48"/>
      <c r="N42" s="48"/>
      <c r="O42" s="48"/>
      <c r="P42" s="37"/>
      <c r="Q42" s="53"/>
      <c r="R42" s="53"/>
      <c r="S42" s="53"/>
      <c r="T42" s="53"/>
      <c r="U42" s="53"/>
      <c r="V42" s="53"/>
      <c r="W42" s="53"/>
      <c r="X42" s="53"/>
      <c r="Y42" s="53"/>
      <c r="Z42" s="53"/>
    </row>
    <row r="44" spans="1:49" ht="15" customHeight="1" x14ac:dyDescent="0.25">
      <c r="A44" s="35" t="s">
        <v>2319</v>
      </c>
      <c r="B44" s="34"/>
      <c r="C44" s="34"/>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row>
    <row r="45" spans="1:49" ht="15" customHeight="1" x14ac:dyDescent="0.25">
      <c r="A45" s="124" t="s">
        <v>2271</v>
      </c>
      <c r="B45" s="124" t="s">
        <v>2272</v>
      </c>
      <c r="C45" s="124" t="s">
        <v>2273</v>
      </c>
      <c r="D45" s="124" t="s">
        <v>2320</v>
      </c>
      <c r="E45" s="124"/>
      <c r="F45" s="124"/>
      <c r="G45" s="124" t="s">
        <v>2321</v>
      </c>
      <c r="H45" s="124"/>
      <c r="I45" s="124"/>
      <c r="J45" s="55"/>
      <c r="K45" s="124" t="s">
        <v>2322</v>
      </c>
      <c r="L45" s="124"/>
      <c r="M45" s="124"/>
      <c r="N45" s="124"/>
      <c r="O45" s="124" t="s">
        <v>2323</v>
      </c>
      <c r="P45" s="124"/>
      <c r="Q45" s="124"/>
      <c r="R45" s="124"/>
      <c r="S45" s="124"/>
      <c r="T45" s="124"/>
      <c r="U45" s="124"/>
      <c r="V45" s="124"/>
      <c r="W45" s="124"/>
      <c r="X45" s="124"/>
      <c r="Y45" s="124"/>
      <c r="Z45" s="124"/>
      <c r="AA45" s="124"/>
      <c r="AB45" s="124"/>
      <c r="AC45" s="124"/>
      <c r="AD45" s="124"/>
      <c r="AE45" s="55"/>
      <c r="AF45" s="124" t="s">
        <v>2324</v>
      </c>
      <c r="AG45" s="124"/>
      <c r="AH45" s="124"/>
      <c r="AI45" s="124"/>
      <c r="AJ45" s="124"/>
      <c r="AK45" s="124"/>
      <c r="AL45" s="124"/>
      <c r="AM45" s="124"/>
      <c r="AN45" s="124"/>
      <c r="AO45" s="124"/>
      <c r="AP45" s="124"/>
      <c r="AQ45" s="124"/>
      <c r="AR45" s="124"/>
      <c r="AS45" s="124"/>
      <c r="AT45" s="124"/>
      <c r="AU45" s="124"/>
      <c r="AV45" s="124"/>
      <c r="AW45" s="124"/>
    </row>
    <row r="46" spans="1:49" ht="15" customHeight="1" x14ac:dyDescent="0.25">
      <c r="A46" s="124"/>
      <c r="B46" s="124"/>
      <c r="C46" s="124"/>
      <c r="D46" s="124"/>
      <c r="E46" s="124"/>
      <c r="F46" s="124"/>
      <c r="G46" s="124"/>
      <c r="H46" s="124"/>
      <c r="I46" s="124"/>
      <c r="J46" s="55"/>
      <c r="K46" s="124"/>
      <c r="L46" s="124"/>
      <c r="M46" s="124"/>
      <c r="N46" s="124"/>
      <c r="O46" s="124" t="s">
        <v>2325</v>
      </c>
      <c r="P46" s="124"/>
      <c r="Q46" s="124"/>
      <c r="R46" s="124" t="s">
        <v>2326</v>
      </c>
      <c r="S46" s="124"/>
      <c r="T46" s="124"/>
      <c r="U46" s="124"/>
      <c r="V46" s="124" t="s">
        <v>2327</v>
      </c>
      <c r="W46" s="124"/>
      <c r="X46" s="124"/>
      <c r="Y46" s="124"/>
      <c r="Z46" s="124" t="s">
        <v>2328</v>
      </c>
      <c r="AA46" s="124"/>
      <c r="AB46" s="124"/>
      <c r="AC46" s="124"/>
      <c r="AD46" s="124"/>
      <c r="AE46" s="55"/>
      <c r="AF46" s="124" t="s">
        <v>2325</v>
      </c>
      <c r="AG46" s="124"/>
      <c r="AH46" s="124"/>
      <c r="AI46" s="124" t="s">
        <v>2329</v>
      </c>
      <c r="AJ46" s="124"/>
      <c r="AK46" s="124"/>
      <c r="AL46" s="124" t="s">
        <v>2330</v>
      </c>
      <c r="AM46" s="124"/>
      <c r="AN46" s="124"/>
      <c r="AO46" s="124"/>
      <c r="AP46" s="124" t="s">
        <v>2326</v>
      </c>
      <c r="AQ46" s="124"/>
      <c r="AR46" s="124"/>
      <c r="AS46" s="124"/>
      <c r="AT46" s="124" t="s">
        <v>2331</v>
      </c>
      <c r="AU46" s="124"/>
      <c r="AV46" s="124"/>
      <c r="AW46" s="124"/>
    </row>
    <row r="47" spans="1:49" ht="15" customHeight="1" x14ac:dyDescent="0.25">
      <c r="A47" s="125"/>
      <c r="B47" s="125"/>
      <c r="C47" s="125"/>
      <c r="D47" s="96" t="s">
        <v>2332</v>
      </c>
      <c r="E47" s="96" t="s">
        <v>2333</v>
      </c>
      <c r="F47" s="96" t="s">
        <v>2334</v>
      </c>
      <c r="G47" s="96" t="s">
        <v>2335</v>
      </c>
      <c r="H47" s="96" t="s">
        <v>2336</v>
      </c>
      <c r="I47" s="96" t="s">
        <v>2337</v>
      </c>
      <c r="J47" s="56"/>
      <c r="K47" s="96" t="s">
        <v>2338</v>
      </c>
      <c r="L47" s="96" t="s">
        <v>2339</v>
      </c>
      <c r="M47" s="96" t="s">
        <v>2340</v>
      </c>
      <c r="N47" s="96" t="s">
        <v>2341</v>
      </c>
      <c r="O47" s="96" t="s">
        <v>2342</v>
      </c>
      <c r="P47" s="96" t="s">
        <v>2343</v>
      </c>
      <c r="Q47" s="96" t="s">
        <v>2344</v>
      </c>
      <c r="R47" s="96" t="s">
        <v>2345</v>
      </c>
      <c r="S47" s="96" t="s">
        <v>2346</v>
      </c>
      <c r="T47" s="96" t="s">
        <v>2347</v>
      </c>
      <c r="U47" s="96" t="s">
        <v>2348</v>
      </c>
      <c r="V47" s="96" t="s">
        <v>2349</v>
      </c>
      <c r="W47" s="96" t="s">
        <v>2350</v>
      </c>
      <c r="X47" s="96" t="s">
        <v>2351</v>
      </c>
      <c r="Y47" s="96" t="s">
        <v>2352</v>
      </c>
      <c r="Z47" s="96" t="s">
        <v>2353</v>
      </c>
      <c r="AA47" s="96" t="s">
        <v>2354</v>
      </c>
      <c r="AB47" s="96" t="s">
        <v>2355</v>
      </c>
      <c r="AC47" s="96" t="s">
        <v>2299</v>
      </c>
      <c r="AD47" s="96" t="s">
        <v>2356</v>
      </c>
      <c r="AE47" s="56"/>
      <c r="AF47" s="96" t="s">
        <v>2342</v>
      </c>
      <c r="AG47" s="96" t="s">
        <v>2343</v>
      </c>
      <c r="AH47" s="96" t="s">
        <v>2344</v>
      </c>
      <c r="AI47" s="96" t="s">
        <v>2357</v>
      </c>
      <c r="AJ47" s="96" t="s">
        <v>2358</v>
      </c>
      <c r="AK47" s="96" t="s">
        <v>2359</v>
      </c>
      <c r="AL47" s="96" t="s">
        <v>2360</v>
      </c>
      <c r="AM47" s="96" t="s">
        <v>2361</v>
      </c>
      <c r="AN47" s="96" t="s">
        <v>2362</v>
      </c>
      <c r="AO47" s="96" t="s">
        <v>2363</v>
      </c>
      <c r="AP47" s="96" t="s">
        <v>2364</v>
      </c>
      <c r="AQ47" s="96" t="s">
        <v>2365</v>
      </c>
      <c r="AR47" s="96" t="s">
        <v>2366</v>
      </c>
      <c r="AS47" s="96" t="s">
        <v>2367</v>
      </c>
      <c r="AT47" s="96" t="s">
        <v>2368</v>
      </c>
      <c r="AU47" s="96" t="s">
        <v>2369</v>
      </c>
      <c r="AV47" s="96" t="s">
        <v>2370</v>
      </c>
      <c r="AW47" s="96" t="s">
        <v>2371</v>
      </c>
    </row>
    <row r="48" spans="1:49" ht="15" customHeight="1" x14ac:dyDescent="0.25">
      <c r="A48" s="126"/>
      <c r="B48" s="126"/>
      <c r="C48" s="126"/>
      <c r="D48" s="97" t="s">
        <v>2372</v>
      </c>
      <c r="E48" s="97" t="s">
        <v>2373</v>
      </c>
      <c r="F48" s="97" t="s">
        <v>2374</v>
      </c>
      <c r="G48" s="97" t="s">
        <v>2372</v>
      </c>
      <c r="H48" s="97" t="s">
        <v>2373</v>
      </c>
      <c r="I48" s="97" t="s">
        <v>2374</v>
      </c>
      <c r="J48" s="54"/>
      <c r="K48" s="97" t="s">
        <v>2383</v>
      </c>
      <c r="L48" s="97" t="s">
        <v>2384</v>
      </c>
      <c r="M48" s="97" t="s">
        <v>2385</v>
      </c>
      <c r="N48" s="97" t="s">
        <v>2386</v>
      </c>
      <c r="O48" s="97" t="s">
        <v>2399</v>
      </c>
      <c r="P48" s="97" t="s">
        <v>2400</v>
      </c>
      <c r="Q48" s="97" t="s">
        <v>2401</v>
      </c>
      <c r="R48" s="97" t="s">
        <v>2387</v>
      </c>
      <c r="S48" s="97" t="s">
        <v>2388</v>
      </c>
      <c r="T48" s="97" t="s">
        <v>2389</v>
      </c>
      <c r="U48" s="97" t="s">
        <v>2390</v>
      </c>
      <c r="V48" s="97" t="s">
        <v>2391</v>
      </c>
      <c r="W48" s="97" t="s">
        <v>2392</v>
      </c>
      <c r="X48" s="97" t="s">
        <v>2393</v>
      </c>
      <c r="Y48" s="97" t="s">
        <v>2394</v>
      </c>
      <c r="Z48" s="97" t="s">
        <v>2375</v>
      </c>
      <c r="AA48" s="97" t="s">
        <v>2376</v>
      </c>
      <c r="AB48" s="97" t="s">
        <v>2377</v>
      </c>
      <c r="AC48" s="97" t="s">
        <v>2378</v>
      </c>
      <c r="AD48" s="97" t="s">
        <v>2379</v>
      </c>
      <c r="AE48" s="54"/>
      <c r="AF48" s="97" t="s">
        <v>2399</v>
      </c>
      <c r="AG48" s="97" t="s">
        <v>2400</v>
      </c>
      <c r="AH48" s="97" t="s">
        <v>2401</v>
      </c>
      <c r="AI48" s="97" t="s">
        <v>2380</v>
      </c>
      <c r="AJ48" s="97" t="s">
        <v>314</v>
      </c>
      <c r="AK48" s="97" t="s">
        <v>2381</v>
      </c>
      <c r="AL48" s="97" t="s">
        <v>2395</v>
      </c>
      <c r="AM48" s="97" t="s">
        <v>2396</v>
      </c>
      <c r="AN48" s="97" t="s">
        <v>2397</v>
      </c>
      <c r="AO48" s="97" t="s">
        <v>2398</v>
      </c>
      <c r="AP48" s="97" t="s">
        <v>2387</v>
      </c>
      <c r="AQ48" s="97" t="s">
        <v>2388</v>
      </c>
      <c r="AR48" s="97" t="s">
        <v>2389</v>
      </c>
      <c r="AS48" s="97" t="s">
        <v>2390</v>
      </c>
      <c r="AT48" s="97" t="s">
        <v>2375</v>
      </c>
      <c r="AU48" s="97" t="s">
        <v>2376</v>
      </c>
      <c r="AV48" s="97" t="s">
        <v>2382</v>
      </c>
      <c r="AW48" s="97" t="s">
        <v>2379</v>
      </c>
    </row>
    <row r="49" spans="1:49" ht="15" customHeight="1" x14ac:dyDescent="0.25">
      <c r="A49" s="59">
        <v>1</v>
      </c>
      <c r="B49" s="60"/>
      <c r="C49" s="63" t="s">
        <v>1262</v>
      </c>
      <c r="D49" s="57"/>
      <c r="E49" s="57"/>
      <c r="F49" s="57"/>
      <c r="G49" s="57"/>
      <c r="H49" s="57"/>
      <c r="I49" s="57"/>
      <c r="J49" s="58"/>
      <c r="K49" s="61"/>
      <c r="L49" s="61"/>
      <c r="M49" s="61"/>
      <c r="N49" s="61"/>
      <c r="O49" s="61"/>
      <c r="P49" s="62"/>
      <c r="Q49" s="62"/>
      <c r="R49" s="61"/>
      <c r="S49" s="61"/>
      <c r="T49" s="61"/>
      <c r="U49" s="61"/>
      <c r="V49" s="57"/>
      <c r="W49" s="57"/>
      <c r="X49" s="57"/>
      <c r="Y49" s="57"/>
      <c r="Z49" s="57"/>
      <c r="AA49" s="57"/>
      <c r="AB49" s="59"/>
      <c r="AC49" s="57"/>
      <c r="AD49" s="63" t="s">
        <v>1262</v>
      </c>
      <c r="AE49" s="58"/>
      <c r="AF49" s="61"/>
      <c r="AG49" s="62"/>
      <c r="AH49" s="62"/>
      <c r="AI49" s="59"/>
      <c r="AJ49" s="59"/>
      <c r="AK49" s="59"/>
      <c r="AL49" s="57"/>
      <c r="AM49" s="57"/>
      <c r="AN49" s="57"/>
      <c r="AO49" s="57"/>
      <c r="AP49" s="61"/>
      <c r="AQ49" s="61"/>
      <c r="AR49" s="61"/>
      <c r="AS49" s="61"/>
      <c r="AT49" s="57"/>
      <c r="AU49" s="57"/>
      <c r="AV49" s="57"/>
      <c r="AW49" s="63" t="s">
        <v>1262</v>
      </c>
    </row>
    <row r="50" spans="1:49" ht="15" customHeight="1" x14ac:dyDescent="0.25">
      <c r="A50" s="59"/>
      <c r="B50" s="60"/>
      <c r="C50" s="59"/>
      <c r="D50" s="57"/>
      <c r="E50" s="57"/>
      <c r="F50" s="57"/>
      <c r="G50" s="57"/>
      <c r="H50" s="57"/>
      <c r="I50" s="57"/>
      <c r="J50" s="58"/>
      <c r="K50" s="61"/>
      <c r="L50" s="61"/>
      <c r="M50" s="61"/>
      <c r="N50" s="61"/>
      <c r="O50" s="61"/>
      <c r="P50" s="62"/>
      <c r="Q50" s="62"/>
      <c r="R50" s="61"/>
      <c r="S50" s="61"/>
      <c r="T50" s="61"/>
      <c r="U50" s="61"/>
      <c r="V50" s="57"/>
      <c r="W50" s="57"/>
      <c r="X50" s="57"/>
      <c r="Y50" s="57"/>
      <c r="Z50" s="57"/>
      <c r="AA50" s="57"/>
      <c r="AB50" s="59"/>
      <c r="AC50" s="57"/>
      <c r="AD50" s="59"/>
      <c r="AE50" s="58"/>
      <c r="AF50" s="61"/>
      <c r="AG50" s="62"/>
      <c r="AH50" s="62"/>
      <c r="AI50" s="59"/>
      <c r="AJ50" s="59"/>
      <c r="AK50" s="59"/>
      <c r="AL50" s="57"/>
      <c r="AM50" s="57"/>
      <c r="AN50" s="57"/>
      <c r="AO50" s="57"/>
      <c r="AP50" s="61"/>
      <c r="AQ50" s="61"/>
      <c r="AR50" s="61"/>
      <c r="AS50" s="61"/>
      <c r="AT50" s="57"/>
      <c r="AU50" s="57"/>
      <c r="AV50" s="57"/>
      <c r="AW50" s="59"/>
    </row>
    <row r="51" spans="1:49" ht="15" customHeight="1" x14ac:dyDescent="0.25">
      <c r="A51" s="59"/>
      <c r="B51" s="60"/>
      <c r="C51" s="59"/>
      <c r="D51" s="57"/>
      <c r="E51" s="57"/>
      <c r="F51" s="57"/>
      <c r="G51" s="57"/>
      <c r="H51" s="57"/>
      <c r="I51" s="57"/>
      <c r="J51" s="58"/>
      <c r="K51" s="61"/>
      <c r="L51" s="61"/>
      <c r="M51" s="61"/>
      <c r="N51" s="61"/>
      <c r="O51" s="61"/>
      <c r="P51" s="62"/>
      <c r="Q51" s="62"/>
      <c r="R51" s="61"/>
      <c r="S51" s="61"/>
      <c r="T51" s="61"/>
      <c r="U51" s="61"/>
      <c r="V51" s="57"/>
      <c r="W51" s="57"/>
      <c r="X51" s="57"/>
      <c r="Y51" s="57"/>
      <c r="Z51" s="57"/>
      <c r="AA51" s="57"/>
      <c r="AB51" s="59"/>
      <c r="AC51" s="57"/>
      <c r="AD51" s="59"/>
      <c r="AE51" s="58"/>
      <c r="AF51" s="61"/>
      <c r="AG51" s="62"/>
      <c r="AH51" s="62"/>
      <c r="AI51" s="59"/>
      <c r="AJ51" s="59"/>
      <c r="AK51" s="59"/>
      <c r="AL51" s="57"/>
      <c r="AM51" s="57"/>
      <c r="AN51" s="57"/>
      <c r="AO51" s="57"/>
      <c r="AP51" s="61"/>
      <c r="AQ51" s="61"/>
      <c r="AR51" s="61"/>
      <c r="AS51" s="61"/>
      <c r="AT51" s="57"/>
      <c r="AU51" s="57"/>
      <c r="AV51" s="57"/>
      <c r="AW51" s="59"/>
    </row>
    <row r="52" spans="1:49" ht="15" customHeight="1" x14ac:dyDescent="0.25">
      <c r="A52" s="59"/>
      <c r="B52" s="60"/>
      <c r="C52" s="59"/>
      <c r="D52" s="57"/>
      <c r="E52" s="57"/>
      <c r="F52" s="57"/>
      <c r="G52" s="57"/>
      <c r="H52" s="57"/>
      <c r="I52" s="57"/>
      <c r="J52" s="58"/>
      <c r="K52" s="61"/>
      <c r="L52" s="61"/>
      <c r="M52" s="61"/>
      <c r="N52" s="61"/>
      <c r="O52" s="61"/>
      <c r="P52" s="62"/>
      <c r="Q52" s="62"/>
      <c r="R52" s="61"/>
      <c r="S52" s="61"/>
      <c r="T52" s="61"/>
      <c r="U52" s="61"/>
      <c r="V52" s="57"/>
      <c r="W52" s="57"/>
      <c r="X52" s="57"/>
      <c r="Y52" s="57"/>
      <c r="Z52" s="57"/>
      <c r="AA52" s="57"/>
      <c r="AB52" s="59"/>
      <c r="AC52" s="57"/>
      <c r="AD52" s="59"/>
      <c r="AE52" s="58"/>
      <c r="AF52" s="61"/>
      <c r="AG52" s="62"/>
      <c r="AH52" s="62"/>
      <c r="AI52" s="59"/>
      <c r="AJ52" s="59"/>
      <c r="AK52" s="59"/>
      <c r="AL52" s="57"/>
      <c r="AM52" s="57"/>
      <c r="AN52" s="57"/>
      <c r="AO52" s="57"/>
      <c r="AP52" s="61"/>
      <c r="AQ52" s="61"/>
      <c r="AR52" s="61"/>
      <c r="AS52" s="61"/>
      <c r="AT52" s="57"/>
      <c r="AU52" s="57"/>
      <c r="AV52" s="57"/>
      <c r="AW52" s="59"/>
    </row>
    <row r="53" spans="1:49" ht="15" customHeight="1" x14ac:dyDescent="0.25">
      <c r="A53" s="59"/>
      <c r="B53" s="60"/>
      <c r="C53" s="59"/>
      <c r="D53" s="57"/>
      <c r="E53" s="57"/>
      <c r="F53" s="57"/>
      <c r="G53" s="57"/>
      <c r="H53" s="57"/>
      <c r="I53" s="57"/>
      <c r="J53" s="58"/>
      <c r="K53" s="61"/>
      <c r="L53" s="61"/>
      <c r="M53" s="61"/>
      <c r="N53" s="61"/>
      <c r="O53" s="61"/>
      <c r="P53" s="62"/>
      <c r="Q53" s="62"/>
      <c r="R53" s="61"/>
      <c r="S53" s="61"/>
      <c r="T53" s="61"/>
      <c r="U53" s="61"/>
      <c r="V53" s="57"/>
      <c r="W53" s="57"/>
      <c r="X53" s="57"/>
      <c r="Y53" s="57"/>
      <c r="Z53" s="57"/>
      <c r="AA53" s="57"/>
      <c r="AB53" s="59"/>
      <c r="AC53" s="57"/>
      <c r="AD53" s="59"/>
      <c r="AE53" s="58"/>
      <c r="AF53" s="61"/>
      <c r="AG53" s="62"/>
      <c r="AH53" s="62"/>
      <c r="AI53" s="59"/>
      <c r="AJ53" s="59"/>
      <c r="AK53" s="59"/>
      <c r="AL53" s="57"/>
      <c r="AM53" s="57"/>
      <c r="AN53" s="57"/>
      <c r="AO53" s="57"/>
      <c r="AP53" s="61"/>
      <c r="AQ53" s="61"/>
      <c r="AR53" s="61"/>
      <c r="AS53" s="61"/>
      <c r="AT53" s="57"/>
      <c r="AU53" s="57"/>
      <c r="AV53" s="57"/>
      <c r="AW53" s="59"/>
    </row>
    <row r="54" spans="1:49" ht="15" customHeight="1" x14ac:dyDescent="0.25">
      <c r="A54" s="59"/>
      <c r="B54" s="60"/>
      <c r="C54" s="59"/>
      <c r="D54" s="57"/>
      <c r="E54" s="57"/>
      <c r="F54" s="57"/>
      <c r="G54" s="57"/>
      <c r="H54" s="57"/>
      <c r="I54" s="57"/>
      <c r="J54" s="58"/>
      <c r="K54" s="61"/>
      <c r="L54" s="61"/>
      <c r="M54" s="61"/>
      <c r="N54" s="61"/>
      <c r="O54" s="61"/>
      <c r="P54" s="62"/>
      <c r="Q54" s="62"/>
      <c r="R54" s="61"/>
      <c r="S54" s="61"/>
      <c r="T54" s="61"/>
      <c r="U54" s="61"/>
      <c r="V54" s="57"/>
      <c r="W54" s="57"/>
      <c r="X54" s="57"/>
      <c r="Y54" s="57"/>
      <c r="Z54" s="57"/>
      <c r="AA54" s="57"/>
      <c r="AB54" s="59"/>
      <c r="AC54" s="57"/>
      <c r="AD54" s="59"/>
      <c r="AE54" s="58"/>
      <c r="AF54" s="61"/>
      <c r="AG54" s="62"/>
      <c r="AH54" s="62"/>
      <c r="AI54" s="59"/>
      <c r="AJ54" s="59"/>
      <c r="AK54" s="59"/>
      <c r="AL54" s="57"/>
      <c r="AM54" s="57"/>
      <c r="AN54" s="57"/>
      <c r="AO54" s="57"/>
      <c r="AP54" s="61"/>
      <c r="AQ54" s="61"/>
      <c r="AR54" s="61"/>
      <c r="AS54" s="61"/>
      <c r="AT54" s="57"/>
      <c r="AU54" s="57"/>
      <c r="AV54" s="57"/>
      <c r="AW54" s="59"/>
    </row>
    <row r="55" spans="1:49" ht="15" customHeight="1" x14ac:dyDescent="0.25">
      <c r="A55" s="59"/>
      <c r="B55" s="60"/>
      <c r="C55" s="59"/>
      <c r="D55" s="57"/>
      <c r="E55" s="57"/>
      <c r="F55" s="57"/>
      <c r="G55" s="57"/>
      <c r="H55" s="57"/>
      <c r="I55" s="57"/>
      <c r="J55" s="58"/>
      <c r="K55" s="61"/>
      <c r="L55" s="61"/>
      <c r="M55" s="61"/>
      <c r="N55" s="61"/>
      <c r="O55" s="61"/>
      <c r="P55" s="62"/>
      <c r="Q55" s="62"/>
      <c r="R55" s="61"/>
      <c r="S55" s="61"/>
      <c r="T55" s="61"/>
      <c r="U55" s="61"/>
      <c r="V55" s="57"/>
      <c r="W55" s="57"/>
      <c r="X55" s="57"/>
      <c r="Y55" s="57"/>
      <c r="Z55" s="57"/>
      <c r="AA55" s="57"/>
      <c r="AB55" s="59"/>
      <c r="AC55" s="57"/>
      <c r="AD55" s="59"/>
      <c r="AE55" s="58"/>
      <c r="AF55" s="61"/>
      <c r="AG55" s="62"/>
      <c r="AH55" s="62"/>
      <c r="AI55" s="59"/>
      <c r="AJ55" s="59"/>
      <c r="AK55" s="59"/>
      <c r="AL55" s="57"/>
      <c r="AM55" s="57"/>
      <c r="AN55" s="57"/>
      <c r="AO55" s="57"/>
      <c r="AP55" s="61"/>
      <c r="AQ55" s="61"/>
      <c r="AR55" s="61"/>
      <c r="AS55" s="61"/>
      <c r="AT55" s="57"/>
      <c r="AU55" s="57"/>
      <c r="AV55" s="57"/>
      <c r="AW55" s="59"/>
    </row>
    <row r="56" spans="1:49" ht="15" customHeight="1" x14ac:dyDescent="0.25">
      <c r="A56" s="59"/>
      <c r="B56" s="60"/>
      <c r="C56" s="59"/>
      <c r="D56" s="57"/>
      <c r="E56" s="57"/>
      <c r="F56" s="57"/>
      <c r="G56" s="57"/>
      <c r="H56" s="57"/>
      <c r="I56" s="57"/>
      <c r="J56" s="58"/>
      <c r="K56" s="61"/>
      <c r="L56" s="61"/>
      <c r="M56" s="61"/>
      <c r="N56" s="61"/>
      <c r="O56" s="61"/>
      <c r="P56" s="62"/>
      <c r="Q56" s="62"/>
      <c r="R56" s="61"/>
      <c r="S56" s="61"/>
      <c r="T56" s="61"/>
      <c r="U56" s="61"/>
      <c r="V56" s="57"/>
      <c r="W56" s="57"/>
      <c r="X56" s="57"/>
      <c r="Y56" s="57"/>
      <c r="Z56" s="57"/>
      <c r="AA56" s="57"/>
      <c r="AB56" s="59"/>
      <c r="AC56" s="57"/>
      <c r="AD56" s="59"/>
      <c r="AE56" s="58"/>
      <c r="AF56" s="61"/>
      <c r="AG56" s="62"/>
      <c r="AH56" s="62"/>
      <c r="AI56" s="59"/>
      <c r="AJ56" s="59"/>
      <c r="AK56" s="59"/>
      <c r="AL56" s="57"/>
      <c r="AM56" s="57"/>
      <c r="AN56" s="57"/>
      <c r="AO56" s="57"/>
      <c r="AP56" s="61"/>
      <c r="AQ56" s="61"/>
      <c r="AR56" s="61"/>
      <c r="AS56" s="61"/>
      <c r="AT56" s="57"/>
      <c r="AU56" s="57"/>
      <c r="AV56" s="57"/>
      <c r="AW56" s="59"/>
    </row>
    <row r="57" spans="1:49" ht="15" customHeight="1" x14ac:dyDescent="0.25">
      <c r="A57" s="59"/>
      <c r="B57" s="60"/>
      <c r="C57" s="59"/>
      <c r="D57" s="57"/>
      <c r="E57" s="57"/>
      <c r="F57" s="57"/>
      <c r="G57" s="57"/>
      <c r="H57" s="57"/>
      <c r="I57" s="57"/>
      <c r="J57" s="58"/>
      <c r="K57" s="61"/>
      <c r="L57" s="61"/>
      <c r="M57" s="61"/>
      <c r="N57" s="61"/>
      <c r="O57" s="61"/>
      <c r="P57" s="62"/>
      <c r="Q57" s="62"/>
      <c r="R57" s="61"/>
      <c r="S57" s="61"/>
      <c r="T57" s="61"/>
      <c r="U57" s="61"/>
      <c r="V57" s="57"/>
      <c r="W57" s="57"/>
      <c r="X57" s="57"/>
      <c r="Y57" s="57"/>
      <c r="Z57" s="57"/>
      <c r="AA57" s="57"/>
      <c r="AB57" s="59"/>
      <c r="AC57" s="57"/>
      <c r="AD57" s="59"/>
      <c r="AE57" s="58"/>
      <c r="AF57" s="61"/>
      <c r="AG57" s="62"/>
      <c r="AH57" s="62"/>
      <c r="AI57" s="59"/>
      <c r="AJ57" s="59"/>
      <c r="AK57" s="59"/>
      <c r="AL57" s="57"/>
      <c r="AM57" s="57"/>
      <c r="AN57" s="57"/>
      <c r="AO57" s="57"/>
      <c r="AP57" s="61"/>
      <c r="AQ57" s="61"/>
      <c r="AR57" s="61"/>
      <c r="AS57" s="61"/>
      <c r="AT57" s="57"/>
      <c r="AU57" s="57"/>
      <c r="AV57" s="57"/>
      <c r="AW57" s="59"/>
    </row>
    <row r="58" spans="1:49" ht="15" customHeight="1" x14ac:dyDescent="0.25">
      <c r="A58" s="59"/>
      <c r="B58" s="60"/>
      <c r="C58" s="59"/>
      <c r="D58" s="57"/>
      <c r="E58" s="57"/>
      <c r="F58" s="57"/>
      <c r="G58" s="57"/>
      <c r="H58" s="57"/>
      <c r="I58" s="57"/>
      <c r="J58" s="58"/>
      <c r="K58" s="61"/>
      <c r="L58" s="61"/>
      <c r="M58" s="61"/>
      <c r="N58" s="61"/>
      <c r="O58" s="61"/>
      <c r="P58" s="62"/>
      <c r="Q58" s="62"/>
      <c r="R58" s="61"/>
      <c r="S58" s="61"/>
      <c r="T58" s="61"/>
      <c r="U58" s="61"/>
      <c r="V58" s="57"/>
      <c r="W58" s="57"/>
      <c r="X58" s="57"/>
      <c r="Y58" s="57"/>
      <c r="Z58" s="57"/>
      <c r="AA58" s="57"/>
      <c r="AB58" s="59"/>
      <c r="AC58" s="57"/>
      <c r="AD58" s="59"/>
      <c r="AE58" s="58"/>
      <c r="AF58" s="61"/>
      <c r="AG58" s="62"/>
      <c r="AH58" s="62"/>
      <c r="AI58" s="59"/>
      <c r="AJ58" s="59"/>
      <c r="AK58" s="59"/>
      <c r="AL58" s="57"/>
      <c r="AM58" s="57"/>
      <c r="AN58" s="57"/>
      <c r="AO58" s="57"/>
      <c r="AP58" s="61"/>
      <c r="AQ58" s="61"/>
      <c r="AR58" s="61"/>
      <c r="AS58" s="61"/>
      <c r="AT58" s="57"/>
      <c r="AU58" s="57"/>
      <c r="AV58" s="57"/>
      <c r="AW58" s="59"/>
    </row>
    <row r="59" spans="1:49" ht="15" customHeight="1" x14ac:dyDescent="0.25">
      <c r="A59" s="59"/>
      <c r="B59" s="60"/>
      <c r="C59" s="59"/>
      <c r="D59" s="57"/>
      <c r="E59" s="57"/>
      <c r="F59" s="57"/>
      <c r="G59" s="57"/>
      <c r="H59" s="57"/>
      <c r="I59" s="57"/>
      <c r="J59" s="58"/>
      <c r="K59" s="61"/>
      <c r="L59" s="61"/>
      <c r="M59" s="61"/>
      <c r="N59" s="61"/>
      <c r="O59" s="61"/>
      <c r="P59" s="62"/>
      <c r="Q59" s="62"/>
      <c r="R59" s="61"/>
      <c r="S59" s="61"/>
      <c r="T59" s="61"/>
      <c r="U59" s="61"/>
      <c r="V59" s="57"/>
      <c r="W59" s="57"/>
      <c r="X59" s="57"/>
      <c r="Y59" s="57"/>
      <c r="Z59" s="57"/>
      <c r="AA59" s="57"/>
      <c r="AB59" s="59"/>
      <c r="AC59" s="57"/>
      <c r="AD59" s="59"/>
      <c r="AE59" s="58"/>
      <c r="AF59" s="61"/>
      <c r="AG59" s="62"/>
      <c r="AH59" s="62"/>
      <c r="AI59" s="59"/>
      <c r="AJ59" s="59"/>
      <c r="AK59" s="59"/>
      <c r="AL59" s="57"/>
      <c r="AM59" s="57"/>
      <c r="AN59" s="57"/>
      <c r="AO59" s="57"/>
      <c r="AP59" s="61"/>
      <c r="AQ59" s="61"/>
      <c r="AR59" s="61"/>
      <c r="AS59" s="61"/>
      <c r="AT59" s="57"/>
      <c r="AU59" s="57"/>
      <c r="AV59" s="57"/>
      <c r="AW59" s="59"/>
    </row>
    <row r="60" spans="1:49" ht="15" customHeight="1" x14ac:dyDescent="0.25">
      <c r="A60" s="59"/>
      <c r="B60" s="60"/>
      <c r="C60" s="59"/>
      <c r="D60" s="57"/>
      <c r="E60" s="57"/>
      <c r="F60" s="57"/>
      <c r="G60" s="57"/>
      <c r="H60" s="57"/>
      <c r="I60" s="57"/>
      <c r="J60" s="58"/>
      <c r="K60" s="61"/>
      <c r="L60" s="61"/>
      <c r="M60" s="61"/>
      <c r="N60" s="61"/>
      <c r="O60" s="61"/>
      <c r="P60" s="62"/>
      <c r="Q60" s="62"/>
      <c r="R60" s="61"/>
      <c r="S60" s="61"/>
      <c r="T60" s="61"/>
      <c r="U60" s="61"/>
      <c r="V60" s="57"/>
      <c r="W60" s="57"/>
      <c r="X60" s="57"/>
      <c r="Y60" s="57"/>
      <c r="Z60" s="57"/>
      <c r="AA60" s="57"/>
      <c r="AB60" s="59"/>
      <c r="AC60" s="57"/>
      <c r="AD60" s="59"/>
      <c r="AE60" s="58"/>
      <c r="AF60" s="61"/>
      <c r="AG60" s="62"/>
      <c r="AH60" s="62"/>
      <c r="AI60" s="59"/>
      <c r="AJ60" s="59"/>
      <c r="AK60" s="59"/>
      <c r="AL60" s="57"/>
      <c r="AM60" s="57"/>
      <c r="AN60" s="57"/>
      <c r="AO60" s="57"/>
      <c r="AP60" s="61"/>
      <c r="AQ60" s="61"/>
      <c r="AR60" s="61"/>
      <c r="AS60" s="61"/>
      <c r="AT60" s="57"/>
      <c r="AU60" s="57"/>
      <c r="AV60" s="57"/>
      <c r="AW60" s="59"/>
    </row>
    <row r="61" spans="1:49" ht="15" customHeight="1" x14ac:dyDescent="0.25">
      <c r="A61" s="59"/>
      <c r="B61" s="60"/>
      <c r="C61" s="59"/>
      <c r="D61" s="57"/>
      <c r="E61" s="57"/>
      <c r="F61" s="57"/>
      <c r="G61" s="57"/>
      <c r="H61" s="57"/>
      <c r="I61" s="57"/>
      <c r="J61" s="58"/>
      <c r="K61" s="61"/>
      <c r="L61" s="61"/>
      <c r="M61" s="61"/>
      <c r="N61" s="61"/>
      <c r="O61" s="61"/>
      <c r="P61" s="62"/>
      <c r="Q61" s="62"/>
      <c r="R61" s="61"/>
      <c r="S61" s="61"/>
      <c r="T61" s="61"/>
      <c r="U61" s="61"/>
      <c r="V61" s="57"/>
      <c r="W61" s="57"/>
      <c r="X61" s="57"/>
      <c r="Y61" s="57"/>
      <c r="Z61" s="57"/>
      <c r="AA61" s="57"/>
      <c r="AB61" s="59"/>
      <c r="AC61" s="57"/>
      <c r="AD61" s="59"/>
      <c r="AE61" s="58"/>
      <c r="AF61" s="61"/>
      <c r="AG61" s="62"/>
      <c r="AH61" s="62"/>
      <c r="AI61" s="59"/>
      <c r="AJ61" s="59"/>
      <c r="AK61" s="59"/>
      <c r="AL61" s="57"/>
      <c r="AM61" s="57"/>
      <c r="AN61" s="57"/>
      <c r="AO61" s="57"/>
      <c r="AP61" s="61"/>
      <c r="AQ61" s="61"/>
      <c r="AR61" s="61"/>
      <c r="AS61" s="61"/>
      <c r="AT61" s="57"/>
      <c r="AU61" s="57"/>
      <c r="AV61" s="57"/>
      <c r="AW61" s="59"/>
    </row>
    <row r="62" spans="1:49" ht="15" customHeight="1" x14ac:dyDescent="0.25">
      <c r="A62" s="59"/>
      <c r="B62" s="60"/>
      <c r="C62" s="59"/>
      <c r="D62" s="57"/>
      <c r="E62" s="57"/>
      <c r="F62" s="57"/>
      <c r="G62" s="57"/>
      <c r="H62" s="57"/>
      <c r="I62" s="57"/>
      <c r="J62" s="58"/>
      <c r="K62" s="61"/>
      <c r="L62" s="61"/>
      <c r="M62" s="61"/>
      <c r="N62" s="61"/>
      <c r="O62" s="61"/>
      <c r="P62" s="62"/>
      <c r="Q62" s="62"/>
      <c r="R62" s="61"/>
      <c r="S62" s="61"/>
      <c r="T62" s="61"/>
      <c r="U62" s="61"/>
      <c r="V62" s="57"/>
      <c r="W62" s="57"/>
      <c r="X62" s="57"/>
      <c r="Y62" s="57"/>
      <c r="Z62" s="57"/>
      <c r="AA62" s="57"/>
      <c r="AB62" s="59"/>
      <c r="AC62" s="57"/>
      <c r="AD62" s="59"/>
      <c r="AE62" s="58"/>
      <c r="AF62" s="61"/>
      <c r="AG62" s="62"/>
      <c r="AH62" s="62"/>
      <c r="AI62" s="59"/>
      <c r="AJ62" s="59"/>
      <c r="AK62" s="59"/>
      <c r="AL62" s="57"/>
      <c r="AM62" s="57"/>
      <c r="AN62" s="57"/>
      <c r="AO62" s="57"/>
      <c r="AP62" s="61"/>
      <c r="AQ62" s="61"/>
      <c r="AR62" s="61"/>
      <c r="AS62" s="61"/>
      <c r="AT62" s="57"/>
      <c r="AU62" s="57"/>
      <c r="AV62" s="57"/>
      <c r="AW62" s="59"/>
    </row>
    <row r="63" spans="1:49" ht="15" customHeight="1" x14ac:dyDescent="0.25">
      <c r="A63" s="59"/>
      <c r="B63" s="60"/>
      <c r="C63" s="59"/>
      <c r="D63" s="57"/>
      <c r="E63" s="57"/>
      <c r="F63" s="57"/>
      <c r="G63" s="57"/>
      <c r="H63" s="57"/>
      <c r="I63" s="57"/>
      <c r="J63" s="58"/>
      <c r="K63" s="61"/>
      <c r="L63" s="61"/>
      <c r="M63" s="61"/>
      <c r="N63" s="61"/>
      <c r="O63" s="61"/>
      <c r="P63" s="62"/>
      <c r="Q63" s="62"/>
      <c r="R63" s="61"/>
      <c r="S63" s="61"/>
      <c r="T63" s="61"/>
      <c r="U63" s="61"/>
      <c r="V63" s="57"/>
      <c r="W63" s="57"/>
      <c r="X63" s="57"/>
      <c r="Y63" s="57"/>
      <c r="Z63" s="57"/>
      <c r="AA63" s="57"/>
      <c r="AB63" s="59"/>
      <c r="AC63" s="57"/>
      <c r="AD63" s="59"/>
      <c r="AE63" s="58"/>
      <c r="AF63" s="61"/>
      <c r="AG63" s="62"/>
      <c r="AH63" s="62"/>
      <c r="AI63" s="59"/>
      <c r="AJ63" s="59"/>
      <c r="AK63" s="59"/>
      <c r="AL63" s="57"/>
      <c r="AM63" s="57"/>
      <c r="AN63" s="57"/>
      <c r="AO63" s="57"/>
      <c r="AP63" s="61"/>
      <c r="AQ63" s="61"/>
      <c r="AR63" s="61"/>
      <c r="AS63" s="61"/>
      <c r="AT63" s="57"/>
      <c r="AU63" s="57"/>
      <c r="AV63" s="57"/>
      <c r="AW63" s="59"/>
    </row>
    <row r="64" spans="1:49" ht="15" customHeight="1" x14ac:dyDescent="0.25">
      <c r="A64" s="59"/>
      <c r="B64" s="60"/>
      <c r="C64" s="59"/>
      <c r="D64" s="57"/>
      <c r="E64" s="57"/>
      <c r="F64" s="57"/>
      <c r="G64" s="57"/>
      <c r="H64" s="57"/>
      <c r="I64" s="57"/>
      <c r="J64" s="58"/>
      <c r="K64" s="61"/>
      <c r="L64" s="61"/>
      <c r="M64" s="61"/>
      <c r="N64" s="61"/>
      <c r="O64" s="61"/>
      <c r="P64" s="62"/>
      <c r="Q64" s="62"/>
      <c r="R64" s="61"/>
      <c r="S64" s="61"/>
      <c r="T64" s="61"/>
      <c r="U64" s="61"/>
      <c r="V64" s="57"/>
      <c r="W64" s="57"/>
      <c r="X64" s="57"/>
      <c r="Y64" s="57"/>
      <c r="Z64" s="57"/>
      <c r="AA64" s="57"/>
      <c r="AB64" s="59"/>
      <c r="AC64" s="57"/>
      <c r="AD64" s="59"/>
      <c r="AE64" s="58"/>
      <c r="AF64" s="61"/>
      <c r="AG64" s="62"/>
      <c r="AH64" s="62"/>
      <c r="AI64" s="59"/>
      <c r="AJ64" s="59"/>
      <c r="AK64" s="59"/>
      <c r="AL64" s="57"/>
      <c r="AM64" s="57"/>
      <c r="AN64" s="57"/>
      <c r="AO64" s="57"/>
      <c r="AP64" s="61"/>
      <c r="AQ64" s="61"/>
      <c r="AR64" s="61"/>
      <c r="AS64" s="61"/>
      <c r="AT64" s="57"/>
      <c r="AU64" s="57"/>
      <c r="AV64" s="57"/>
      <c r="AW64" s="59"/>
    </row>
    <row r="65" spans="1:72" ht="15" customHeight="1" x14ac:dyDescent="0.25">
      <c r="A65" s="59"/>
      <c r="B65" s="60"/>
      <c r="C65" s="59"/>
      <c r="D65" s="57"/>
      <c r="E65" s="57"/>
      <c r="F65" s="57"/>
      <c r="G65" s="57"/>
      <c r="H65" s="57"/>
      <c r="I65" s="57"/>
      <c r="J65" s="58"/>
      <c r="K65" s="61"/>
      <c r="L65" s="61"/>
      <c r="M65" s="61"/>
      <c r="N65" s="61"/>
      <c r="O65" s="61"/>
      <c r="P65" s="62"/>
      <c r="Q65" s="62"/>
      <c r="R65" s="61"/>
      <c r="S65" s="61"/>
      <c r="T65" s="61"/>
      <c r="U65" s="61"/>
      <c r="V65" s="57"/>
      <c r="W65" s="57"/>
      <c r="X65" s="57"/>
      <c r="Y65" s="57"/>
      <c r="Z65" s="57"/>
      <c r="AA65" s="57"/>
      <c r="AB65" s="59"/>
      <c r="AC65" s="57"/>
      <c r="AD65" s="59"/>
      <c r="AE65" s="58"/>
      <c r="AF65" s="61"/>
      <c r="AG65" s="62"/>
      <c r="AH65" s="62"/>
      <c r="AI65" s="59"/>
      <c r="AJ65" s="59"/>
      <c r="AK65" s="59"/>
      <c r="AL65" s="57"/>
      <c r="AM65" s="57"/>
      <c r="AN65" s="57"/>
      <c r="AO65" s="57"/>
      <c r="AP65" s="61"/>
      <c r="AQ65" s="61"/>
      <c r="AR65" s="61"/>
      <c r="AS65" s="61"/>
      <c r="AT65" s="57"/>
      <c r="AU65" s="57"/>
      <c r="AV65" s="57"/>
      <c r="AW65" s="59"/>
    </row>
    <row r="66" spans="1:72" ht="15" customHeight="1" x14ac:dyDescent="0.25">
      <c r="A66" s="59"/>
      <c r="B66" s="60"/>
      <c r="C66" s="59"/>
      <c r="D66" s="57"/>
      <c r="E66" s="57"/>
      <c r="F66" s="57"/>
      <c r="G66" s="57"/>
      <c r="H66" s="57"/>
      <c r="I66" s="57"/>
      <c r="J66" s="58"/>
      <c r="K66" s="61"/>
      <c r="L66" s="61"/>
      <c r="M66" s="61"/>
      <c r="N66" s="61"/>
      <c r="O66" s="61"/>
      <c r="P66" s="62"/>
      <c r="Q66" s="62"/>
      <c r="R66" s="61"/>
      <c r="S66" s="61"/>
      <c r="T66" s="61"/>
      <c r="U66" s="61"/>
      <c r="V66" s="57"/>
      <c r="W66" s="57"/>
      <c r="X66" s="57"/>
      <c r="Y66" s="57"/>
      <c r="Z66" s="57"/>
      <c r="AA66" s="57"/>
      <c r="AB66" s="59"/>
      <c r="AC66" s="57"/>
      <c r="AD66" s="59"/>
      <c r="AE66" s="58"/>
      <c r="AF66" s="61"/>
      <c r="AG66" s="62"/>
      <c r="AH66" s="62"/>
      <c r="AI66" s="59"/>
      <c r="AJ66" s="59"/>
      <c r="AK66" s="59"/>
      <c r="AL66" s="57"/>
      <c r="AM66" s="57"/>
      <c r="AN66" s="57"/>
      <c r="AO66" s="57"/>
      <c r="AP66" s="61"/>
      <c r="AQ66" s="61"/>
      <c r="AR66" s="61"/>
      <c r="AS66" s="61"/>
      <c r="AT66" s="57"/>
      <c r="AU66" s="57"/>
      <c r="AV66" s="57"/>
      <c r="AW66" s="59"/>
    </row>
    <row r="67" spans="1:72" ht="15" customHeight="1" x14ac:dyDescent="0.25">
      <c r="A67" s="59"/>
      <c r="B67" s="60"/>
      <c r="C67" s="59"/>
      <c r="D67" s="57"/>
      <c r="E67" s="57"/>
      <c r="F67" s="57"/>
      <c r="G67" s="57"/>
      <c r="H67" s="57"/>
      <c r="I67" s="57"/>
      <c r="J67" s="58"/>
      <c r="K67" s="61"/>
      <c r="L67" s="61"/>
      <c r="M67" s="61"/>
      <c r="N67" s="61"/>
      <c r="O67" s="61"/>
      <c r="P67" s="62"/>
      <c r="Q67" s="62"/>
      <c r="R67" s="61"/>
      <c r="S67" s="61"/>
      <c r="T67" s="61"/>
      <c r="U67" s="61"/>
      <c r="V67" s="57"/>
      <c r="W67" s="57"/>
      <c r="X67" s="57"/>
      <c r="Y67" s="57"/>
      <c r="Z67" s="57"/>
      <c r="AA67" s="57"/>
      <c r="AB67" s="59"/>
      <c r="AC67" s="57"/>
      <c r="AD67" s="59"/>
      <c r="AE67" s="58"/>
      <c r="AF67" s="61"/>
      <c r="AG67" s="62"/>
      <c r="AH67" s="62"/>
      <c r="AI67" s="59"/>
      <c r="AJ67" s="59"/>
      <c r="AK67" s="59"/>
      <c r="AL67" s="57"/>
      <c r="AM67" s="57"/>
      <c r="AN67" s="57"/>
      <c r="AO67" s="57"/>
      <c r="AP67" s="61"/>
      <c r="AQ67" s="61"/>
      <c r="AR67" s="61"/>
      <c r="AS67" s="61"/>
      <c r="AT67" s="57"/>
      <c r="AU67" s="57"/>
      <c r="AV67" s="57"/>
      <c r="AW67" s="59"/>
    </row>
    <row r="68" spans="1:72" ht="15" customHeight="1" x14ac:dyDescent="0.25">
      <c r="A68" s="59"/>
      <c r="B68" s="60"/>
      <c r="C68" s="59"/>
      <c r="D68" s="57"/>
      <c r="E68" s="57"/>
      <c r="F68" s="57"/>
      <c r="G68" s="57"/>
      <c r="H68" s="57"/>
      <c r="I68" s="57"/>
      <c r="J68" s="58"/>
      <c r="K68" s="61"/>
      <c r="L68" s="61"/>
      <c r="M68" s="61"/>
      <c r="N68" s="61"/>
      <c r="O68" s="61"/>
      <c r="P68" s="62"/>
      <c r="Q68" s="62"/>
      <c r="R68" s="61"/>
      <c r="S68" s="61"/>
      <c r="T68" s="61"/>
      <c r="U68" s="61"/>
      <c r="V68" s="57"/>
      <c r="W68" s="57"/>
      <c r="X68" s="57"/>
      <c r="Y68" s="57"/>
      <c r="Z68" s="57"/>
      <c r="AA68" s="57"/>
      <c r="AB68" s="59"/>
      <c r="AC68" s="57"/>
      <c r="AD68" s="59"/>
      <c r="AE68" s="58"/>
      <c r="AF68" s="61"/>
      <c r="AG68" s="62"/>
      <c r="AH68" s="62"/>
      <c r="AI68" s="59"/>
      <c r="AJ68" s="59"/>
      <c r="AK68" s="59"/>
      <c r="AL68" s="57"/>
      <c r="AM68" s="57"/>
      <c r="AN68" s="57"/>
      <c r="AO68" s="57"/>
      <c r="AP68" s="61"/>
      <c r="AQ68" s="61"/>
      <c r="AR68" s="61"/>
      <c r="AS68" s="61"/>
      <c r="AT68" s="57"/>
      <c r="AU68" s="57"/>
      <c r="AV68" s="57"/>
      <c r="AW68" s="59"/>
    </row>
    <row r="69" spans="1:72" ht="15" customHeight="1" x14ac:dyDescent="0.25">
      <c r="A69" s="59"/>
      <c r="B69" s="60"/>
      <c r="C69" s="59"/>
      <c r="D69" s="57"/>
      <c r="E69" s="57"/>
      <c r="F69" s="57"/>
      <c r="G69" s="57"/>
      <c r="H69" s="57"/>
      <c r="I69" s="57"/>
      <c r="J69" s="58"/>
      <c r="K69" s="61"/>
      <c r="L69" s="61"/>
      <c r="M69" s="61"/>
      <c r="N69" s="61"/>
      <c r="O69" s="61"/>
      <c r="P69" s="62"/>
      <c r="Q69" s="62"/>
      <c r="R69" s="61"/>
      <c r="S69" s="61"/>
      <c r="T69" s="61"/>
      <c r="U69" s="61"/>
      <c r="V69" s="57"/>
      <c r="W69" s="57"/>
      <c r="X69" s="57"/>
      <c r="Y69" s="57"/>
      <c r="Z69" s="57"/>
      <c r="AA69" s="57"/>
      <c r="AB69" s="59"/>
      <c r="AC69" s="57"/>
      <c r="AD69" s="59"/>
      <c r="AE69" s="58"/>
      <c r="AF69" s="61"/>
      <c r="AG69" s="62"/>
      <c r="AH69" s="62"/>
      <c r="AI69" s="59"/>
      <c r="AJ69" s="59"/>
      <c r="AK69" s="59"/>
      <c r="AL69" s="57"/>
      <c r="AM69" s="57"/>
      <c r="AN69" s="57"/>
      <c r="AO69" s="57"/>
      <c r="AP69" s="61"/>
      <c r="AQ69" s="61"/>
      <c r="AR69" s="61"/>
      <c r="AS69" s="61"/>
      <c r="AT69" s="57"/>
      <c r="AU69" s="57"/>
      <c r="AV69" s="57"/>
      <c r="AW69" s="59"/>
    </row>
    <row r="70" spans="1:72" ht="15" customHeight="1" x14ac:dyDescent="0.25">
      <c r="A70" s="59"/>
      <c r="B70" s="60"/>
      <c r="C70" s="59"/>
      <c r="D70" s="57"/>
      <c r="E70" s="57"/>
      <c r="F70" s="57"/>
      <c r="G70" s="57"/>
      <c r="H70" s="57"/>
      <c r="I70" s="57"/>
      <c r="J70" s="58"/>
      <c r="K70" s="61"/>
      <c r="L70" s="61"/>
      <c r="M70" s="61"/>
      <c r="N70" s="61"/>
      <c r="O70" s="61"/>
      <c r="P70" s="62"/>
      <c r="Q70" s="62"/>
      <c r="R70" s="61"/>
      <c r="S70" s="61"/>
      <c r="T70" s="61"/>
      <c r="U70" s="61"/>
      <c r="V70" s="57"/>
      <c r="W70" s="57"/>
      <c r="X70" s="57"/>
      <c r="Y70" s="57"/>
      <c r="Z70" s="57"/>
      <c r="AA70" s="57"/>
      <c r="AB70" s="59"/>
      <c r="AC70" s="57"/>
      <c r="AD70" s="59"/>
      <c r="AE70" s="58"/>
      <c r="AF70" s="61"/>
      <c r="AG70" s="62"/>
      <c r="AH70" s="62"/>
      <c r="AI70" s="59"/>
      <c r="AJ70" s="59"/>
      <c r="AK70" s="59"/>
      <c r="AL70" s="57"/>
      <c r="AM70" s="57"/>
      <c r="AN70" s="57"/>
      <c r="AO70" s="57"/>
      <c r="AP70" s="61"/>
      <c r="AQ70" s="61"/>
      <c r="AR70" s="61"/>
      <c r="AS70" s="61"/>
      <c r="AT70" s="57"/>
      <c r="AU70" s="57"/>
      <c r="AV70" s="57"/>
      <c r="AW70" s="59"/>
    </row>
    <row r="71" spans="1:72" ht="15" customHeight="1" x14ac:dyDescent="0.25">
      <c r="A71" s="59"/>
      <c r="B71" s="60"/>
      <c r="C71" s="59"/>
      <c r="D71" s="57"/>
      <c r="E71" s="57"/>
      <c r="F71" s="57"/>
      <c r="G71" s="57"/>
      <c r="H71" s="57"/>
      <c r="I71" s="57"/>
      <c r="J71" s="58"/>
      <c r="K71" s="61"/>
      <c r="L71" s="61"/>
      <c r="M71" s="61"/>
      <c r="N71" s="61"/>
      <c r="O71" s="61"/>
      <c r="P71" s="62"/>
      <c r="Q71" s="62"/>
      <c r="R71" s="61"/>
      <c r="S71" s="61"/>
      <c r="T71" s="61"/>
      <c r="U71" s="61"/>
      <c r="V71" s="57"/>
      <c r="W71" s="57"/>
      <c r="X71" s="57"/>
      <c r="Y71" s="57"/>
      <c r="Z71" s="57"/>
      <c r="AA71" s="57"/>
      <c r="AB71" s="59"/>
      <c r="AC71" s="57"/>
      <c r="AD71" s="59"/>
      <c r="AE71" s="58"/>
      <c r="AF71" s="61"/>
      <c r="AG71" s="62"/>
      <c r="AH71" s="62"/>
      <c r="AI71" s="59"/>
      <c r="AJ71" s="59"/>
      <c r="AK71" s="59"/>
      <c r="AL71" s="57"/>
      <c r="AM71" s="57"/>
      <c r="AN71" s="57"/>
      <c r="AO71" s="57"/>
      <c r="AP71" s="61"/>
      <c r="AQ71" s="61"/>
      <c r="AR71" s="61"/>
      <c r="AS71" s="61"/>
      <c r="AT71" s="57"/>
      <c r="AU71" s="57"/>
      <c r="AV71" s="57"/>
      <c r="AW71" s="59"/>
    </row>
    <row r="72" spans="1:72" ht="15" customHeight="1" x14ac:dyDescent="0.25">
      <c r="A72" s="59"/>
      <c r="B72" s="60"/>
      <c r="C72" s="59"/>
      <c r="D72" s="57"/>
      <c r="E72" s="57"/>
      <c r="F72" s="57"/>
      <c r="G72" s="57"/>
      <c r="H72" s="57"/>
      <c r="I72" s="57"/>
      <c r="J72" s="58"/>
      <c r="K72" s="61"/>
      <c r="L72" s="61"/>
      <c r="M72" s="61"/>
      <c r="N72" s="61"/>
      <c r="O72" s="61"/>
      <c r="P72" s="62"/>
      <c r="Q72" s="62"/>
      <c r="R72" s="61"/>
      <c r="S72" s="61"/>
      <c r="T72" s="61"/>
      <c r="U72" s="61"/>
      <c r="V72" s="57"/>
      <c r="W72" s="57"/>
      <c r="X72" s="57"/>
      <c r="Y72" s="57"/>
      <c r="Z72" s="57"/>
      <c r="AA72" s="57"/>
      <c r="AB72" s="59"/>
      <c r="AC72" s="57"/>
      <c r="AD72" s="59"/>
      <c r="AE72" s="58"/>
      <c r="AF72" s="61"/>
      <c r="AG72" s="62"/>
      <c r="AH72" s="62"/>
      <c r="AI72" s="59"/>
      <c r="AJ72" s="59"/>
      <c r="AK72" s="59"/>
      <c r="AL72" s="57"/>
      <c r="AM72" s="57"/>
      <c r="AN72" s="57"/>
      <c r="AO72" s="57"/>
      <c r="AP72" s="61"/>
      <c r="AQ72" s="61"/>
      <c r="AR72" s="61"/>
      <c r="AS72" s="61"/>
      <c r="AT72" s="57"/>
      <c r="AU72" s="57"/>
      <c r="AV72" s="57"/>
      <c r="AW72" s="59"/>
    </row>
    <row r="73" spans="1:72" ht="15" customHeight="1" x14ac:dyDescent="0.25">
      <c r="A73" s="59"/>
      <c r="B73" s="60"/>
      <c r="C73" s="59"/>
      <c r="D73" s="57"/>
      <c r="E73" s="57"/>
      <c r="F73" s="57"/>
      <c r="G73" s="57"/>
      <c r="H73" s="57"/>
      <c r="I73" s="57"/>
      <c r="J73" s="58"/>
      <c r="K73" s="61"/>
      <c r="L73" s="61"/>
      <c r="M73" s="61"/>
      <c r="N73" s="61"/>
      <c r="O73" s="61"/>
      <c r="P73" s="62"/>
      <c r="Q73" s="62"/>
      <c r="R73" s="61"/>
      <c r="S73" s="61"/>
      <c r="T73" s="61"/>
      <c r="U73" s="61"/>
      <c r="V73" s="57"/>
      <c r="W73" s="57"/>
      <c r="X73" s="57"/>
      <c r="Y73" s="57"/>
      <c r="Z73" s="57"/>
      <c r="AA73" s="57"/>
      <c r="AB73" s="59"/>
      <c r="AC73" s="57"/>
      <c r="AD73" s="59"/>
      <c r="AE73" s="58"/>
      <c r="AF73" s="61"/>
      <c r="AG73" s="62"/>
      <c r="AH73" s="62"/>
      <c r="AI73" s="59"/>
      <c r="AJ73" s="59"/>
      <c r="AK73" s="59"/>
      <c r="AL73" s="57"/>
      <c r="AM73" s="57"/>
      <c r="AN73" s="57"/>
      <c r="AO73" s="57"/>
      <c r="AP73" s="61"/>
      <c r="AQ73" s="61"/>
      <c r="AR73" s="61"/>
      <c r="AS73" s="61"/>
      <c r="AT73" s="57"/>
      <c r="AU73" s="57"/>
      <c r="AV73" s="57"/>
      <c r="AW73" s="59"/>
    </row>
    <row r="74" spans="1:72" ht="15" customHeight="1" x14ac:dyDescent="0.25">
      <c r="A74" s="59"/>
      <c r="B74" s="60"/>
      <c r="C74" s="59"/>
      <c r="D74" s="57"/>
      <c r="E74" s="57"/>
      <c r="F74" s="57"/>
      <c r="G74" s="57"/>
      <c r="H74" s="57"/>
      <c r="I74" s="57"/>
      <c r="J74" s="58"/>
      <c r="K74" s="61"/>
      <c r="L74" s="61"/>
      <c r="M74" s="61"/>
      <c r="N74" s="61"/>
      <c r="O74" s="61"/>
      <c r="P74" s="62"/>
      <c r="Q74" s="62"/>
      <c r="R74" s="61"/>
      <c r="S74" s="61"/>
      <c r="T74" s="61"/>
      <c r="U74" s="61"/>
      <c r="V74" s="57"/>
      <c r="W74" s="57"/>
      <c r="X74" s="57"/>
      <c r="Y74" s="57"/>
      <c r="Z74" s="57"/>
      <c r="AA74" s="57"/>
      <c r="AB74" s="59"/>
      <c r="AC74" s="57"/>
      <c r="AD74" s="59"/>
      <c r="AE74" s="58"/>
      <c r="AF74" s="61"/>
      <c r="AG74" s="62"/>
      <c r="AH74" s="62"/>
      <c r="AI74" s="59"/>
      <c r="AJ74" s="59"/>
      <c r="AK74" s="59"/>
      <c r="AL74" s="57"/>
      <c r="AM74" s="57"/>
      <c r="AN74" s="57"/>
      <c r="AO74" s="57"/>
      <c r="AP74" s="61"/>
      <c r="AQ74" s="61"/>
      <c r="AR74" s="61"/>
      <c r="AS74" s="61"/>
      <c r="AT74" s="57"/>
      <c r="AU74" s="57"/>
      <c r="AV74" s="57"/>
      <c r="AW74" s="59"/>
    </row>
    <row r="75" spans="1:72" ht="15" customHeight="1" x14ac:dyDescent="0.25">
      <c r="A75" s="59"/>
      <c r="B75" s="60"/>
      <c r="C75" s="59"/>
      <c r="D75" s="57"/>
      <c r="E75" s="57"/>
      <c r="F75" s="57"/>
      <c r="G75" s="57"/>
      <c r="H75" s="57"/>
      <c r="I75" s="57"/>
      <c r="J75" s="58"/>
      <c r="K75" s="61"/>
      <c r="L75" s="61"/>
      <c r="M75" s="61"/>
      <c r="N75" s="61"/>
      <c r="O75" s="61"/>
      <c r="P75" s="62"/>
      <c r="Q75" s="62"/>
      <c r="R75" s="61"/>
      <c r="S75" s="61"/>
      <c r="T75" s="61"/>
      <c r="U75" s="61"/>
      <c r="V75" s="57"/>
      <c r="W75" s="57"/>
      <c r="X75" s="57"/>
      <c r="Y75" s="57"/>
      <c r="Z75" s="57"/>
      <c r="AA75" s="57"/>
      <c r="AB75" s="59"/>
      <c r="AC75" s="57"/>
      <c r="AD75" s="59"/>
      <c r="AE75" s="58"/>
      <c r="AF75" s="61"/>
      <c r="AG75" s="62"/>
      <c r="AH75" s="62"/>
      <c r="AI75" s="59"/>
      <c r="AJ75" s="59"/>
      <c r="AK75" s="59"/>
      <c r="AL75" s="57"/>
      <c r="AM75" s="57"/>
      <c r="AN75" s="57"/>
      <c r="AO75" s="57"/>
      <c r="AP75" s="61"/>
      <c r="AQ75" s="61"/>
      <c r="AR75" s="61"/>
      <c r="AS75" s="61"/>
      <c r="AT75" s="57"/>
      <c r="AU75" s="57"/>
      <c r="AV75" s="57"/>
      <c r="AW75" s="59"/>
    </row>
    <row r="76" spans="1:72" ht="15" customHeight="1" x14ac:dyDescent="0.25">
      <c r="A76" s="59"/>
      <c r="B76" s="60"/>
      <c r="C76" s="59"/>
      <c r="D76" s="57"/>
      <c r="E76" s="57"/>
      <c r="F76" s="57"/>
      <c r="G76" s="57"/>
      <c r="H76" s="57"/>
      <c r="I76" s="57"/>
      <c r="J76" s="58"/>
      <c r="K76" s="61"/>
      <c r="L76" s="61"/>
      <c r="M76" s="61"/>
      <c r="N76" s="61"/>
      <c r="O76" s="61"/>
      <c r="P76" s="62"/>
      <c r="Q76" s="62"/>
      <c r="R76" s="61"/>
      <c r="S76" s="61"/>
      <c r="T76" s="61"/>
      <c r="U76" s="61"/>
      <c r="V76" s="57"/>
      <c r="W76" s="57"/>
      <c r="X76" s="57"/>
      <c r="Y76" s="57"/>
      <c r="Z76" s="57"/>
      <c r="AA76" s="57"/>
      <c r="AB76" s="59"/>
      <c r="AC76" s="57"/>
      <c r="AD76" s="59"/>
      <c r="AE76" s="58"/>
      <c r="AF76" s="61"/>
      <c r="AG76" s="62"/>
      <c r="AH76" s="62"/>
      <c r="AI76" s="59"/>
      <c r="AJ76" s="59"/>
      <c r="AK76" s="59"/>
      <c r="AL76" s="57"/>
      <c r="AM76" s="57"/>
      <c r="AN76" s="57"/>
      <c r="AO76" s="57"/>
      <c r="AP76" s="61"/>
      <c r="AQ76" s="61"/>
      <c r="AR76" s="61"/>
      <c r="AS76" s="61"/>
      <c r="AT76" s="57"/>
      <c r="AU76" s="57"/>
      <c r="AV76" s="57"/>
      <c r="AW76" s="59"/>
    </row>
    <row r="77" spans="1:72" ht="15" customHeight="1" x14ac:dyDescent="0.25">
      <c r="A77" s="59"/>
      <c r="B77" s="60"/>
      <c r="C77" s="59"/>
      <c r="D77" s="57"/>
      <c r="E77" s="57"/>
      <c r="F77" s="57"/>
      <c r="G77" s="57"/>
      <c r="H77" s="57"/>
      <c r="I77" s="57"/>
      <c r="J77" s="58"/>
      <c r="K77" s="61"/>
      <c r="L77" s="61"/>
      <c r="M77" s="61"/>
      <c r="N77" s="61"/>
      <c r="O77" s="61"/>
      <c r="P77" s="62"/>
      <c r="Q77" s="62"/>
      <c r="R77" s="61"/>
      <c r="S77" s="61"/>
      <c r="T77" s="61"/>
      <c r="U77" s="61"/>
      <c r="V77" s="57"/>
      <c r="W77" s="57"/>
      <c r="X77" s="57"/>
      <c r="Y77" s="57"/>
      <c r="Z77" s="57"/>
      <c r="AA77" s="57"/>
      <c r="AB77" s="59"/>
      <c r="AC77" s="57"/>
      <c r="AD77" s="59"/>
      <c r="AE77" s="58"/>
      <c r="AF77" s="61"/>
      <c r="AG77" s="62"/>
      <c r="AH77" s="62"/>
      <c r="AI77" s="59"/>
      <c r="AJ77" s="59"/>
      <c r="AK77" s="59"/>
      <c r="AL77" s="57"/>
      <c r="AM77" s="57"/>
      <c r="AN77" s="57"/>
      <c r="AO77" s="57"/>
      <c r="AP77" s="61"/>
      <c r="AQ77" s="61"/>
      <c r="AR77" s="61"/>
      <c r="AS77" s="61"/>
      <c r="AT77" s="57"/>
      <c r="AU77" s="57"/>
      <c r="AV77" s="57"/>
      <c r="AW77" s="59"/>
    </row>
    <row r="78" spans="1:72" ht="15" customHeight="1" x14ac:dyDescent="0.25">
      <c r="A78" s="59"/>
      <c r="B78" s="60"/>
      <c r="C78" s="59"/>
      <c r="D78" s="57"/>
      <c r="E78" s="57"/>
      <c r="F78" s="57"/>
      <c r="G78" s="57"/>
      <c r="H78" s="57"/>
      <c r="I78" s="57"/>
      <c r="J78" s="58"/>
      <c r="K78" s="61"/>
      <c r="L78" s="61"/>
      <c r="M78" s="61"/>
      <c r="N78" s="61"/>
      <c r="O78" s="61"/>
      <c r="P78" s="62"/>
      <c r="Q78" s="62"/>
      <c r="R78" s="61"/>
      <c r="S78" s="61"/>
      <c r="T78" s="61"/>
      <c r="U78" s="61"/>
      <c r="V78" s="57"/>
      <c r="W78" s="57"/>
      <c r="X78" s="57"/>
      <c r="Y78" s="57"/>
      <c r="Z78" s="57"/>
      <c r="AA78" s="57"/>
      <c r="AB78" s="59"/>
      <c r="AC78" s="57"/>
      <c r="AD78" s="59"/>
      <c r="AE78" s="58"/>
      <c r="AF78" s="61"/>
      <c r="AG78" s="62"/>
      <c r="AH78" s="62"/>
      <c r="AI78" s="59"/>
      <c r="AJ78" s="59"/>
      <c r="AK78" s="59"/>
      <c r="AL78" s="57"/>
      <c r="AM78" s="57"/>
      <c r="AN78" s="57"/>
      <c r="AO78" s="57"/>
      <c r="AP78" s="61"/>
      <c r="AQ78" s="61"/>
      <c r="AR78" s="61"/>
      <c r="AS78" s="61"/>
      <c r="AT78" s="57"/>
      <c r="AU78" s="57"/>
      <c r="AV78" s="57"/>
      <c r="AW78" s="59"/>
    </row>
    <row r="80" spans="1:72" ht="15" customHeight="1" x14ac:dyDescent="0.25">
      <c r="A80" s="35" t="s">
        <v>2402</v>
      </c>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34"/>
      <c r="AW80" s="34"/>
      <c r="AX80" s="34"/>
      <c r="AY80" s="34"/>
      <c r="AZ80" s="34"/>
      <c r="BA80" s="34"/>
      <c r="BB80" s="34"/>
      <c r="BC80" s="34"/>
      <c r="BD80" s="34"/>
      <c r="BE80" s="34"/>
      <c r="BF80" s="34"/>
      <c r="BG80" s="34"/>
      <c r="BH80" s="34"/>
      <c r="BI80" s="34"/>
      <c r="BJ80" s="34"/>
      <c r="BK80" s="34"/>
      <c r="BL80" s="34"/>
      <c r="BM80" s="34"/>
      <c r="BN80" s="34"/>
      <c r="BO80" s="34"/>
      <c r="BP80" s="34"/>
      <c r="BQ80" s="34"/>
      <c r="BR80" s="34"/>
      <c r="BS80" s="34"/>
      <c r="BT80" s="34"/>
    </row>
    <row r="81" spans="1:72" ht="15" customHeight="1" x14ac:dyDescent="0.25">
      <c r="A81" s="129" t="s">
        <v>2271</v>
      </c>
      <c r="B81" s="129" t="s">
        <v>2272</v>
      </c>
      <c r="C81" s="129" t="s">
        <v>2273</v>
      </c>
      <c r="D81" s="124" t="s">
        <v>2320</v>
      </c>
      <c r="E81" s="124"/>
      <c r="F81" s="124"/>
      <c r="G81" s="124" t="s">
        <v>2321</v>
      </c>
      <c r="H81" s="124"/>
      <c r="I81" s="124"/>
      <c r="J81" s="55"/>
      <c r="K81" s="124" t="s">
        <v>2403</v>
      </c>
      <c r="L81" s="124"/>
      <c r="M81" s="124"/>
      <c r="N81" s="124"/>
      <c r="O81" s="124"/>
      <c r="P81" s="124"/>
      <c r="Q81" s="124"/>
      <c r="R81" s="124"/>
      <c r="S81" s="124"/>
      <c r="T81" s="124"/>
      <c r="U81" s="124"/>
      <c r="V81" s="124"/>
      <c r="W81" s="124"/>
      <c r="X81" s="124"/>
      <c r="Y81" s="124"/>
      <c r="Z81" s="124" t="s">
        <v>2404</v>
      </c>
      <c r="AA81" s="124"/>
      <c r="AB81" s="124"/>
      <c r="AC81" s="124"/>
      <c r="AD81" s="55"/>
      <c r="AE81" s="124" t="s">
        <v>2405</v>
      </c>
      <c r="AF81" s="124"/>
      <c r="AG81" s="124"/>
      <c r="AH81" s="124"/>
      <c r="AI81" s="124"/>
      <c r="AJ81" s="124"/>
      <c r="AK81" s="124"/>
      <c r="AL81" s="124"/>
      <c r="AM81" s="124"/>
      <c r="AN81" s="124"/>
      <c r="AO81" s="124"/>
      <c r="AP81" s="124"/>
      <c r="AQ81" s="124"/>
      <c r="AR81" s="124"/>
      <c r="AS81" s="55"/>
      <c r="AT81" s="124" t="s">
        <v>2406</v>
      </c>
      <c r="AU81" s="124"/>
      <c r="AV81" s="124"/>
      <c r="AW81" s="124"/>
      <c r="AX81" s="124"/>
      <c r="AY81" s="124"/>
      <c r="AZ81" s="124"/>
      <c r="BA81" s="124"/>
      <c r="BB81" s="124"/>
      <c r="BC81" s="124"/>
      <c r="BD81" s="124"/>
      <c r="BE81" s="124"/>
      <c r="BF81" s="124"/>
      <c r="BG81" s="124"/>
      <c r="BH81" s="124"/>
      <c r="BI81" s="124"/>
      <c r="BJ81" s="124"/>
      <c r="BK81" s="124"/>
      <c r="BL81" s="124"/>
      <c r="BM81" s="124"/>
      <c r="BN81" s="124"/>
      <c r="BO81" s="124"/>
      <c r="BP81" s="55"/>
      <c r="BQ81" s="124" t="s">
        <v>2277</v>
      </c>
      <c r="BR81" s="124"/>
      <c r="BS81" s="124"/>
      <c r="BT81" s="124"/>
    </row>
    <row r="82" spans="1:72" ht="15" customHeight="1" x14ac:dyDescent="0.25">
      <c r="A82" s="130"/>
      <c r="B82" s="130"/>
      <c r="C82" s="130"/>
      <c r="D82" s="124"/>
      <c r="E82" s="124"/>
      <c r="F82" s="124"/>
      <c r="G82" s="124"/>
      <c r="H82" s="124"/>
      <c r="I82" s="124"/>
      <c r="J82" s="55"/>
      <c r="K82" s="124" t="s">
        <v>2407</v>
      </c>
      <c r="L82" s="124"/>
      <c r="M82" s="124"/>
      <c r="N82" s="124"/>
      <c r="O82" s="124" t="s">
        <v>2408</v>
      </c>
      <c r="P82" s="124"/>
      <c r="Q82" s="124"/>
      <c r="R82" s="124"/>
      <c r="S82" s="124" t="s">
        <v>2409</v>
      </c>
      <c r="T82" s="124"/>
      <c r="U82" s="124"/>
      <c r="V82" s="124" t="s">
        <v>2410</v>
      </c>
      <c r="W82" s="124"/>
      <c r="X82" s="124"/>
      <c r="Y82" s="95"/>
      <c r="Z82" s="124"/>
      <c r="AA82" s="124"/>
      <c r="AB82" s="124"/>
      <c r="AC82" s="124"/>
      <c r="AD82" s="55"/>
      <c r="AE82" s="124" t="s">
        <v>2411</v>
      </c>
      <c r="AF82" s="124"/>
      <c r="AG82" s="124"/>
      <c r="AH82" s="124"/>
      <c r="AI82" s="124"/>
      <c r="AJ82" s="124"/>
      <c r="AK82" s="124" t="s">
        <v>2412</v>
      </c>
      <c r="AL82" s="124"/>
      <c r="AM82" s="124"/>
      <c r="AN82" s="124"/>
      <c r="AO82" s="124" t="s">
        <v>2413</v>
      </c>
      <c r="AP82" s="124"/>
      <c r="AQ82" s="124"/>
      <c r="AR82" s="124"/>
      <c r="AS82" s="55"/>
      <c r="AT82" s="124" t="s">
        <v>2414</v>
      </c>
      <c r="AU82" s="124"/>
      <c r="AV82" s="124"/>
      <c r="AW82" s="124"/>
      <c r="AX82" s="124"/>
      <c r="AY82" s="124"/>
      <c r="AZ82" s="124" t="s">
        <v>2493</v>
      </c>
      <c r="BA82" s="124"/>
      <c r="BB82" s="124"/>
      <c r="BC82" s="124" t="s">
        <v>2415</v>
      </c>
      <c r="BD82" s="124"/>
      <c r="BE82" s="124"/>
      <c r="BF82" s="124"/>
      <c r="BG82" s="124" t="s">
        <v>2412</v>
      </c>
      <c r="BH82" s="124"/>
      <c r="BI82" s="124"/>
      <c r="BJ82" s="124"/>
      <c r="BK82" s="124" t="s">
        <v>2413</v>
      </c>
      <c r="BL82" s="124"/>
      <c r="BM82" s="124"/>
      <c r="BN82" s="124"/>
      <c r="BO82" s="124"/>
      <c r="BP82" s="55"/>
      <c r="BQ82" s="124"/>
      <c r="BR82" s="124"/>
      <c r="BS82" s="124"/>
      <c r="BT82" s="124"/>
    </row>
    <row r="83" spans="1:72" ht="15" customHeight="1" x14ac:dyDescent="0.25">
      <c r="A83" s="131"/>
      <c r="B83" s="131"/>
      <c r="C83" s="131"/>
      <c r="D83" s="96" t="s">
        <v>2416</v>
      </c>
      <c r="E83" s="96" t="s">
        <v>2417</v>
      </c>
      <c r="F83" s="96" t="s">
        <v>2418</v>
      </c>
      <c r="G83" s="96" t="s">
        <v>2419</v>
      </c>
      <c r="H83" s="96" t="s">
        <v>2336</v>
      </c>
      <c r="I83" s="96" t="s">
        <v>2337</v>
      </c>
      <c r="J83" s="56"/>
      <c r="K83" s="96" t="s">
        <v>2420</v>
      </c>
      <c r="L83" s="96" t="s">
        <v>2421</v>
      </c>
      <c r="M83" s="96" t="s">
        <v>2422</v>
      </c>
      <c r="N83" s="96" t="s">
        <v>2423</v>
      </c>
      <c r="O83" s="96" t="s">
        <v>2424</v>
      </c>
      <c r="P83" s="96" t="s">
        <v>2425</v>
      </c>
      <c r="Q83" s="96" t="s">
        <v>2426</v>
      </c>
      <c r="R83" s="96" t="s">
        <v>2427</v>
      </c>
      <c r="S83" s="96" t="s">
        <v>2428</v>
      </c>
      <c r="T83" s="96" t="s">
        <v>2429</v>
      </c>
      <c r="U83" s="96" t="s">
        <v>2430</v>
      </c>
      <c r="V83" s="96" t="s">
        <v>2431</v>
      </c>
      <c r="W83" s="96" t="s">
        <v>2432</v>
      </c>
      <c r="X83" s="96" t="s">
        <v>2433</v>
      </c>
      <c r="Y83" s="96" t="s">
        <v>2434</v>
      </c>
      <c r="Z83" s="96" t="s">
        <v>2435</v>
      </c>
      <c r="AA83" s="96" t="s">
        <v>2436</v>
      </c>
      <c r="AB83" s="96" t="s">
        <v>2437</v>
      </c>
      <c r="AC83" s="96" t="s">
        <v>2438</v>
      </c>
      <c r="AD83" s="56"/>
      <c r="AE83" s="96" t="s">
        <v>2439</v>
      </c>
      <c r="AF83" s="96" t="s">
        <v>2440</v>
      </c>
      <c r="AG83" s="96" t="s">
        <v>2441</v>
      </c>
      <c r="AH83" s="96" t="s">
        <v>2442</v>
      </c>
      <c r="AI83" s="96" t="s">
        <v>2443</v>
      </c>
      <c r="AJ83" s="96" t="s">
        <v>2444</v>
      </c>
      <c r="AK83" s="96" t="s">
        <v>2445</v>
      </c>
      <c r="AL83" s="96" t="s">
        <v>2446</v>
      </c>
      <c r="AM83" s="96" t="s">
        <v>2447</v>
      </c>
      <c r="AN83" s="96" t="s">
        <v>2448</v>
      </c>
      <c r="AO83" s="96" t="s">
        <v>2449</v>
      </c>
      <c r="AP83" s="96" t="s">
        <v>2450</v>
      </c>
      <c r="AQ83" s="96" t="s">
        <v>2451</v>
      </c>
      <c r="AR83" s="96" t="s">
        <v>2452</v>
      </c>
      <c r="AS83" s="56"/>
      <c r="AT83" s="96" t="s">
        <v>2453</v>
      </c>
      <c r="AU83" s="96" t="s">
        <v>2353</v>
      </c>
      <c r="AV83" s="96" t="s">
        <v>2454</v>
      </c>
      <c r="AW83" s="96" t="s">
        <v>2455</v>
      </c>
      <c r="AX83" s="96" t="s">
        <v>2456</v>
      </c>
      <c r="AY83" s="96" t="s">
        <v>2457</v>
      </c>
      <c r="AZ83" s="96" t="s">
        <v>2458</v>
      </c>
      <c r="BA83" s="96" t="s">
        <v>2459</v>
      </c>
      <c r="BB83" s="96" t="s">
        <v>2460</v>
      </c>
      <c r="BC83" s="96" t="s">
        <v>2461</v>
      </c>
      <c r="BD83" s="96" t="s">
        <v>2462</v>
      </c>
      <c r="BE83" s="96" t="s">
        <v>2463</v>
      </c>
      <c r="BF83" s="96" t="s">
        <v>2464</v>
      </c>
      <c r="BG83" s="96" t="s">
        <v>2465</v>
      </c>
      <c r="BH83" s="96" t="s">
        <v>2466</v>
      </c>
      <c r="BI83" s="96" t="s">
        <v>2467</v>
      </c>
      <c r="BJ83" s="96" t="s">
        <v>2468</v>
      </c>
      <c r="BK83" s="96" t="s">
        <v>2469</v>
      </c>
      <c r="BL83" s="96" t="s">
        <v>2470</v>
      </c>
      <c r="BM83" s="96" t="s">
        <v>2471</v>
      </c>
      <c r="BN83" s="96" t="s">
        <v>2472</v>
      </c>
      <c r="BO83" s="96" t="s">
        <v>2473</v>
      </c>
      <c r="BP83" s="56"/>
      <c r="BQ83" s="96" t="s">
        <v>2474</v>
      </c>
      <c r="BR83" s="96" t="s">
        <v>2475</v>
      </c>
      <c r="BS83" s="96" t="s">
        <v>2476</v>
      </c>
      <c r="BT83" s="96" t="s">
        <v>2477</v>
      </c>
    </row>
    <row r="84" spans="1:72" ht="15" customHeight="1" x14ac:dyDescent="0.25">
      <c r="A84" s="132"/>
      <c r="B84" s="132"/>
      <c r="C84" s="132"/>
      <c r="D84" s="97" t="s">
        <v>2372</v>
      </c>
      <c r="E84" s="97" t="s">
        <v>2373</v>
      </c>
      <c r="F84" s="97" t="s">
        <v>2374</v>
      </c>
      <c r="G84" s="97" t="s">
        <v>2372</v>
      </c>
      <c r="H84" s="97" t="s">
        <v>2373</v>
      </c>
      <c r="I84" s="97" t="s">
        <v>2374</v>
      </c>
      <c r="J84" s="54"/>
      <c r="K84" s="97" t="s">
        <v>2494</v>
      </c>
      <c r="L84" s="97" t="s">
        <v>2495</v>
      </c>
      <c r="M84" s="97" t="s">
        <v>2496</v>
      </c>
      <c r="N84" s="97" t="s">
        <v>2497</v>
      </c>
      <c r="O84" s="97" t="s">
        <v>2381</v>
      </c>
      <c r="P84" s="97" t="s">
        <v>2496</v>
      </c>
      <c r="Q84" s="97" t="s">
        <v>2498</v>
      </c>
      <c r="R84" s="97" t="s">
        <v>2497</v>
      </c>
      <c r="S84" s="97" t="s">
        <v>2387</v>
      </c>
      <c r="T84" s="97" t="s">
        <v>2388</v>
      </c>
      <c r="U84" s="97" t="s">
        <v>2478</v>
      </c>
      <c r="V84" s="97" t="s">
        <v>2387</v>
      </c>
      <c r="W84" s="97" t="s">
        <v>2388</v>
      </c>
      <c r="X84" s="97" t="s">
        <v>2478</v>
      </c>
      <c r="Y84" s="97" t="s">
        <v>2479</v>
      </c>
      <c r="Z84" s="97" t="s">
        <v>2387</v>
      </c>
      <c r="AA84" s="97" t="s">
        <v>2388</v>
      </c>
      <c r="AB84" s="97" t="s">
        <v>2377</v>
      </c>
      <c r="AC84" s="97" t="s">
        <v>2379</v>
      </c>
      <c r="AD84" s="54"/>
      <c r="AE84" s="97" t="s">
        <v>2485</v>
      </c>
      <c r="AF84" s="97" t="s">
        <v>2480</v>
      </c>
      <c r="AG84" s="97" t="s">
        <v>525</v>
      </c>
      <c r="AH84" s="97" t="s">
        <v>2481</v>
      </c>
      <c r="AI84" s="97" t="s">
        <v>2486</v>
      </c>
      <c r="AJ84" s="97" t="s">
        <v>2482</v>
      </c>
      <c r="AK84" s="97" t="s">
        <v>2483</v>
      </c>
      <c r="AL84" s="97" t="s">
        <v>2489</v>
      </c>
      <c r="AM84" s="97" t="s">
        <v>2487</v>
      </c>
      <c r="AN84" s="97" t="s">
        <v>2488</v>
      </c>
      <c r="AO84" s="97" t="s">
        <v>2490</v>
      </c>
      <c r="AP84" s="97" t="s">
        <v>2491</v>
      </c>
      <c r="AQ84" s="97" t="s">
        <v>2492</v>
      </c>
      <c r="AR84" s="97" t="s">
        <v>2379</v>
      </c>
      <c r="AS84" s="54"/>
      <c r="AT84" s="97" t="s">
        <v>2499</v>
      </c>
      <c r="AU84" s="97" t="s">
        <v>2375</v>
      </c>
      <c r="AV84" s="97" t="s">
        <v>2500</v>
      </c>
      <c r="AW84" s="97" t="s">
        <v>2501</v>
      </c>
      <c r="AX84" s="97" t="s">
        <v>2502</v>
      </c>
      <c r="AY84" s="97" t="s">
        <v>2503</v>
      </c>
      <c r="AZ84" s="97" t="s">
        <v>2504</v>
      </c>
      <c r="BA84" s="97" t="s">
        <v>2505</v>
      </c>
      <c r="BB84" s="97" t="s">
        <v>2506</v>
      </c>
      <c r="BC84" s="97" t="s">
        <v>2507</v>
      </c>
      <c r="BD84" s="97" t="s">
        <v>2508</v>
      </c>
      <c r="BE84" s="97" t="s">
        <v>2509</v>
      </c>
      <c r="BF84" s="97" t="s">
        <v>2510</v>
      </c>
      <c r="BG84" s="97" t="s">
        <v>2483</v>
      </c>
      <c r="BH84" s="97" t="s">
        <v>2489</v>
      </c>
      <c r="BI84" s="97" t="s">
        <v>2511</v>
      </c>
      <c r="BJ84" s="97" t="s">
        <v>2512</v>
      </c>
      <c r="BK84" s="97" t="s">
        <v>2488</v>
      </c>
      <c r="BL84" s="97" t="s">
        <v>2490</v>
      </c>
      <c r="BM84" s="97" t="s">
        <v>2491</v>
      </c>
      <c r="BN84" s="97" t="s">
        <v>2492</v>
      </c>
      <c r="BO84" s="97" t="s">
        <v>2379</v>
      </c>
      <c r="BP84" s="54"/>
      <c r="BQ84" s="97" t="s">
        <v>2513</v>
      </c>
      <c r="BR84" s="97" t="s">
        <v>2514</v>
      </c>
      <c r="BS84" s="97" t="s">
        <v>2515</v>
      </c>
      <c r="BT84" s="97" t="s">
        <v>2379</v>
      </c>
    </row>
    <row r="85" spans="1:72" ht="15" customHeight="1" x14ac:dyDescent="0.25">
      <c r="A85" s="59">
        <v>1</v>
      </c>
      <c r="B85" s="60" t="s">
        <v>3116</v>
      </c>
      <c r="C85" s="108" t="s">
        <v>1258</v>
      </c>
      <c r="D85" s="57">
        <v>50</v>
      </c>
      <c r="E85" s="57">
        <v>50</v>
      </c>
      <c r="F85" s="57">
        <v>0</v>
      </c>
      <c r="G85" s="57">
        <v>50</v>
      </c>
      <c r="H85" s="57">
        <v>50</v>
      </c>
      <c r="I85" s="57">
        <v>0</v>
      </c>
      <c r="J85" s="58"/>
      <c r="K85" s="57"/>
      <c r="L85" s="57"/>
      <c r="M85" s="57" t="s">
        <v>1262</v>
      </c>
      <c r="N85" s="57"/>
      <c r="O85" s="57" t="s">
        <v>317</v>
      </c>
      <c r="P85" s="57">
        <v>50</v>
      </c>
      <c r="Q85" s="57">
        <v>29.02535954371983</v>
      </c>
      <c r="R85" s="57">
        <v>0.58050719087439662</v>
      </c>
      <c r="S85" s="62">
        <v>-2.0974137547269961E-4</v>
      </c>
      <c r="T85" s="62">
        <v>1.4999999999986221E-4</v>
      </c>
      <c r="U85" s="64" t="s">
        <v>1250</v>
      </c>
      <c r="V85" s="62">
        <v>-3.4358815419273706E-4</v>
      </c>
      <c r="W85" s="62"/>
      <c r="X85" s="64" t="s">
        <v>1250</v>
      </c>
      <c r="Y85" s="59" t="s">
        <v>3028</v>
      </c>
      <c r="Z85" s="62">
        <v>-5.5204182041971499E-4</v>
      </c>
      <c r="AA85" s="62"/>
      <c r="AB85" s="59" t="s">
        <v>2484</v>
      </c>
      <c r="AC85" s="64" t="s">
        <v>1250</v>
      </c>
      <c r="AD85" s="58"/>
      <c r="AE85" s="57"/>
      <c r="AF85" s="59"/>
      <c r="AG85" s="59"/>
      <c r="AH85" s="59"/>
      <c r="AI85" s="57"/>
      <c r="AJ85" s="57"/>
      <c r="AK85" s="59"/>
      <c r="AL85" s="57"/>
      <c r="AM85" s="57"/>
      <c r="AN85" s="57"/>
      <c r="AO85" s="62"/>
      <c r="AP85" s="62"/>
      <c r="AQ85" s="57"/>
      <c r="AR85" s="108" t="s">
        <v>1258</v>
      </c>
      <c r="AS85" s="58"/>
      <c r="AT85" s="57"/>
      <c r="AU85" s="57"/>
      <c r="AV85" s="57"/>
      <c r="AW85" s="57"/>
      <c r="AX85" s="57"/>
      <c r="AY85" s="57"/>
      <c r="AZ85" s="57"/>
      <c r="BA85" s="57"/>
      <c r="BB85" s="57"/>
      <c r="BC85" s="57"/>
      <c r="BD85" s="57"/>
      <c r="BE85" s="57"/>
      <c r="BF85" s="57"/>
      <c r="BG85" s="59"/>
      <c r="BH85" s="57"/>
      <c r="BI85" s="57"/>
      <c r="BJ85" s="57"/>
      <c r="BK85" s="57"/>
      <c r="BL85" s="62"/>
      <c r="BM85" s="62"/>
      <c r="BN85" s="57"/>
      <c r="BO85" s="63" t="s">
        <v>1262</v>
      </c>
      <c r="BP85" s="58"/>
      <c r="BQ85" s="57">
        <v>8.0966133661558199</v>
      </c>
      <c r="BR85" s="57">
        <v>14.6</v>
      </c>
      <c r="BS85" s="57">
        <v>1.8032230686756772</v>
      </c>
      <c r="BT85" s="64" t="s">
        <v>1250</v>
      </c>
    </row>
    <row r="86" spans="1:72" ht="15" customHeight="1" x14ac:dyDescent="0.25">
      <c r="A86" s="59"/>
      <c r="B86" s="60"/>
      <c r="C86" s="59"/>
      <c r="D86" s="57"/>
      <c r="E86" s="57"/>
      <c r="F86" s="57"/>
      <c r="G86" s="57"/>
      <c r="H86" s="57"/>
      <c r="I86" s="57"/>
      <c r="J86" s="58"/>
      <c r="K86" s="57"/>
      <c r="L86" s="57"/>
      <c r="M86" s="57"/>
      <c r="N86" s="57"/>
      <c r="O86" s="57"/>
      <c r="P86" s="57"/>
      <c r="Q86" s="57"/>
      <c r="R86" s="57"/>
      <c r="S86" s="62"/>
      <c r="T86" s="62"/>
      <c r="U86" s="59"/>
      <c r="V86" s="62"/>
      <c r="W86" s="62"/>
      <c r="X86" s="59"/>
      <c r="Y86" s="59"/>
      <c r="Z86" s="62"/>
      <c r="AA86" s="62"/>
      <c r="AB86" s="59"/>
      <c r="AC86" s="59"/>
      <c r="AD86" s="58"/>
      <c r="AE86" s="57"/>
      <c r="AF86" s="59"/>
      <c r="AG86" s="59"/>
      <c r="AH86" s="59"/>
      <c r="AI86" s="57"/>
      <c r="AJ86" s="57"/>
      <c r="AK86" s="59"/>
      <c r="AL86" s="57"/>
      <c r="AM86" s="57"/>
      <c r="AN86" s="57"/>
      <c r="AO86" s="62"/>
      <c r="AP86" s="62"/>
      <c r="AQ86" s="57"/>
      <c r="AR86" s="59"/>
      <c r="AS86" s="58"/>
      <c r="AT86" s="57"/>
      <c r="AU86" s="57"/>
      <c r="AV86" s="57"/>
      <c r="AW86" s="57"/>
      <c r="AX86" s="57"/>
      <c r="AY86" s="57"/>
      <c r="AZ86" s="57"/>
      <c r="BA86" s="57"/>
      <c r="BB86" s="57"/>
      <c r="BC86" s="57"/>
      <c r="BD86" s="57"/>
      <c r="BE86" s="57"/>
      <c r="BF86" s="57"/>
      <c r="BG86" s="59"/>
      <c r="BH86" s="57"/>
      <c r="BI86" s="57"/>
      <c r="BJ86" s="57"/>
      <c r="BK86" s="57"/>
      <c r="BL86" s="62"/>
      <c r="BM86" s="62"/>
      <c r="BN86" s="57"/>
      <c r="BO86" s="59"/>
      <c r="BP86" s="58"/>
      <c r="BQ86" s="57"/>
      <c r="BR86" s="57"/>
      <c r="BS86" s="57"/>
      <c r="BT86" s="59"/>
    </row>
    <row r="87" spans="1:72" ht="15" customHeight="1" x14ac:dyDescent="0.25">
      <c r="A87" s="59"/>
      <c r="B87" s="60"/>
      <c r="C87" s="59"/>
      <c r="D87" s="57"/>
      <c r="E87" s="57"/>
      <c r="F87" s="57"/>
      <c r="G87" s="57"/>
      <c r="H87" s="57"/>
      <c r="I87" s="57"/>
      <c r="J87" s="58"/>
      <c r="K87" s="57"/>
      <c r="L87" s="57"/>
      <c r="M87" s="57"/>
      <c r="N87" s="57"/>
      <c r="O87" s="57"/>
      <c r="P87" s="57"/>
      <c r="Q87" s="57"/>
      <c r="R87" s="57"/>
      <c r="S87" s="62"/>
      <c r="T87" s="62"/>
      <c r="U87" s="59"/>
      <c r="V87" s="62"/>
      <c r="W87" s="62"/>
      <c r="X87" s="59"/>
      <c r="Y87" s="59"/>
      <c r="Z87" s="62"/>
      <c r="AA87" s="62"/>
      <c r="AB87" s="59"/>
      <c r="AC87" s="59"/>
      <c r="AD87" s="58"/>
      <c r="AE87" s="57"/>
      <c r="AF87" s="59"/>
      <c r="AG87" s="59"/>
      <c r="AH87" s="59"/>
      <c r="AI87" s="57"/>
      <c r="AJ87" s="57"/>
      <c r="AK87" s="59"/>
      <c r="AL87" s="57"/>
      <c r="AM87" s="57"/>
      <c r="AN87" s="57"/>
      <c r="AO87" s="62"/>
      <c r="AP87" s="62"/>
      <c r="AQ87" s="57"/>
      <c r="AR87" s="59"/>
      <c r="AS87" s="58"/>
      <c r="AT87" s="57"/>
      <c r="AU87" s="57"/>
      <c r="AV87" s="57"/>
      <c r="AW87" s="57"/>
      <c r="AX87" s="57"/>
      <c r="AY87" s="57"/>
      <c r="AZ87" s="57"/>
      <c r="BA87" s="57"/>
      <c r="BB87" s="57"/>
      <c r="BC87" s="57"/>
      <c r="BD87" s="57"/>
      <c r="BE87" s="57"/>
      <c r="BF87" s="57"/>
      <c r="BG87" s="59"/>
      <c r="BH87" s="57"/>
      <c r="BI87" s="57"/>
      <c r="BJ87" s="57"/>
      <c r="BK87" s="57"/>
      <c r="BL87" s="62"/>
      <c r="BM87" s="62"/>
      <c r="BN87" s="57"/>
      <c r="BO87" s="59"/>
      <c r="BP87" s="58"/>
      <c r="BQ87" s="57"/>
      <c r="BR87" s="57"/>
      <c r="BS87" s="57"/>
      <c r="BT87" s="59"/>
    </row>
    <row r="88" spans="1:72" ht="15" customHeight="1" x14ac:dyDescent="0.25">
      <c r="A88" s="59"/>
      <c r="B88" s="60"/>
      <c r="C88" s="59"/>
      <c r="D88" s="57"/>
      <c r="E88" s="57"/>
      <c r="F88" s="57"/>
      <c r="G88" s="57"/>
      <c r="H88" s="57"/>
      <c r="I88" s="57"/>
      <c r="J88" s="58"/>
      <c r="K88" s="57"/>
      <c r="L88" s="57"/>
      <c r="M88" s="57"/>
      <c r="N88" s="57"/>
      <c r="O88" s="57"/>
      <c r="P88" s="57"/>
      <c r="Q88" s="57"/>
      <c r="R88" s="57"/>
      <c r="S88" s="62"/>
      <c r="T88" s="62"/>
      <c r="U88" s="59"/>
      <c r="V88" s="62"/>
      <c r="W88" s="62"/>
      <c r="X88" s="59"/>
      <c r="Y88" s="59"/>
      <c r="Z88" s="62"/>
      <c r="AA88" s="62"/>
      <c r="AB88" s="59"/>
      <c r="AC88" s="59"/>
      <c r="AD88" s="58"/>
      <c r="AE88" s="57"/>
      <c r="AF88" s="59"/>
      <c r="AG88" s="59"/>
      <c r="AH88" s="59"/>
      <c r="AI88" s="57"/>
      <c r="AJ88" s="57"/>
      <c r="AK88" s="59"/>
      <c r="AL88" s="57"/>
      <c r="AM88" s="57"/>
      <c r="AN88" s="57"/>
      <c r="AO88" s="62"/>
      <c r="AP88" s="62"/>
      <c r="AQ88" s="57"/>
      <c r="AR88" s="59"/>
      <c r="AS88" s="58"/>
      <c r="AT88" s="57"/>
      <c r="AU88" s="57"/>
      <c r="AV88" s="57"/>
      <c r="AW88" s="57"/>
      <c r="AX88" s="57"/>
      <c r="AY88" s="57"/>
      <c r="AZ88" s="57"/>
      <c r="BA88" s="57"/>
      <c r="BB88" s="57"/>
      <c r="BC88" s="57"/>
      <c r="BD88" s="57"/>
      <c r="BE88" s="57"/>
      <c r="BF88" s="57"/>
      <c r="BG88" s="59"/>
      <c r="BH88" s="57"/>
      <c r="BI88" s="57"/>
      <c r="BJ88" s="57"/>
      <c r="BK88" s="57"/>
      <c r="BL88" s="62"/>
      <c r="BM88" s="62"/>
      <c r="BN88" s="57"/>
      <c r="BO88" s="59"/>
      <c r="BP88" s="58"/>
      <c r="BQ88" s="57"/>
      <c r="BR88" s="57"/>
      <c r="BS88" s="57"/>
      <c r="BT88" s="59"/>
    </row>
    <row r="89" spans="1:72" ht="15" customHeight="1" x14ac:dyDescent="0.25">
      <c r="A89" s="59"/>
      <c r="B89" s="60"/>
      <c r="C89" s="59"/>
      <c r="D89" s="57"/>
      <c r="E89" s="57"/>
      <c r="F89" s="57"/>
      <c r="G89" s="57"/>
      <c r="H89" s="57"/>
      <c r="I89" s="57"/>
      <c r="J89" s="58"/>
      <c r="K89" s="57"/>
      <c r="L89" s="57"/>
      <c r="M89" s="57"/>
      <c r="N89" s="57"/>
      <c r="O89" s="57"/>
      <c r="P89" s="57"/>
      <c r="Q89" s="57"/>
      <c r="R89" s="57"/>
      <c r="S89" s="62"/>
      <c r="T89" s="62"/>
      <c r="U89" s="59"/>
      <c r="V89" s="62"/>
      <c r="W89" s="62"/>
      <c r="X89" s="59"/>
      <c r="Y89" s="59"/>
      <c r="Z89" s="62"/>
      <c r="AA89" s="62"/>
      <c r="AB89" s="59"/>
      <c r="AC89" s="59"/>
      <c r="AD89" s="58"/>
      <c r="AE89" s="57"/>
      <c r="AF89" s="59"/>
      <c r="AG89" s="59"/>
      <c r="AH89" s="59"/>
      <c r="AI89" s="57"/>
      <c r="AJ89" s="57"/>
      <c r="AK89" s="59"/>
      <c r="AL89" s="57"/>
      <c r="AM89" s="57"/>
      <c r="AN89" s="57"/>
      <c r="AO89" s="62"/>
      <c r="AP89" s="62"/>
      <c r="AQ89" s="57"/>
      <c r="AR89" s="59"/>
      <c r="AS89" s="58"/>
      <c r="AT89" s="57"/>
      <c r="AU89" s="57"/>
      <c r="AV89" s="57"/>
      <c r="AW89" s="57"/>
      <c r="AX89" s="57"/>
      <c r="AY89" s="57"/>
      <c r="AZ89" s="57"/>
      <c r="BA89" s="57"/>
      <c r="BB89" s="57"/>
      <c r="BC89" s="57"/>
      <c r="BD89" s="57"/>
      <c r="BE89" s="57"/>
      <c r="BF89" s="57"/>
      <c r="BG89" s="59"/>
      <c r="BH89" s="57"/>
      <c r="BI89" s="57"/>
      <c r="BJ89" s="57"/>
      <c r="BK89" s="57"/>
      <c r="BL89" s="62"/>
      <c r="BM89" s="62"/>
      <c r="BN89" s="57"/>
      <c r="BO89" s="59"/>
      <c r="BP89" s="58"/>
      <c r="BQ89" s="57"/>
      <c r="BR89" s="57"/>
      <c r="BS89" s="57"/>
      <c r="BT89" s="59"/>
    </row>
    <row r="90" spans="1:72" ht="15" customHeight="1" x14ac:dyDescent="0.25">
      <c r="A90" s="59"/>
      <c r="B90" s="60"/>
      <c r="C90" s="59"/>
      <c r="D90" s="57"/>
      <c r="E90" s="57"/>
      <c r="F90" s="57"/>
      <c r="G90" s="57"/>
      <c r="H90" s="57"/>
      <c r="I90" s="57"/>
      <c r="J90" s="58"/>
      <c r="K90" s="57"/>
      <c r="L90" s="57"/>
      <c r="M90" s="57"/>
      <c r="N90" s="57"/>
      <c r="O90" s="57"/>
      <c r="P90" s="57"/>
      <c r="Q90" s="57"/>
      <c r="R90" s="57"/>
      <c r="S90" s="62"/>
      <c r="T90" s="62"/>
      <c r="U90" s="59"/>
      <c r="V90" s="62"/>
      <c r="W90" s="62"/>
      <c r="X90" s="59"/>
      <c r="Y90" s="59"/>
      <c r="Z90" s="62"/>
      <c r="AA90" s="62"/>
      <c r="AB90" s="59"/>
      <c r="AC90" s="59"/>
      <c r="AD90" s="58"/>
      <c r="AE90" s="57"/>
      <c r="AF90" s="59"/>
      <c r="AG90" s="59"/>
      <c r="AH90" s="59"/>
      <c r="AI90" s="57"/>
      <c r="AJ90" s="57"/>
      <c r="AK90" s="59"/>
      <c r="AL90" s="57"/>
      <c r="AM90" s="57"/>
      <c r="AN90" s="57"/>
      <c r="AO90" s="62"/>
      <c r="AP90" s="62"/>
      <c r="AQ90" s="57"/>
      <c r="AR90" s="59"/>
      <c r="AS90" s="58"/>
      <c r="AT90" s="57"/>
      <c r="AU90" s="57"/>
      <c r="AV90" s="57"/>
      <c r="AW90" s="57"/>
      <c r="AX90" s="57"/>
      <c r="AY90" s="57"/>
      <c r="AZ90" s="57"/>
      <c r="BA90" s="57"/>
      <c r="BB90" s="57"/>
      <c r="BC90" s="57"/>
      <c r="BD90" s="57"/>
      <c r="BE90" s="57"/>
      <c r="BF90" s="57"/>
      <c r="BG90" s="59"/>
      <c r="BH90" s="57"/>
      <c r="BI90" s="57"/>
      <c r="BJ90" s="57"/>
      <c r="BK90" s="57"/>
      <c r="BL90" s="62"/>
      <c r="BM90" s="62"/>
      <c r="BN90" s="57"/>
      <c r="BO90" s="59"/>
      <c r="BP90" s="58"/>
      <c r="BQ90" s="57"/>
      <c r="BR90" s="57"/>
      <c r="BS90" s="57"/>
      <c r="BT90" s="59"/>
    </row>
    <row r="91" spans="1:72" ht="15" customHeight="1" x14ac:dyDescent="0.25">
      <c r="A91" s="59"/>
      <c r="B91" s="60"/>
      <c r="C91" s="59"/>
      <c r="D91" s="57"/>
      <c r="E91" s="57"/>
      <c r="F91" s="57"/>
      <c r="G91" s="57"/>
      <c r="H91" s="57"/>
      <c r="I91" s="57"/>
      <c r="J91" s="58"/>
      <c r="K91" s="57"/>
      <c r="L91" s="57"/>
      <c r="M91" s="57"/>
      <c r="N91" s="57"/>
      <c r="O91" s="57"/>
      <c r="P91" s="57"/>
      <c r="Q91" s="57"/>
      <c r="R91" s="57"/>
      <c r="S91" s="62"/>
      <c r="T91" s="62"/>
      <c r="U91" s="59"/>
      <c r="V91" s="62"/>
      <c r="W91" s="62"/>
      <c r="X91" s="59"/>
      <c r="Y91" s="59"/>
      <c r="Z91" s="62"/>
      <c r="AA91" s="62"/>
      <c r="AB91" s="59"/>
      <c r="AC91" s="59"/>
      <c r="AD91" s="58"/>
      <c r="AE91" s="57"/>
      <c r="AF91" s="59"/>
      <c r="AG91" s="59"/>
      <c r="AH91" s="59"/>
      <c r="AI91" s="57"/>
      <c r="AJ91" s="57"/>
      <c r="AK91" s="59"/>
      <c r="AL91" s="57"/>
      <c r="AM91" s="57"/>
      <c r="AN91" s="57"/>
      <c r="AO91" s="62"/>
      <c r="AP91" s="62"/>
      <c r="AQ91" s="57"/>
      <c r="AR91" s="59"/>
      <c r="AS91" s="58"/>
      <c r="AT91" s="57"/>
      <c r="AU91" s="57"/>
      <c r="AV91" s="57"/>
      <c r="AW91" s="57"/>
      <c r="AX91" s="57"/>
      <c r="AY91" s="57"/>
      <c r="AZ91" s="57"/>
      <c r="BA91" s="57"/>
      <c r="BB91" s="57"/>
      <c r="BC91" s="57"/>
      <c r="BD91" s="57"/>
      <c r="BE91" s="57"/>
      <c r="BF91" s="57"/>
      <c r="BG91" s="59"/>
      <c r="BH91" s="57"/>
      <c r="BI91" s="57"/>
      <c r="BJ91" s="57"/>
      <c r="BK91" s="57"/>
      <c r="BL91" s="62"/>
      <c r="BM91" s="62"/>
      <c r="BN91" s="57"/>
      <c r="BO91" s="59"/>
      <c r="BP91" s="58"/>
      <c r="BQ91" s="57"/>
      <c r="BR91" s="57"/>
      <c r="BS91" s="57"/>
      <c r="BT91" s="59"/>
    </row>
    <row r="92" spans="1:72" ht="15" customHeight="1" x14ac:dyDescent="0.25">
      <c r="A92" s="59"/>
      <c r="B92" s="60"/>
      <c r="C92" s="59"/>
      <c r="D92" s="57"/>
      <c r="E92" s="57"/>
      <c r="F92" s="57"/>
      <c r="G92" s="57"/>
      <c r="H92" s="57"/>
      <c r="I92" s="57"/>
      <c r="J92" s="58"/>
      <c r="K92" s="57"/>
      <c r="L92" s="57"/>
      <c r="M92" s="57"/>
      <c r="N92" s="57"/>
      <c r="O92" s="57"/>
      <c r="P92" s="57"/>
      <c r="Q92" s="57"/>
      <c r="R92" s="57"/>
      <c r="S92" s="62"/>
      <c r="T92" s="62"/>
      <c r="U92" s="59"/>
      <c r="V92" s="62"/>
      <c r="W92" s="62"/>
      <c r="X92" s="59"/>
      <c r="Y92" s="59"/>
      <c r="Z92" s="62"/>
      <c r="AA92" s="62"/>
      <c r="AB92" s="59"/>
      <c r="AC92" s="59"/>
      <c r="AD92" s="58"/>
      <c r="AE92" s="57"/>
      <c r="AF92" s="59"/>
      <c r="AG92" s="59"/>
      <c r="AH92" s="59"/>
      <c r="AI92" s="57"/>
      <c r="AJ92" s="57"/>
      <c r="AK92" s="59"/>
      <c r="AL92" s="57"/>
      <c r="AM92" s="57"/>
      <c r="AN92" s="57"/>
      <c r="AO92" s="62"/>
      <c r="AP92" s="62"/>
      <c r="AQ92" s="57"/>
      <c r="AR92" s="59"/>
      <c r="AS92" s="58"/>
      <c r="AT92" s="57"/>
      <c r="AU92" s="57"/>
      <c r="AV92" s="57"/>
      <c r="AW92" s="57"/>
      <c r="AX92" s="57"/>
      <c r="AY92" s="57"/>
      <c r="AZ92" s="57"/>
      <c r="BA92" s="57"/>
      <c r="BB92" s="57"/>
      <c r="BC92" s="57"/>
      <c r="BD92" s="57"/>
      <c r="BE92" s="57"/>
      <c r="BF92" s="57"/>
      <c r="BG92" s="59"/>
      <c r="BH92" s="57"/>
      <c r="BI92" s="57"/>
      <c r="BJ92" s="57"/>
      <c r="BK92" s="57"/>
      <c r="BL92" s="62"/>
      <c r="BM92" s="62"/>
      <c r="BN92" s="57"/>
      <c r="BO92" s="59"/>
      <c r="BP92" s="58"/>
      <c r="BQ92" s="57"/>
      <c r="BR92" s="57"/>
      <c r="BS92" s="57"/>
      <c r="BT92" s="59"/>
    </row>
    <row r="93" spans="1:72" ht="15" customHeight="1" x14ac:dyDescent="0.25">
      <c r="A93" s="59"/>
      <c r="B93" s="60"/>
      <c r="C93" s="59"/>
      <c r="D93" s="57"/>
      <c r="E93" s="57"/>
      <c r="F93" s="57"/>
      <c r="G93" s="57"/>
      <c r="H93" s="57"/>
      <c r="I93" s="57"/>
      <c r="J93" s="58"/>
      <c r="K93" s="57"/>
      <c r="L93" s="57"/>
      <c r="M93" s="57"/>
      <c r="N93" s="57"/>
      <c r="O93" s="57"/>
      <c r="P93" s="57"/>
      <c r="Q93" s="57"/>
      <c r="R93" s="57"/>
      <c r="S93" s="62"/>
      <c r="T93" s="62"/>
      <c r="U93" s="59"/>
      <c r="V93" s="62"/>
      <c r="W93" s="62"/>
      <c r="X93" s="59"/>
      <c r="Y93" s="59"/>
      <c r="Z93" s="62"/>
      <c r="AA93" s="62"/>
      <c r="AB93" s="59"/>
      <c r="AC93" s="59"/>
      <c r="AD93" s="58"/>
      <c r="AE93" s="57"/>
      <c r="AF93" s="59"/>
      <c r="AG93" s="59"/>
      <c r="AH93" s="59"/>
      <c r="AI93" s="57"/>
      <c r="AJ93" s="57"/>
      <c r="AK93" s="59"/>
      <c r="AL93" s="57"/>
      <c r="AM93" s="57"/>
      <c r="AN93" s="57"/>
      <c r="AO93" s="62"/>
      <c r="AP93" s="62"/>
      <c r="AQ93" s="57"/>
      <c r="AR93" s="59"/>
      <c r="AS93" s="58"/>
      <c r="AT93" s="57"/>
      <c r="AU93" s="57"/>
      <c r="AV93" s="57"/>
      <c r="AW93" s="57"/>
      <c r="AX93" s="57"/>
      <c r="AY93" s="57"/>
      <c r="AZ93" s="57"/>
      <c r="BA93" s="57"/>
      <c r="BB93" s="57"/>
      <c r="BC93" s="57"/>
      <c r="BD93" s="57"/>
      <c r="BE93" s="57"/>
      <c r="BF93" s="57"/>
      <c r="BG93" s="59"/>
      <c r="BH93" s="57"/>
      <c r="BI93" s="57"/>
      <c r="BJ93" s="57"/>
      <c r="BK93" s="57"/>
      <c r="BL93" s="62"/>
      <c r="BM93" s="62"/>
      <c r="BN93" s="57"/>
      <c r="BO93" s="59"/>
      <c r="BP93" s="58"/>
      <c r="BQ93" s="57"/>
      <c r="BR93" s="57"/>
      <c r="BS93" s="57"/>
      <c r="BT93" s="59"/>
    </row>
    <row r="94" spans="1:72" ht="15" customHeight="1" x14ac:dyDescent="0.25">
      <c r="A94" s="59"/>
      <c r="B94" s="60"/>
      <c r="C94" s="59"/>
      <c r="D94" s="57"/>
      <c r="E94" s="57"/>
      <c r="F94" s="57"/>
      <c r="G94" s="57"/>
      <c r="H94" s="57"/>
      <c r="I94" s="57"/>
      <c r="J94" s="58"/>
      <c r="K94" s="57"/>
      <c r="L94" s="57"/>
      <c r="M94" s="57"/>
      <c r="N94" s="57"/>
      <c r="O94" s="57"/>
      <c r="P94" s="57"/>
      <c r="Q94" s="57"/>
      <c r="R94" s="57"/>
      <c r="S94" s="62"/>
      <c r="T94" s="62"/>
      <c r="U94" s="59"/>
      <c r="V94" s="62"/>
      <c r="W94" s="62"/>
      <c r="X94" s="59"/>
      <c r="Y94" s="59"/>
      <c r="Z94" s="62"/>
      <c r="AA94" s="62"/>
      <c r="AB94" s="59"/>
      <c r="AC94" s="59"/>
      <c r="AD94" s="58"/>
      <c r="AE94" s="57"/>
      <c r="AF94" s="59"/>
      <c r="AG94" s="59"/>
      <c r="AH94" s="59"/>
      <c r="AI94" s="57"/>
      <c r="AJ94" s="57"/>
      <c r="AK94" s="59"/>
      <c r="AL94" s="57"/>
      <c r="AM94" s="57"/>
      <c r="AN94" s="57"/>
      <c r="AO94" s="62"/>
      <c r="AP94" s="62"/>
      <c r="AQ94" s="57"/>
      <c r="AR94" s="59"/>
      <c r="AS94" s="58"/>
      <c r="AT94" s="57"/>
      <c r="AU94" s="57"/>
      <c r="AV94" s="57"/>
      <c r="AW94" s="57"/>
      <c r="AX94" s="57"/>
      <c r="AY94" s="57"/>
      <c r="AZ94" s="57"/>
      <c r="BA94" s="57"/>
      <c r="BB94" s="57"/>
      <c r="BC94" s="57"/>
      <c r="BD94" s="57"/>
      <c r="BE94" s="57"/>
      <c r="BF94" s="57"/>
      <c r="BG94" s="59"/>
      <c r="BH94" s="57"/>
      <c r="BI94" s="57"/>
      <c r="BJ94" s="57"/>
      <c r="BK94" s="57"/>
      <c r="BL94" s="62"/>
      <c r="BM94" s="62"/>
      <c r="BN94" s="57"/>
      <c r="BO94" s="59"/>
      <c r="BP94" s="58"/>
      <c r="BQ94" s="57"/>
      <c r="BR94" s="57"/>
      <c r="BS94" s="57"/>
      <c r="BT94" s="59"/>
    </row>
    <row r="95" spans="1:72" ht="15" customHeight="1" x14ac:dyDescent="0.25">
      <c r="A95" s="59"/>
      <c r="B95" s="60"/>
      <c r="C95" s="59"/>
      <c r="D95" s="57"/>
      <c r="E95" s="57"/>
      <c r="F95" s="57"/>
      <c r="G95" s="57"/>
      <c r="H95" s="57"/>
      <c r="I95" s="57"/>
      <c r="J95" s="58"/>
      <c r="K95" s="57"/>
      <c r="L95" s="57"/>
      <c r="M95" s="57"/>
      <c r="N95" s="57"/>
      <c r="O95" s="57"/>
      <c r="P95" s="57"/>
      <c r="Q95" s="57"/>
      <c r="R95" s="57"/>
      <c r="S95" s="62"/>
      <c r="T95" s="62"/>
      <c r="U95" s="59"/>
      <c r="V95" s="62"/>
      <c r="W95" s="62"/>
      <c r="X95" s="59"/>
      <c r="Y95" s="59"/>
      <c r="Z95" s="62"/>
      <c r="AA95" s="62"/>
      <c r="AB95" s="59"/>
      <c r="AC95" s="59"/>
      <c r="AD95" s="58"/>
      <c r="AE95" s="57"/>
      <c r="AF95" s="59"/>
      <c r="AG95" s="59"/>
      <c r="AH95" s="59"/>
      <c r="AI95" s="57"/>
      <c r="AJ95" s="57"/>
      <c r="AK95" s="59"/>
      <c r="AL95" s="57"/>
      <c r="AM95" s="57"/>
      <c r="AN95" s="57"/>
      <c r="AO95" s="62"/>
      <c r="AP95" s="62"/>
      <c r="AQ95" s="57"/>
      <c r="AR95" s="59"/>
      <c r="AS95" s="58"/>
      <c r="AT95" s="57"/>
      <c r="AU95" s="57"/>
      <c r="AV95" s="57"/>
      <c r="AW95" s="57"/>
      <c r="AX95" s="57"/>
      <c r="AY95" s="57"/>
      <c r="AZ95" s="57"/>
      <c r="BA95" s="57"/>
      <c r="BB95" s="57"/>
      <c r="BC95" s="57"/>
      <c r="BD95" s="57"/>
      <c r="BE95" s="57"/>
      <c r="BF95" s="57"/>
      <c r="BG95" s="59"/>
      <c r="BH95" s="57"/>
      <c r="BI95" s="57"/>
      <c r="BJ95" s="57"/>
      <c r="BK95" s="57"/>
      <c r="BL95" s="62"/>
      <c r="BM95" s="62"/>
      <c r="BN95" s="57"/>
      <c r="BO95" s="59"/>
      <c r="BP95" s="58"/>
      <c r="BQ95" s="57"/>
      <c r="BR95" s="57"/>
      <c r="BS95" s="57"/>
      <c r="BT95" s="59"/>
    </row>
    <row r="96" spans="1:72" ht="15" customHeight="1" x14ac:dyDescent="0.25">
      <c r="A96" s="59"/>
      <c r="B96" s="60"/>
      <c r="C96" s="59"/>
      <c r="D96" s="57"/>
      <c r="E96" s="57"/>
      <c r="F96" s="57"/>
      <c r="G96" s="57"/>
      <c r="H96" s="57"/>
      <c r="I96" s="57"/>
      <c r="J96" s="58"/>
      <c r="K96" s="57"/>
      <c r="L96" s="57"/>
      <c r="M96" s="57"/>
      <c r="N96" s="57"/>
      <c r="O96" s="57"/>
      <c r="P96" s="57"/>
      <c r="Q96" s="57"/>
      <c r="R96" s="57"/>
      <c r="S96" s="62"/>
      <c r="T96" s="62"/>
      <c r="U96" s="59"/>
      <c r="V96" s="62"/>
      <c r="W96" s="62"/>
      <c r="X96" s="59"/>
      <c r="Y96" s="59"/>
      <c r="Z96" s="62"/>
      <c r="AA96" s="62"/>
      <c r="AB96" s="59"/>
      <c r="AC96" s="59"/>
      <c r="AD96" s="58"/>
      <c r="AE96" s="57"/>
      <c r="AF96" s="59"/>
      <c r="AG96" s="59"/>
      <c r="AH96" s="59"/>
      <c r="AI96" s="57"/>
      <c r="AJ96" s="57"/>
      <c r="AK96" s="59"/>
      <c r="AL96" s="57"/>
      <c r="AM96" s="57"/>
      <c r="AN96" s="57"/>
      <c r="AO96" s="62"/>
      <c r="AP96" s="62"/>
      <c r="AQ96" s="57"/>
      <c r="AR96" s="59"/>
      <c r="AS96" s="58"/>
      <c r="AT96" s="57"/>
      <c r="AU96" s="57"/>
      <c r="AV96" s="57"/>
      <c r="AW96" s="57"/>
      <c r="AX96" s="57"/>
      <c r="AY96" s="57"/>
      <c r="AZ96" s="57"/>
      <c r="BA96" s="57"/>
      <c r="BB96" s="57"/>
      <c r="BC96" s="57"/>
      <c r="BD96" s="57"/>
      <c r="BE96" s="57"/>
      <c r="BF96" s="57"/>
      <c r="BG96" s="59"/>
      <c r="BH96" s="57"/>
      <c r="BI96" s="57"/>
      <c r="BJ96" s="57"/>
      <c r="BK96" s="57"/>
      <c r="BL96" s="62"/>
      <c r="BM96" s="62"/>
      <c r="BN96" s="57"/>
      <c r="BO96" s="59"/>
      <c r="BP96" s="58"/>
      <c r="BQ96" s="57"/>
      <c r="BR96" s="57"/>
      <c r="BS96" s="57"/>
      <c r="BT96" s="59"/>
    </row>
    <row r="97" spans="1:72" ht="15" customHeight="1" x14ac:dyDescent="0.25">
      <c r="A97" s="59"/>
      <c r="B97" s="60"/>
      <c r="C97" s="59"/>
      <c r="D97" s="57"/>
      <c r="E97" s="57"/>
      <c r="F97" s="57"/>
      <c r="G97" s="57"/>
      <c r="H97" s="57"/>
      <c r="I97" s="57"/>
      <c r="J97" s="58"/>
      <c r="K97" s="57"/>
      <c r="L97" s="57"/>
      <c r="M97" s="57"/>
      <c r="N97" s="57"/>
      <c r="O97" s="57"/>
      <c r="P97" s="57"/>
      <c r="Q97" s="57"/>
      <c r="R97" s="57"/>
      <c r="S97" s="62"/>
      <c r="T97" s="62"/>
      <c r="U97" s="59"/>
      <c r="V97" s="62"/>
      <c r="W97" s="62"/>
      <c r="X97" s="59"/>
      <c r="Y97" s="59"/>
      <c r="Z97" s="62"/>
      <c r="AA97" s="62"/>
      <c r="AB97" s="59"/>
      <c r="AC97" s="59"/>
      <c r="AD97" s="58"/>
      <c r="AE97" s="57"/>
      <c r="AF97" s="59"/>
      <c r="AG97" s="59"/>
      <c r="AH97" s="59"/>
      <c r="AI97" s="57"/>
      <c r="AJ97" s="57"/>
      <c r="AK97" s="59"/>
      <c r="AL97" s="57"/>
      <c r="AM97" s="57"/>
      <c r="AN97" s="57"/>
      <c r="AO97" s="62"/>
      <c r="AP97" s="62"/>
      <c r="AQ97" s="57"/>
      <c r="AR97" s="59"/>
      <c r="AS97" s="58"/>
      <c r="AT97" s="57"/>
      <c r="AU97" s="57"/>
      <c r="AV97" s="57"/>
      <c r="AW97" s="57"/>
      <c r="AX97" s="57"/>
      <c r="AY97" s="57"/>
      <c r="AZ97" s="57"/>
      <c r="BA97" s="57"/>
      <c r="BB97" s="57"/>
      <c r="BC97" s="57"/>
      <c r="BD97" s="57"/>
      <c r="BE97" s="57"/>
      <c r="BF97" s="57"/>
      <c r="BG97" s="59"/>
      <c r="BH97" s="57"/>
      <c r="BI97" s="57"/>
      <c r="BJ97" s="57"/>
      <c r="BK97" s="57"/>
      <c r="BL97" s="62"/>
      <c r="BM97" s="62"/>
      <c r="BN97" s="57"/>
      <c r="BO97" s="59"/>
      <c r="BP97" s="58"/>
      <c r="BQ97" s="57"/>
      <c r="BR97" s="57"/>
      <c r="BS97" s="57"/>
      <c r="BT97" s="59"/>
    </row>
    <row r="98" spans="1:72" ht="15" customHeight="1" x14ac:dyDescent="0.25">
      <c r="A98" s="59"/>
      <c r="B98" s="60"/>
      <c r="C98" s="59"/>
      <c r="D98" s="57"/>
      <c r="E98" s="57"/>
      <c r="F98" s="57"/>
      <c r="G98" s="57"/>
      <c r="H98" s="57"/>
      <c r="I98" s="57"/>
      <c r="J98" s="58"/>
      <c r="K98" s="57"/>
      <c r="L98" s="57"/>
      <c r="M98" s="57"/>
      <c r="N98" s="57"/>
      <c r="O98" s="57"/>
      <c r="P98" s="57"/>
      <c r="Q98" s="57"/>
      <c r="R98" s="57"/>
      <c r="S98" s="62"/>
      <c r="T98" s="62"/>
      <c r="U98" s="59"/>
      <c r="V98" s="62"/>
      <c r="W98" s="62"/>
      <c r="X98" s="59"/>
      <c r="Y98" s="59"/>
      <c r="Z98" s="62"/>
      <c r="AA98" s="62"/>
      <c r="AB98" s="59"/>
      <c r="AC98" s="59"/>
      <c r="AD98" s="58"/>
      <c r="AE98" s="57"/>
      <c r="AF98" s="59"/>
      <c r="AG98" s="59"/>
      <c r="AH98" s="59"/>
      <c r="AI98" s="57"/>
      <c r="AJ98" s="57"/>
      <c r="AK98" s="59"/>
      <c r="AL98" s="57"/>
      <c r="AM98" s="57"/>
      <c r="AN98" s="57"/>
      <c r="AO98" s="62"/>
      <c r="AP98" s="62"/>
      <c r="AQ98" s="57"/>
      <c r="AR98" s="59"/>
      <c r="AS98" s="58"/>
      <c r="AT98" s="57"/>
      <c r="AU98" s="57"/>
      <c r="AV98" s="57"/>
      <c r="AW98" s="57"/>
      <c r="AX98" s="57"/>
      <c r="AY98" s="57"/>
      <c r="AZ98" s="57"/>
      <c r="BA98" s="57"/>
      <c r="BB98" s="57"/>
      <c r="BC98" s="57"/>
      <c r="BD98" s="57"/>
      <c r="BE98" s="57"/>
      <c r="BF98" s="57"/>
      <c r="BG98" s="59"/>
      <c r="BH98" s="57"/>
      <c r="BI98" s="57"/>
      <c r="BJ98" s="57"/>
      <c r="BK98" s="57"/>
      <c r="BL98" s="62"/>
      <c r="BM98" s="62"/>
      <c r="BN98" s="57"/>
      <c r="BO98" s="59"/>
      <c r="BP98" s="58"/>
      <c r="BQ98" s="57"/>
      <c r="BR98" s="57"/>
      <c r="BS98" s="57"/>
      <c r="BT98" s="59"/>
    </row>
    <row r="99" spans="1:72" ht="15" customHeight="1" x14ac:dyDescent="0.25">
      <c r="A99" s="59"/>
      <c r="B99" s="60"/>
      <c r="C99" s="59"/>
      <c r="D99" s="57"/>
      <c r="E99" s="57"/>
      <c r="F99" s="57"/>
      <c r="G99" s="57"/>
      <c r="H99" s="57"/>
      <c r="I99" s="57"/>
      <c r="J99" s="58"/>
      <c r="K99" s="57"/>
      <c r="L99" s="57"/>
      <c r="M99" s="57"/>
      <c r="N99" s="57"/>
      <c r="O99" s="57"/>
      <c r="P99" s="57"/>
      <c r="Q99" s="57"/>
      <c r="R99" s="57"/>
      <c r="S99" s="62"/>
      <c r="T99" s="62"/>
      <c r="U99" s="59"/>
      <c r="V99" s="62"/>
      <c r="W99" s="62"/>
      <c r="X99" s="59"/>
      <c r="Y99" s="59"/>
      <c r="Z99" s="62"/>
      <c r="AA99" s="62"/>
      <c r="AB99" s="59"/>
      <c r="AC99" s="59"/>
      <c r="AD99" s="58"/>
      <c r="AE99" s="57"/>
      <c r="AF99" s="59"/>
      <c r="AG99" s="59"/>
      <c r="AH99" s="59"/>
      <c r="AI99" s="57"/>
      <c r="AJ99" s="57"/>
      <c r="AK99" s="59"/>
      <c r="AL99" s="57"/>
      <c r="AM99" s="57"/>
      <c r="AN99" s="57"/>
      <c r="AO99" s="62"/>
      <c r="AP99" s="62"/>
      <c r="AQ99" s="57"/>
      <c r="AR99" s="59"/>
      <c r="AS99" s="58"/>
      <c r="AT99" s="57"/>
      <c r="AU99" s="57"/>
      <c r="AV99" s="57"/>
      <c r="AW99" s="57"/>
      <c r="AX99" s="57"/>
      <c r="AY99" s="57"/>
      <c r="AZ99" s="57"/>
      <c r="BA99" s="57"/>
      <c r="BB99" s="57"/>
      <c r="BC99" s="57"/>
      <c r="BD99" s="57"/>
      <c r="BE99" s="57"/>
      <c r="BF99" s="57"/>
      <c r="BG99" s="59"/>
      <c r="BH99" s="57"/>
      <c r="BI99" s="57"/>
      <c r="BJ99" s="57"/>
      <c r="BK99" s="57"/>
      <c r="BL99" s="62"/>
      <c r="BM99" s="62"/>
      <c r="BN99" s="57"/>
      <c r="BO99" s="59"/>
      <c r="BP99" s="58"/>
      <c r="BQ99" s="57"/>
      <c r="BR99" s="57"/>
      <c r="BS99" s="57"/>
      <c r="BT99" s="59"/>
    </row>
    <row r="100" spans="1:72" ht="15" customHeight="1" x14ac:dyDescent="0.25">
      <c r="A100" s="59"/>
      <c r="B100" s="60"/>
      <c r="C100" s="59"/>
      <c r="D100" s="57"/>
      <c r="E100" s="57"/>
      <c r="F100" s="57"/>
      <c r="G100" s="57"/>
      <c r="H100" s="57"/>
      <c r="I100" s="57"/>
      <c r="J100" s="58"/>
      <c r="K100" s="57"/>
      <c r="L100" s="57"/>
      <c r="M100" s="57"/>
      <c r="N100" s="57"/>
      <c r="O100" s="57"/>
      <c r="P100" s="57"/>
      <c r="Q100" s="57"/>
      <c r="R100" s="57"/>
      <c r="S100" s="62"/>
      <c r="T100" s="62"/>
      <c r="U100" s="59"/>
      <c r="V100" s="62"/>
      <c r="W100" s="62"/>
      <c r="X100" s="59"/>
      <c r="Y100" s="59"/>
      <c r="Z100" s="62"/>
      <c r="AA100" s="62"/>
      <c r="AB100" s="59"/>
      <c r="AC100" s="59"/>
      <c r="AD100" s="58"/>
      <c r="AE100" s="57"/>
      <c r="AF100" s="59"/>
      <c r="AG100" s="59"/>
      <c r="AH100" s="59"/>
      <c r="AI100" s="57"/>
      <c r="AJ100" s="57"/>
      <c r="AK100" s="59"/>
      <c r="AL100" s="57"/>
      <c r="AM100" s="57"/>
      <c r="AN100" s="57"/>
      <c r="AO100" s="62"/>
      <c r="AP100" s="62"/>
      <c r="AQ100" s="57"/>
      <c r="AR100" s="59"/>
      <c r="AS100" s="58"/>
      <c r="AT100" s="57"/>
      <c r="AU100" s="57"/>
      <c r="AV100" s="57"/>
      <c r="AW100" s="57"/>
      <c r="AX100" s="57"/>
      <c r="AY100" s="57"/>
      <c r="AZ100" s="57"/>
      <c r="BA100" s="57"/>
      <c r="BB100" s="57"/>
      <c r="BC100" s="57"/>
      <c r="BD100" s="57"/>
      <c r="BE100" s="57"/>
      <c r="BF100" s="57"/>
      <c r="BG100" s="59"/>
      <c r="BH100" s="57"/>
      <c r="BI100" s="57"/>
      <c r="BJ100" s="57"/>
      <c r="BK100" s="57"/>
      <c r="BL100" s="62"/>
      <c r="BM100" s="62"/>
      <c r="BN100" s="57"/>
      <c r="BO100" s="59"/>
      <c r="BP100" s="58"/>
      <c r="BQ100" s="57"/>
      <c r="BR100" s="57"/>
      <c r="BS100" s="57"/>
      <c r="BT100" s="59"/>
    </row>
    <row r="101" spans="1:72" ht="15" customHeight="1" x14ac:dyDescent="0.25">
      <c r="A101" s="59"/>
      <c r="B101" s="60"/>
      <c r="C101" s="59"/>
      <c r="D101" s="57"/>
      <c r="E101" s="57"/>
      <c r="F101" s="57"/>
      <c r="G101" s="57"/>
      <c r="H101" s="57"/>
      <c r="I101" s="57"/>
      <c r="J101" s="58"/>
      <c r="K101" s="57"/>
      <c r="L101" s="57"/>
      <c r="M101" s="57"/>
      <c r="N101" s="57"/>
      <c r="O101" s="57"/>
      <c r="P101" s="57"/>
      <c r="Q101" s="57"/>
      <c r="R101" s="57"/>
      <c r="S101" s="62"/>
      <c r="T101" s="62"/>
      <c r="U101" s="59"/>
      <c r="V101" s="62"/>
      <c r="W101" s="62"/>
      <c r="X101" s="59"/>
      <c r="Y101" s="59"/>
      <c r="Z101" s="62"/>
      <c r="AA101" s="62"/>
      <c r="AB101" s="59"/>
      <c r="AC101" s="59"/>
      <c r="AD101" s="58"/>
      <c r="AE101" s="57"/>
      <c r="AF101" s="59"/>
      <c r="AG101" s="59"/>
      <c r="AH101" s="59"/>
      <c r="AI101" s="57"/>
      <c r="AJ101" s="57"/>
      <c r="AK101" s="59"/>
      <c r="AL101" s="57"/>
      <c r="AM101" s="57"/>
      <c r="AN101" s="57"/>
      <c r="AO101" s="62"/>
      <c r="AP101" s="62"/>
      <c r="AQ101" s="57"/>
      <c r="AR101" s="59"/>
      <c r="AS101" s="58"/>
      <c r="AT101" s="57"/>
      <c r="AU101" s="57"/>
      <c r="AV101" s="57"/>
      <c r="AW101" s="57"/>
      <c r="AX101" s="57"/>
      <c r="AY101" s="57"/>
      <c r="AZ101" s="57"/>
      <c r="BA101" s="57"/>
      <c r="BB101" s="57"/>
      <c r="BC101" s="57"/>
      <c r="BD101" s="57"/>
      <c r="BE101" s="57"/>
      <c r="BF101" s="57"/>
      <c r="BG101" s="59"/>
      <c r="BH101" s="57"/>
      <c r="BI101" s="57"/>
      <c r="BJ101" s="57"/>
      <c r="BK101" s="57"/>
      <c r="BL101" s="62"/>
      <c r="BM101" s="62"/>
      <c r="BN101" s="57"/>
      <c r="BO101" s="59"/>
      <c r="BP101" s="58"/>
      <c r="BQ101" s="57"/>
      <c r="BR101" s="57"/>
      <c r="BS101" s="57"/>
      <c r="BT101" s="59"/>
    </row>
    <row r="102" spans="1:72" ht="15" customHeight="1" x14ac:dyDescent="0.25">
      <c r="A102" s="59"/>
      <c r="B102" s="60"/>
      <c r="C102" s="59"/>
      <c r="D102" s="57"/>
      <c r="E102" s="57"/>
      <c r="F102" s="57"/>
      <c r="G102" s="57"/>
      <c r="H102" s="57"/>
      <c r="I102" s="57"/>
      <c r="J102" s="58"/>
      <c r="K102" s="57"/>
      <c r="L102" s="57"/>
      <c r="M102" s="57"/>
      <c r="N102" s="57"/>
      <c r="O102" s="57"/>
      <c r="P102" s="57"/>
      <c r="Q102" s="57"/>
      <c r="R102" s="57"/>
      <c r="S102" s="62"/>
      <c r="T102" s="62"/>
      <c r="U102" s="59"/>
      <c r="V102" s="62"/>
      <c r="W102" s="62"/>
      <c r="X102" s="59"/>
      <c r="Y102" s="59"/>
      <c r="Z102" s="62"/>
      <c r="AA102" s="62"/>
      <c r="AB102" s="59"/>
      <c r="AC102" s="59"/>
      <c r="AD102" s="58"/>
      <c r="AE102" s="57"/>
      <c r="AF102" s="59"/>
      <c r="AG102" s="59"/>
      <c r="AH102" s="59"/>
      <c r="AI102" s="57"/>
      <c r="AJ102" s="57"/>
      <c r="AK102" s="59"/>
      <c r="AL102" s="57"/>
      <c r="AM102" s="57"/>
      <c r="AN102" s="57"/>
      <c r="AO102" s="62"/>
      <c r="AP102" s="62"/>
      <c r="AQ102" s="57"/>
      <c r="AR102" s="59"/>
      <c r="AS102" s="58"/>
      <c r="AT102" s="57"/>
      <c r="AU102" s="57"/>
      <c r="AV102" s="57"/>
      <c r="AW102" s="57"/>
      <c r="AX102" s="57"/>
      <c r="AY102" s="57"/>
      <c r="AZ102" s="57"/>
      <c r="BA102" s="57"/>
      <c r="BB102" s="57"/>
      <c r="BC102" s="57"/>
      <c r="BD102" s="57"/>
      <c r="BE102" s="57"/>
      <c r="BF102" s="57"/>
      <c r="BG102" s="59"/>
      <c r="BH102" s="57"/>
      <c r="BI102" s="57"/>
      <c r="BJ102" s="57"/>
      <c r="BK102" s="57"/>
      <c r="BL102" s="62"/>
      <c r="BM102" s="62"/>
      <c r="BN102" s="57"/>
      <c r="BO102" s="59"/>
      <c r="BP102" s="58"/>
      <c r="BQ102" s="57"/>
      <c r="BR102" s="57"/>
      <c r="BS102" s="57"/>
      <c r="BT102" s="59"/>
    </row>
    <row r="103" spans="1:72" ht="15" customHeight="1" x14ac:dyDescent="0.25">
      <c r="A103" s="59"/>
      <c r="B103" s="60"/>
      <c r="C103" s="59"/>
      <c r="D103" s="57"/>
      <c r="E103" s="57"/>
      <c r="F103" s="57"/>
      <c r="G103" s="57"/>
      <c r="H103" s="57"/>
      <c r="I103" s="57"/>
      <c r="J103" s="58"/>
      <c r="K103" s="57"/>
      <c r="L103" s="57"/>
      <c r="M103" s="57"/>
      <c r="N103" s="57"/>
      <c r="O103" s="57"/>
      <c r="P103" s="57"/>
      <c r="Q103" s="57"/>
      <c r="R103" s="57"/>
      <c r="S103" s="62"/>
      <c r="T103" s="62"/>
      <c r="U103" s="59"/>
      <c r="V103" s="62"/>
      <c r="W103" s="62"/>
      <c r="X103" s="59"/>
      <c r="Y103" s="59"/>
      <c r="Z103" s="62"/>
      <c r="AA103" s="62"/>
      <c r="AB103" s="59"/>
      <c r="AC103" s="59"/>
      <c r="AD103" s="58"/>
      <c r="AE103" s="57"/>
      <c r="AF103" s="59"/>
      <c r="AG103" s="59"/>
      <c r="AH103" s="59"/>
      <c r="AI103" s="57"/>
      <c r="AJ103" s="57"/>
      <c r="AK103" s="59"/>
      <c r="AL103" s="57"/>
      <c r="AM103" s="57"/>
      <c r="AN103" s="57"/>
      <c r="AO103" s="62"/>
      <c r="AP103" s="62"/>
      <c r="AQ103" s="57"/>
      <c r="AR103" s="59"/>
      <c r="AS103" s="58"/>
      <c r="AT103" s="57"/>
      <c r="AU103" s="57"/>
      <c r="AV103" s="57"/>
      <c r="AW103" s="57"/>
      <c r="AX103" s="57"/>
      <c r="AY103" s="57"/>
      <c r="AZ103" s="57"/>
      <c r="BA103" s="57"/>
      <c r="BB103" s="57"/>
      <c r="BC103" s="57"/>
      <c r="BD103" s="57"/>
      <c r="BE103" s="57"/>
      <c r="BF103" s="57"/>
      <c r="BG103" s="59"/>
      <c r="BH103" s="57"/>
      <c r="BI103" s="57"/>
      <c r="BJ103" s="57"/>
      <c r="BK103" s="57"/>
      <c r="BL103" s="62"/>
      <c r="BM103" s="62"/>
      <c r="BN103" s="57"/>
      <c r="BO103" s="59"/>
      <c r="BP103" s="58"/>
      <c r="BQ103" s="57"/>
      <c r="BR103" s="57"/>
      <c r="BS103" s="57"/>
      <c r="BT103" s="59"/>
    </row>
    <row r="104" spans="1:72" ht="15" customHeight="1" x14ac:dyDescent="0.25">
      <c r="A104" s="59"/>
      <c r="B104" s="60"/>
      <c r="C104" s="59"/>
      <c r="D104" s="57"/>
      <c r="E104" s="57"/>
      <c r="F104" s="57"/>
      <c r="G104" s="57"/>
      <c r="H104" s="57"/>
      <c r="I104" s="57"/>
      <c r="J104" s="58"/>
      <c r="K104" s="57"/>
      <c r="L104" s="57"/>
      <c r="M104" s="57"/>
      <c r="N104" s="57"/>
      <c r="O104" s="57"/>
      <c r="P104" s="57"/>
      <c r="Q104" s="57"/>
      <c r="R104" s="57"/>
      <c r="S104" s="62"/>
      <c r="T104" s="62"/>
      <c r="U104" s="59"/>
      <c r="V104" s="62"/>
      <c r="W104" s="62"/>
      <c r="X104" s="59"/>
      <c r="Y104" s="59"/>
      <c r="Z104" s="62"/>
      <c r="AA104" s="62"/>
      <c r="AB104" s="59"/>
      <c r="AC104" s="59"/>
      <c r="AD104" s="58"/>
      <c r="AE104" s="57"/>
      <c r="AF104" s="59"/>
      <c r="AG104" s="59"/>
      <c r="AH104" s="59"/>
      <c r="AI104" s="57"/>
      <c r="AJ104" s="57"/>
      <c r="AK104" s="59"/>
      <c r="AL104" s="57"/>
      <c r="AM104" s="57"/>
      <c r="AN104" s="57"/>
      <c r="AO104" s="62"/>
      <c r="AP104" s="62"/>
      <c r="AQ104" s="57"/>
      <c r="AR104" s="59"/>
      <c r="AS104" s="58"/>
      <c r="AT104" s="57"/>
      <c r="AU104" s="57"/>
      <c r="AV104" s="57"/>
      <c r="AW104" s="57"/>
      <c r="AX104" s="57"/>
      <c r="AY104" s="57"/>
      <c r="AZ104" s="57"/>
      <c r="BA104" s="57"/>
      <c r="BB104" s="57"/>
      <c r="BC104" s="57"/>
      <c r="BD104" s="57"/>
      <c r="BE104" s="57"/>
      <c r="BF104" s="57"/>
      <c r="BG104" s="59"/>
      <c r="BH104" s="57"/>
      <c r="BI104" s="57"/>
      <c r="BJ104" s="57"/>
      <c r="BK104" s="57"/>
      <c r="BL104" s="62"/>
      <c r="BM104" s="62"/>
      <c r="BN104" s="57"/>
      <c r="BO104" s="59"/>
      <c r="BP104" s="58"/>
      <c r="BQ104" s="57"/>
      <c r="BR104" s="57"/>
      <c r="BS104" s="57"/>
      <c r="BT104" s="59"/>
    </row>
    <row r="105" spans="1:72" ht="15" customHeight="1" x14ac:dyDescent="0.25">
      <c r="A105" s="59"/>
      <c r="B105" s="60"/>
      <c r="C105" s="59"/>
      <c r="D105" s="57"/>
      <c r="E105" s="57"/>
      <c r="F105" s="57"/>
      <c r="G105" s="57"/>
      <c r="H105" s="57"/>
      <c r="I105" s="57"/>
      <c r="J105" s="58"/>
      <c r="K105" s="57"/>
      <c r="L105" s="57"/>
      <c r="M105" s="57"/>
      <c r="N105" s="57"/>
      <c r="O105" s="57"/>
      <c r="P105" s="57"/>
      <c r="Q105" s="57"/>
      <c r="R105" s="57"/>
      <c r="S105" s="62"/>
      <c r="T105" s="62"/>
      <c r="U105" s="59"/>
      <c r="V105" s="62"/>
      <c r="W105" s="62"/>
      <c r="X105" s="59"/>
      <c r="Y105" s="59"/>
      <c r="Z105" s="62"/>
      <c r="AA105" s="62"/>
      <c r="AB105" s="59"/>
      <c r="AC105" s="59"/>
      <c r="AD105" s="58"/>
      <c r="AE105" s="57"/>
      <c r="AF105" s="59"/>
      <c r="AG105" s="59"/>
      <c r="AH105" s="59"/>
      <c r="AI105" s="57"/>
      <c r="AJ105" s="57"/>
      <c r="AK105" s="59"/>
      <c r="AL105" s="57"/>
      <c r="AM105" s="57"/>
      <c r="AN105" s="57"/>
      <c r="AO105" s="62"/>
      <c r="AP105" s="62"/>
      <c r="AQ105" s="57"/>
      <c r="AR105" s="59"/>
      <c r="AS105" s="58"/>
      <c r="AT105" s="57"/>
      <c r="AU105" s="57"/>
      <c r="AV105" s="57"/>
      <c r="AW105" s="57"/>
      <c r="AX105" s="57"/>
      <c r="AY105" s="57"/>
      <c r="AZ105" s="57"/>
      <c r="BA105" s="57"/>
      <c r="BB105" s="57"/>
      <c r="BC105" s="57"/>
      <c r="BD105" s="57"/>
      <c r="BE105" s="57"/>
      <c r="BF105" s="57"/>
      <c r="BG105" s="59"/>
      <c r="BH105" s="57"/>
      <c r="BI105" s="57"/>
      <c r="BJ105" s="57"/>
      <c r="BK105" s="57"/>
      <c r="BL105" s="62"/>
      <c r="BM105" s="62"/>
      <c r="BN105" s="57"/>
      <c r="BO105" s="59"/>
      <c r="BP105" s="58"/>
      <c r="BQ105" s="57"/>
      <c r="BR105" s="57"/>
      <c r="BS105" s="57"/>
      <c r="BT105" s="59"/>
    </row>
    <row r="106" spans="1:72" ht="15" customHeight="1" x14ac:dyDescent="0.25">
      <c r="A106" s="59"/>
      <c r="B106" s="60"/>
      <c r="C106" s="59"/>
      <c r="D106" s="57"/>
      <c r="E106" s="57"/>
      <c r="F106" s="57"/>
      <c r="G106" s="57"/>
      <c r="H106" s="57"/>
      <c r="I106" s="57"/>
      <c r="J106" s="58"/>
      <c r="K106" s="57"/>
      <c r="L106" s="57"/>
      <c r="M106" s="57"/>
      <c r="N106" s="57"/>
      <c r="O106" s="57"/>
      <c r="P106" s="57"/>
      <c r="Q106" s="57"/>
      <c r="R106" s="57"/>
      <c r="S106" s="62"/>
      <c r="T106" s="62"/>
      <c r="U106" s="59"/>
      <c r="V106" s="62"/>
      <c r="W106" s="62"/>
      <c r="X106" s="59"/>
      <c r="Y106" s="59"/>
      <c r="Z106" s="62"/>
      <c r="AA106" s="62"/>
      <c r="AB106" s="59"/>
      <c r="AC106" s="59"/>
      <c r="AD106" s="58"/>
      <c r="AE106" s="57"/>
      <c r="AF106" s="59"/>
      <c r="AG106" s="59"/>
      <c r="AH106" s="59"/>
      <c r="AI106" s="57"/>
      <c r="AJ106" s="57"/>
      <c r="AK106" s="59"/>
      <c r="AL106" s="57"/>
      <c r="AM106" s="57"/>
      <c r="AN106" s="57"/>
      <c r="AO106" s="62"/>
      <c r="AP106" s="62"/>
      <c r="AQ106" s="57"/>
      <c r="AR106" s="59"/>
      <c r="AS106" s="58"/>
      <c r="AT106" s="57"/>
      <c r="AU106" s="57"/>
      <c r="AV106" s="57"/>
      <c r="AW106" s="57"/>
      <c r="AX106" s="57"/>
      <c r="AY106" s="57"/>
      <c r="AZ106" s="57"/>
      <c r="BA106" s="57"/>
      <c r="BB106" s="57"/>
      <c r="BC106" s="57"/>
      <c r="BD106" s="57"/>
      <c r="BE106" s="57"/>
      <c r="BF106" s="57"/>
      <c r="BG106" s="59"/>
      <c r="BH106" s="57"/>
      <c r="BI106" s="57"/>
      <c r="BJ106" s="57"/>
      <c r="BK106" s="57"/>
      <c r="BL106" s="62"/>
      <c r="BM106" s="62"/>
      <c r="BN106" s="57"/>
      <c r="BO106" s="59"/>
      <c r="BP106" s="58"/>
      <c r="BQ106" s="57"/>
      <c r="BR106" s="57"/>
      <c r="BS106" s="57"/>
      <c r="BT106" s="59"/>
    </row>
    <row r="107" spans="1:72" ht="15" customHeight="1" x14ac:dyDescent="0.25">
      <c r="A107" s="59"/>
      <c r="B107" s="60"/>
      <c r="C107" s="59"/>
      <c r="D107" s="57"/>
      <c r="E107" s="57"/>
      <c r="F107" s="57"/>
      <c r="G107" s="57"/>
      <c r="H107" s="57"/>
      <c r="I107" s="57"/>
      <c r="J107" s="58"/>
      <c r="K107" s="57"/>
      <c r="L107" s="57"/>
      <c r="M107" s="57"/>
      <c r="N107" s="57"/>
      <c r="O107" s="57"/>
      <c r="P107" s="57"/>
      <c r="Q107" s="57"/>
      <c r="R107" s="57"/>
      <c r="S107" s="62"/>
      <c r="T107" s="62"/>
      <c r="U107" s="59"/>
      <c r="V107" s="62"/>
      <c r="W107" s="62"/>
      <c r="X107" s="59"/>
      <c r="Y107" s="59"/>
      <c r="Z107" s="62"/>
      <c r="AA107" s="62"/>
      <c r="AB107" s="59"/>
      <c r="AC107" s="59"/>
      <c r="AD107" s="58"/>
      <c r="AE107" s="57"/>
      <c r="AF107" s="59"/>
      <c r="AG107" s="59"/>
      <c r="AH107" s="59"/>
      <c r="AI107" s="57"/>
      <c r="AJ107" s="57"/>
      <c r="AK107" s="59"/>
      <c r="AL107" s="57"/>
      <c r="AM107" s="57"/>
      <c r="AN107" s="57"/>
      <c r="AO107" s="62"/>
      <c r="AP107" s="62"/>
      <c r="AQ107" s="57"/>
      <c r="AR107" s="59"/>
      <c r="AS107" s="58"/>
      <c r="AT107" s="57"/>
      <c r="AU107" s="57"/>
      <c r="AV107" s="57"/>
      <c r="AW107" s="57"/>
      <c r="AX107" s="57"/>
      <c r="AY107" s="57"/>
      <c r="AZ107" s="57"/>
      <c r="BA107" s="57"/>
      <c r="BB107" s="57"/>
      <c r="BC107" s="57"/>
      <c r="BD107" s="57"/>
      <c r="BE107" s="57"/>
      <c r="BF107" s="57"/>
      <c r="BG107" s="59"/>
      <c r="BH107" s="57"/>
      <c r="BI107" s="57"/>
      <c r="BJ107" s="57"/>
      <c r="BK107" s="57"/>
      <c r="BL107" s="62"/>
      <c r="BM107" s="62"/>
      <c r="BN107" s="57"/>
      <c r="BO107" s="59"/>
      <c r="BP107" s="58"/>
      <c r="BQ107" s="57"/>
      <c r="BR107" s="57"/>
      <c r="BS107" s="57"/>
      <c r="BT107" s="59"/>
    </row>
    <row r="108" spans="1:72" ht="15" customHeight="1" x14ac:dyDescent="0.25">
      <c r="A108" s="59"/>
      <c r="B108" s="60"/>
      <c r="C108" s="59"/>
      <c r="D108" s="57"/>
      <c r="E108" s="57"/>
      <c r="F108" s="57"/>
      <c r="G108" s="57"/>
      <c r="H108" s="57"/>
      <c r="I108" s="57"/>
      <c r="J108" s="58"/>
      <c r="K108" s="57"/>
      <c r="L108" s="57"/>
      <c r="M108" s="57"/>
      <c r="N108" s="57"/>
      <c r="O108" s="57"/>
      <c r="P108" s="57"/>
      <c r="Q108" s="57"/>
      <c r="R108" s="57"/>
      <c r="S108" s="62"/>
      <c r="T108" s="62"/>
      <c r="U108" s="59"/>
      <c r="V108" s="62"/>
      <c r="W108" s="62"/>
      <c r="X108" s="59"/>
      <c r="Y108" s="59"/>
      <c r="Z108" s="62"/>
      <c r="AA108" s="62"/>
      <c r="AB108" s="59"/>
      <c r="AC108" s="59"/>
      <c r="AD108" s="58"/>
      <c r="AE108" s="57"/>
      <c r="AF108" s="59"/>
      <c r="AG108" s="59"/>
      <c r="AH108" s="59"/>
      <c r="AI108" s="57"/>
      <c r="AJ108" s="57"/>
      <c r="AK108" s="59"/>
      <c r="AL108" s="57"/>
      <c r="AM108" s="57"/>
      <c r="AN108" s="57"/>
      <c r="AO108" s="62"/>
      <c r="AP108" s="62"/>
      <c r="AQ108" s="57"/>
      <c r="AR108" s="59"/>
      <c r="AS108" s="58"/>
      <c r="AT108" s="57"/>
      <c r="AU108" s="57"/>
      <c r="AV108" s="57"/>
      <c r="AW108" s="57"/>
      <c r="AX108" s="57"/>
      <c r="AY108" s="57"/>
      <c r="AZ108" s="57"/>
      <c r="BA108" s="57"/>
      <c r="BB108" s="57"/>
      <c r="BC108" s="57"/>
      <c r="BD108" s="57"/>
      <c r="BE108" s="57"/>
      <c r="BF108" s="57"/>
      <c r="BG108" s="59"/>
      <c r="BH108" s="57"/>
      <c r="BI108" s="57"/>
      <c r="BJ108" s="57"/>
      <c r="BK108" s="57"/>
      <c r="BL108" s="62"/>
      <c r="BM108" s="62"/>
      <c r="BN108" s="57"/>
      <c r="BO108" s="59"/>
      <c r="BP108" s="58"/>
      <c r="BQ108" s="57"/>
      <c r="BR108" s="57"/>
      <c r="BS108" s="57"/>
      <c r="BT108" s="59"/>
    </row>
    <row r="109" spans="1:72" ht="15" customHeight="1" x14ac:dyDescent="0.25">
      <c r="A109" s="59"/>
      <c r="B109" s="60"/>
      <c r="C109" s="59"/>
      <c r="D109" s="57"/>
      <c r="E109" s="57"/>
      <c r="F109" s="57"/>
      <c r="G109" s="57"/>
      <c r="H109" s="57"/>
      <c r="I109" s="57"/>
      <c r="J109" s="58"/>
      <c r="K109" s="57"/>
      <c r="L109" s="57"/>
      <c r="M109" s="57"/>
      <c r="N109" s="57"/>
      <c r="O109" s="57"/>
      <c r="P109" s="57"/>
      <c r="Q109" s="57"/>
      <c r="R109" s="57"/>
      <c r="S109" s="62"/>
      <c r="T109" s="62"/>
      <c r="U109" s="59"/>
      <c r="V109" s="62"/>
      <c r="W109" s="62"/>
      <c r="X109" s="59"/>
      <c r="Y109" s="59"/>
      <c r="Z109" s="62"/>
      <c r="AA109" s="62"/>
      <c r="AB109" s="59"/>
      <c r="AC109" s="59"/>
      <c r="AD109" s="58"/>
      <c r="AE109" s="57"/>
      <c r="AF109" s="59"/>
      <c r="AG109" s="59"/>
      <c r="AH109" s="59"/>
      <c r="AI109" s="57"/>
      <c r="AJ109" s="57"/>
      <c r="AK109" s="59"/>
      <c r="AL109" s="57"/>
      <c r="AM109" s="57"/>
      <c r="AN109" s="57"/>
      <c r="AO109" s="62"/>
      <c r="AP109" s="62"/>
      <c r="AQ109" s="57"/>
      <c r="AR109" s="59"/>
      <c r="AS109" s="58"/>
      <c r="AT109" s="57"/>
      <c r="AU109" s="57"/>
      <c r="AV109" s="57"/>
      <c r="AW109" s="57"/>
      <c r="AX109" s="57"/>
      <c r="AY109" s="57"/>
      <c r="AZ109" s="57"/>
      <c r="BA109" s="57"/>
      <c r="BB109" s="57"/>
      <c r="BC109" s="57"/>
      <c r="BD109" s="57"/>
      <c r="BE109" s="57"/>
      <c r="BF109" s="57"/>
      <c r="BG109" s="59"/>
      <c r="BH109" s="57"/>
      <c r="BI109" s="57"/>
      <c r="BJ109" s="57"/>
      <c r="BK109" s="57"/>
      <c r="BL109" s="62"/>
      <c r="BM109" s="62"/>
      <c r="BN109" s="57"/>
      <c r="BO109" s="59"/>
      <c r="BP109" s="58"/>
      <c r="BQ109" s="57"/>
      <c r="BR109" s="57"/>
      <c r="BS109" s="57"/>
      <c r="BT109" s="59"/>
    </row>
    <row r="110" spans="1:72" ht="15" customHeight="1" x14ac:dyDescent="0.25">
      <c r="A110" s="59"/>
      <c r="B110" s="60"/>
      <c r="C110" s="59"/>
      <c r="D110" s="57"/>
      <c r="E110" s="57"/>
      <c r="F110" s="57"/>
      <c r="G110" s="57"/>
      <c r="H110" s="57"/>
      <c r="I110" s="57"/>
      <c r="J110" s="58"/>
      <c r="K110" s="57"/>
      <c r="L110" s="57"/>
      <c r="M110" s="57"/>
      <c r="N110" s="57"/>
      <c r="O110" s="57"/>
      <c r="P110" s="57"/>
      <c r="Q110" s="57"/>
      <c r="R110" s="57"/>
      <c r="S110" s="62"/>
      <c r="T110" s="62"/>
      <c r="U110" s="59"/>
      <c r="V110" s="62"/>
      <c r="W110" s="62"/>
      <c r="X110" s="59"/>
      <c r="Y110" s="59"/>
      <c r="Z110" s="62"/>
      <c r="AA110" s="62"/>
      <c r="AB110" s="59"/>
      <c r="AC110" s="59"/>
      <c r="AD110" s="58"/>
      <c r="AE110" s="57"/>
      <c r="AF110" s="59"/>
      <c r="AG110" s="59"/>
      <c r="AH110" s="59"/>
      <c r="AI110" s="57"/>
      <c r="AJ110" s="57"/>
      <c r="AK110" s="59"/>
      <c r="AL110" s="57"/>
      <c r="AM110" s="57"/>
      <c r="AN110" s="57"/>
      <c r="AO110" s="62"/>
      <c r="AP110" s="62"/>
      <c r="AQ110" s="57"/>
      <c r="AR110" s="59"/>
      <c r="AS110" s="58"/>
      <c r="AT110" s="57"/>
      <c r="AU110" s="57"/>
      <c r="AV110" s="57"/>
      <c r="AW110" s="57"/>
      <c r="AX110" s="57"/>
      <c r="AY110" s="57"/>
      <c r="AZ110" s="57"/>
      <c r="BA110" s="57"/>
      <c r="BB110" s="57"/>
      <c r="BC110" s="57"/>
      <c r="BD110" s="57"/>
      <c r="BE110" s="57"/>
      <c r="BF110" s="57"/>
      <c r="BG110" s="59"/>
      <c r="BH110" s="57"/>
      <c r="BI110" s="57"/>
      <c r="BJ110" s="57"/>
      <c r="BK110" s="57"/>
      <c r="BL110" s="62"/>
      <c r="BM110" s="62"/>
      <c r="BN110" s="57"/>
      <c r="BO110" s="59"/>
      <c r="BP110" s="58"/>
      <c r="BQ110" s="57"/>
      <c r="BR110" s="57"/>
      <c r="BS110" s="57"/>
      <c r="BT110" s="59"/>
    </row>
    <row r="111" spans="1:72" ht="15" customHeight="1" x14ac:dyDescent="0.25">
      <c r="A111" s="59"/>
      <c r="B111" s="60"/>
      <c r="C111" s="59"/>
      <c r="D111" s="57"/>
      <c r="E111" s="57"/>
      <c r="F111" s="57"/>
      <c r="G111" s="57"/>
      <c r="H111" s="57"/>
      <c r="I111" s="57"/>
      <c r="J111" s="58"/>
      <c r="K111" s="57"/>
      <c r="L111" s="57"/>
      <c r="M111" s="57"/>
      <c r="N111" s="57"/>
      <c r="O111" s="57"/>
      <c r="P111" s="57"/>
      <c r="Q111" s="57"/>
      <c r="R111" s="57"/>
      <c r="S111" s="62"/>
      <c r="T111" s="62"/>
      <c r="U111" s="59"/>
      <c r="V111" s="62"/>
      <c r="W111" s="62"/>
      <c r="X111" s="59"/>
      <c r="Y111" s="59"/>
      <c r="Z111" s="62"/>
      <c r="AA111" s="62"/>
      <c r="AB111" s="59"/>
      <c r="AC111" s="59"/>
      <c r="AD111" s="58"/>
      <c r="AE111" s="57"/>
      <c r="AF111" s="59"/>
      <c r="AG111" s="59"/>
      <c r="AH111" s="59"/>
      <c r="AI111" s="57"/>
      <c r="AJ111" s="57"/>
      <c r="AK111" s="59"/>
      <c r="AL111" s="57"/>
      <c r="AM111" s="57"/>
      <c r="AN111" s="57"/>
      <c r="AO111" s="62"/>
      <c r="AP111" s="62"/>
      <c r="AQ111" s="57"/>
      <c r="AR111" s="59"/>
      <c r="AS111" s="58"/>
      <c r="AT111" s="57"/>
      <c r="AU111" s="57"/>
      <c r="AV111" s="57"/>
      <c r="AW111" s="57"/>
      <c r="AX111" s="57"/>
      <c r="AY111" s="57"/>
      <c r="AZ111" s="57"/>
      <c r="BA111" s="57"/>
      <c r="BB111" s="57"/>
      <c r="BC111" s="57"/>
      <c r="BD111" s="57"/>
      <c r="BE111" s="57"/>
      <c r="BF111" s="57"/>
      <c r="BG111" s="59"/>
      <c r="BH111" s="57"/>
      <c r="BI111" s="57"/>
      <c r="BJ111" s="57"/>
      <c r="BK111" s="57"/>
      <c r="BL111" s="62"/>
      <c r="BM111" s="62"/>
      <c r="BN111" s="57"/>
      <c r="BO111" s="59"/>
      <c r="BP111" s="58"/>
      <c r="BQ111" s="57"/>
      <c r="BR111" s="57"/>
      <c r="BS111" s="57"/>
      <c r="BT111" s="59"/>
    </row>
    <row r="112" spans="1:72" ht="15" customHeight="1" x14ac:dyDescent="0.25">
      <c r="A112" s="59"/>
      <c r="B112" s="60"/>
      <c r="C112" s="59"/>
      <c r="D112" s="57"/>
      <c r="E112" s="57"/>
      <c r="F112" s="57"/>
      <c r="G112" s="57"/>
      <c r="H112" s="57"/>
      <c r="I112" s="57"/>
      <c r="J112" s="58"/>
      <c r="K112" s="57"/>
      <c r="L112" s="57"/>
      <c r="M112" s="57"/>
      <c r="N112" s="57"/>
      <c r="O112" s="57"/>
      <c r="P112" s="57"/>
      <c r="Q112" s="57"/>
      <c r="R112" s="57"/>
      <c r="S112" s="62"/>
      <c r="T112" s="62"/>
      <c r="U112" s="59"/>
      <c r="V112" s="62"/>
      <c r="W112" s="62"/>
      <c r="X112" s="59"/>
      <c r="Y112" s="59"/>
      <c r="Z112" s="62"/>
      <c r="AA112" s="62"/>
      <c r="AB112" s="59"/>
      <c r="AC112" s="59"/>
      <c r="AD112" s="58"/>
      <c r="AE112" s="57"/>
      <c r="AF112" s="59"/>
      <c r="AG112" s="59"/>
      <c r="AH112" s="59"/>
      <c r="AI112" s="57"/>
      <c r="AJ112" s="57"/>
      <c r="AK112" s="59"/>
      <c r="AL112" s="57"/>
      <c r="AM112" s="57"/>
      <c r="AN112" s="57"/>
      <c r="AO112" s="62"/>
      <c r="AP112" s="62"/>
      <c r="AQ112" s="57"/>
      <c r="AR112" s="59"/>
      <c r="AS112" s="58"/>
      <c r="AT112" s="57"/>
      <c r="AU112" s="57"/>
      <c r="AV112" s="57"/>
      <c r="AW112" s="57"/>
      <c r="AX112" s="57"/>
      <c r="AY112" s="57"/>
      <c r="AZ112" s="57"/>
      <c r="BA112" s="57"/>
      <c r="BB112" s="57"/>
      <c r="BC112" s="57"/>
      <c r="BD112" s="57"/>
      <c r="BE112" s="57"/>
      <c r="BF112" s="57"/>
      <c r="BG112" s="59"/>
      <c r="BH112" s="57"/>
      <c r="BI112" s="57"/>
      <c r="BJ112" s="57"/>
      <c r="BK112" s="57"/>
      <c r="BL112" s="62"/>
      <c r="BM112" s="62"/>
      <c r="BN112" s="57"/>
      <c r="BO112" s="59"/>
      <c r="BP112" s="58"/>
      <c r="BQ112" s="57"/>
      <c r="BR112" s="57"/>
      <c r="BS112" s="57"/>
      <c r="BT112" s="59"/>
    </row>
    <row r="113" spans="1:84" ht="15" customHeight="1" x14ac:dyDescent="0.25">
      <c r="A113" s="59"/>
      <c r="B113" s="60"/>
      <c r="C113" s="59"/>
      <c r="D113" s="57"/>
      <c r="E113" s="57"/>
      <c r="F113" s="57"/>
      <c r="G113" s="57"/>
      <c r="H113" s="57"/>
      <c r="I113" s="57"/>
      <c r="J113" s="58"/>
      <c r="K113" s="57"/>
      <c r="L113" s="57"/>
      <c r="M113" s="57"/>
      <c r="N113" s="57"/>
      <c r="O113" s="57"/>
      <c r="P113" s="57"/>
      <c r="Q113" s="57"/>
      <c r="R113" s="57"/>
      <c r="S113" s="62"/>
      <c r="T113" s="62"/>
      <c r="U113" s="59"/>
      <c r="V113" s="62"/>
      <c r="W113" s="62"/>
      <c r="X113" s="59"/>
      <c r="Y113" s="59"/>
      <c r="Z113" s="62"/>
      <c r="AA113" s="62"/>
      <c r="AB113" s="59"/>
      <c r="AC113" s="59"/>
      <c r="AD113" s="58"/>
      <c r="AE113" s="57"/>
      <c r="AF113" s="59"/>
      <c r="AG113" s="59"/>
      <c r="AH113" s="59"/>
      <c r="AI113" s="57"/>
      <c r="AJ113" s="57"/>
      <c r="AK113" s="59"/>
      <c r="AL113" s="57"/>
      <c r="AM113" s="57"/>
      <c r="AN113" s="57"/>
      <c r="AO113" s="62"/>
      <c r="AP113" s="62"/>
      <c r="AQ113" s="57"/>
      <c r="AR113" s="59"/>
      <c r="AS113" s="58"/>
      <c r="AT113" s="57"/>
      <c r="AU113" s="57"/>
      <c r="AV113" s="57"/>
      <c r="AW113" s="57"/>
      <c r="AX113" s="57"/>
      <c r="AY113" s="57"/>
      <c r="AZ113" s="57"/>
      <c r="BA113" s="57"/>
      <c r="BB113" s="57"/>
      <c r="BC113" s="57"/>
      <c r="BD113" s="57"/>
      <c r="BE113" s="57"/>
      <c r="BF113" s="57"/>
      <c r="BG113" s="59"/>
      <c r="BH113" s="57"/>
      <c r="BI113" s="57"/>
      <c r="BJ113" s="57"/>
      <c r="BK113" s="57"/>
      <c r="BL113" s="62"/>
      <c r="BM113" s="62"/>
      <c r="BN113" s="57"/>
      <c r="BO113" s="59"/>
      <c r="BP113" s="58"/>
      <c r="BQ113" s="57"/>
      <c r="BR113" s="57"/>
      <c r="BS113" s="57"/>
      <c r="BT113" s="59"/>
    </row>
    <row r="114" spans="1:84" ht="15" customHeight="1" x14ac:dyDescent="0.25">
      <c r="A114" s="59"/>
      <c r="B114" s="60"/>
      <c r="C114" s="59"/>
      <c r="D114" s="57"/>
      <c r="E114" s="57"/>
      <c r="F114" s="57"/>
      <c r="G114" s="57"/>
      <c r="H114" s="57"/>
      <c r="I114" s="57"/>
      <c r="J114" s="58"/>
      <c r="K114" s="57"/>
      <c r="L114" s="57"/>
      <c r="M114" s="57"/>
      <c r="N114" s="57"/>
      <c r="O114" s="57"/>
      <c r="P114" s="57"/>
      <c r="Q114" s="57"/>
      <c r="R114" s="57"/>
      <c r="S114" s="62"/>
      <c r="T114" s="62"/>
      <c r="U114" s="59"/>
      <c r="V114" s="62"/>
      <c r="W114" s="62"/>
      <c r="X114" s="59"/>
      <c r="Y114" s="59"/>
      <c r="Z114" s="62"/>
      <c r="AA114" s="62"/>
      <c r="AB114" s="59"/>
      <c r="AC114" s="59"/>
      <c r="AD114" s="58"/>
      <c r="AE114" s="57"/>
      <c r="AF114" s="59"/>
      <c r="AG114" s="59"/>
      <c r="AH114" s="59"/>
      <c r="AI114" s="57"/>
      <c r="AJ114" s="57"/>
      <c r="AK114" s="59"/>
      <c r="AL114" s="57"/>
      <c r="AM114" s="57"/>
      <c r="AN114" s="57"/>
      <c r="AO114" s="62"/>
      <c r="AP114" s="62"/>
      <c r="AQ114" s="57"/>
      <c r="AR114" s="59"/>
      <c r="AS114" s="58"/>
      <c r="AT114" s="57"/>
      <c r="AU114" s="57"/>
      <c r="AV114" s="57"/>
      <c r="AW114" s="57"/>
      <c r="AX114" s="57"/>
      <c r="AY114" s="57"/>
      <c r="AZ114" s="57"/>
      <c r="BA114" s="57"/>
      <c r="BB114" s="57"/>
      <c r="BC114" s="57"/>
      <c r="BD114" s="57"/>
      <c r="BE114" s="57"/>
      <c r="BF114" s="57"/>
      <c r="BG114" s="59"/>
      <c r="BH114" s="57"/>
      <c r="BI114" s="57"/>
      <c r="BJ114" s="57"/>
      <c r="BK114" s="57"/>
      <c r="BL114" s="62"/>
      <c r="BM114" s="62"/>
      <c r="BN114" s="57"/>
      <c r="BO114" s="59"/>
      <c r="BP114" s="58"/>
      <c r="BQ114" s="57"/>
      <c r="BR114" s="57"/>
      <c r="BS114" s="57"/>
      <c r="BT114" s="59"/>
    </row>
    <row r="116" spans="1:84" ht="15" customHeight="1" x14ac:dyDescent="0.25">
      <c r="A116" s="35" t="s">
        <v>1116</v>
      </c>
      <c r="B116" s="34"/>
      <c r="C116" s="34"/>
      <c r="D116" s="34"/>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c r="BZ116" s="34"/>
      <c r="CA116" s="34"/>
      <c r="CB116" s="34"/>
      <c r="CC116" s="34"/>
      <c r="CD116" s="34"/>
      <c r="CE116" s="34"/>
      <c r="CF116" s="34"/>
    </row>
    <row r="117" spans="1:84" ht="15" customHeight="1" x14ac:dyDescent="0.25">
      <c r="A117" s="122" t="s">
        <v>2516</v>
      </c>
      <c r="B117" s="122"/>
      <c r="C117" s="122"/>
      <c r="D117" s="122"/>
      <c r="E117" s="122"/>
      <c r="F117" s="122"/>
      <c r="G117" s="122"/>
      <c r="H117" s="122"/>
      <c r="I117" s="122"/>
      <c r="J117" s="122"/>
      <c r="K117" s="122"/>
      <c r="L117" s="122"/>
      <c r="M117" s="122"/>
      <c r="N117" s="122"/>
      <c r="O117" s="66"/>
      <c r="P117" s="122" t="s">
        <v>2518</v>
      </c>
      <c r="Q117" s="122"/>
      <c r="R117" s="122"/>
      <c r="S117" s="122"/>
      <c r="T117" s="122"/>
      <c r="U117" s="122"/>
      <c r="V117" s="122"/>
      <c r="W117" s="122"/>
      <c r="X117" s="122"/>
      <c r="Y117" s="122"/>
      <c r="Z117" s="122"/>
      <c r="AA117" s="122"/>
      <c r="AB117" s="66"/>
      <c r="AC117" s="122" t="s">
        <v>2523</v>
      </c>
      <c r="AD117" s="122"/>
      <c r="AE117" s="122"/>
      <c r="AF117" s="122"/>
      <c r="AG117" s="122"/>
      <c r="AH117" s="122"/>
      <c r="AI117" s="122"/>
      <c r="AJ117" s="122"/>
      <c r="AK117" s="122"/>
      <c r="AL117" s="122"/>
      <c r="AM117" s="122"/>
      <c r="AN117" s="122"/>
      <c r="AO117" s="122"/>
      <c r="AP117" s="122"/>
      <c r="AQ117" s="122"/>
      <c r="AR117" s="122"/>
      <c r="AS117" s="122"/>
      <c r="AT117" s="122"/>
      <c r="AU117" s="122"/>
      <c r="AV117" s="122"/>
      <c r="AW117" s="122"/>
      <c r="AX117" s="122"/>
      <c r="AY117" s="122"/>
      <c r="AZ117" s="122"/>
      <c r="BA117" s="122"/>
      <c r="BB117" s="122"/>
      <c r="BC117" s="122"/>
      <c r="BD117" s="122"/>
      <c r="BE117" s="122"/>
      <c r="BF117" s="122"/>
      <c r="BG117" s="122"/>
      <c r="BH117" s="66"/>
      <c r="BI117" s="122" t="s">
        <v>2530</v>
      </c>
      <c r="BJ117" s="122"/>
      <c r="BK117" s="122"/>
      <c r="BL117" s="122"/>
      <c r="BM117" s="122"/>
      <c r="BN117" s="122"/>
      <c r="BO117" s="122"/>
      <c r="BP117" s="122"/>
      <c r="BQ117" s="122"/>
      <c r="BR117" s="122"/>
      <c r="BS117" s="122"/>
      <c r="BT117" s="122"/>
      <c r="BU117" s="122"/>
      <c r="BV117" s="122"/>
      <c r="BW117" s="122"/>
      <c r="BX117" s="122"/>
      <c r="BY117" s="122"/>
      <c r="BZ117" s="122"/>
      <c r="CA117" s="122"/>
      <c r="CB117" s="122"/>
      <c r="CC117" s="122"/>
      <c r="CD117" s="122"/>
      <c r="CE117" s="122"/>
      <c r="CF117" s="122"/>
    </row>
    <row r="118" spans="1:84" ht="15" customHeight="1" x14ac:dyDescent="0.25">
      <c r="A118" s="122" t="s">
        <v>2271</v>
      </c>
      <c r="B118" s="122" t="s">
        <v>2272</v>
      </c>
      <c r="C118" s="122" t="s">
        <v>2273</v>
      </c>
      <c r="D118" s="122" t="s">
        <v>2517</v>
      </c>
      <c r="E118" s="122"/>
      <c r="F118" s="122"/>
      <c r="G118" s="122"/>
      <c r="H118" s="122"/>
      <c r="I118" s="122" t="s">
        <v>2320</v>
      </c>
      <c r="J118" s="122"/>
      <c r="K118" s="122"/>
      <c r="L118" s="122" t="s">
        <v>2321</v>
      </c>
      <c r="M118" s="122"/>
      <c r="N118" s="122"/>
      <c r="O118" s="66"/>
      <c r="P118" s="122" t="s">
        <v>2519</v>
      </c>
      <c r="Q118" s="122"/>
      <c r="R118" s="122"/>
      <c r="S118" s="122"/>
      <c r="T118" s="122"/>
      <c r="U118" s="122"/>
      <c r="V118" s="122" t="s">
        <v>2522</v>
      </c>
      <c r="W118" s="122"/>
      <c r="X118" s="122"/>
      <c r="Y118" s="122"/>
      <c r="Z118" s="122"/>
      <c r="AA118" s="122"/>
      <c r="AB118" s="66"/>
      <c r="AC118" s="122" t="s">
        <v>2524</v>
      </c>
      <c r="AD118" s="122" t="s">
        <v>2525</v>
      </c>
      <c r="AE118" s="122"/>
      <c r="AF118" s="122"/>
      <c r="AG118" s="122"/>
      <c r="AH118" s="122"/>
      <c r="AI118" s="122"/>
      <c r="AJ118" s="122"/>
      <c r="AK118" s="122"/>
      <c r="AL118" s="122"/>
      <c r="AM118" s="122"/>
      <c r="AN118" s="122"/>
      <c r="AO118" s="122"/>
      <c r="AP118" s="122"/>
      <c r="AQ118" s="122"/>
      <c r="AR118" s="122"/>
      <c r="AS118" s="122" t="s">
        <v>2529</v>
      </c>
      <c r="AT118" s="122"/>
      <c r="AU118" s="122"/>
      <c r="AV118" s="122"/>
      <c r="AW118" s="122"/>
      <c r="AX118" s="122"/>
      <c r="AY118" s="122"/>
      <c r="AZ118" s="122"/>
      <c r="BA118" s="122"/>
      <c r="BB118" s="122"/>
      <c r="BC118" s="122"/>
      <c r="BD118" s="122"/>
      <c r="BE118" s="122"/>
      <c r="BF118" s="122"/>
      <c r="BG118" s="122"/>
      <c r="BH118" s="66"/>
      <c r="BI118" s="122" t="s">
        <v>2525</v>
      </c>
      <c r="BJ118" s="122"/>
      <c r="BK118" s="122"/>
      <c r="BL118" s="122"/>
      <c r="BM118" s="122"/>
      <c r="BN118" s="122"/>
      <c r="BO118" s="122"/>
      <c r="BP118" s="122"/>
      <c r="BQ118" s="122"/>
      <c r="BR118" s="122"/>
      <c r="BS118" s="122"/>
      <c r="BT118" s="122"/>
      <c r="BU118" s="122" t="s">
        <v>2529</v>
      </c>
      <c r="BV118" s="122"/>
      <c r="BW118" s="122"/>
      <c r="BX118" s="122"/>
      <c r="BY118" s="122"/>
      <c r="BZ118" s="122"/>
      <c r="CA118" s="122"/>
      <c r="CB118" s="122"/>
      <c r="CC118" s="122"/>
      <c r="CD118" s="122"/>
      <c r="CE118" s="122"/>
      <c r="CF118" s="122"/>
    </row>
    <row r="119" spans="1:84" ht="15" customHeight="1" x14ac:dyDescent="0.25">
      <c r="A119" s="122"/>
      <c r="B119" s="122"/>
      <c r="C119" s="122"/>
      <c r="D119" s="122"/>
      <c r="E119" s="122"/>
      <c r="F119" s="122"/>
      <c r="G119" s="122"/>
      <c r="H119" s="122"/>
      <c r="I119" s="122"/>
      <c r="J119" s="122"/>
      <c r="K119" s="122"/>
      <c r="L119" s="122"/>
      <c r="M119" s="122"/>
      <c r="N119" s="122"/>
      <c r="O119" s="66"/>
      <c r="P119" s="122" t="s">
        <v>2520</v>
      </c>
      <c r="Q119" s="122"/>
      <c r="R119" s="122"/>
      <c r="S119" s="122" t="s">
        <v>2521</v>
      </c>
      <c r="T119" s="122"/>
      <c r="U119" s="122"/>
      <c r="V119" s="122"/>
      <c r="W119" s="122"/>
      <c r="X119" s="122"/>
      <c r="Y119" s="122"/>
      <c r="Z119" s="122"/>
      <c r="AA119" s="122"/>
      <c r="AB119" s="66"/>
      <c r="AC119" s="122"/>
      <c r="AD119" s="122" t="s">
        <v>2526</v>
      </c>
      <c r="AE119" s="122"/>
      <c r="AF119" s="122"/>
      <c r="AG119" s="122" t="s">
        <v>2527</v>
      </c>
      <c r="AH119" s="122"/>
      <c r="AI119" s="122"/>
      <c r="AJ119" s="122"/>
      <c r="AK119" s="122"/>
      <c r="AL119" s="122"/>
      <c r="AM119" s="122" t="s">
        <v>2528</v>
      </c>
      <c r="AN119" s="122"/>
      <c r="AO119" s="122"/>
      <c r="AP119" s="122"/>
      <c r="AQ119" s="122"/>
      <c r="AR119" s="122"/>
      <c r="AS119" s="122" t="s">
        <v>2526</v>
      </c>
      <c r="AT119" s="122"/>
      <c r="AU119" s="122"/>
      <c r="AV119" s="122" t="s">
        <v>2527</v>
      </c>
      <c r="AW119" s="122"/>
      <c r="AX119" s="122"/>
      <c r="AY119" s="122"/>
      <c r="AZ119" s="122"/>
      <c r="BA119" s="122"/>
      <c r="BB119" s="122" t="s">
        <v>2528</v>
      </c>
      <c r="BC119" s="122"/>
      <c r="BD119" s="122"/>
      <c r="BE119" s="122"/>
      <c r="BF119" s="122"/>
      <c r="BG119" s="122"/>
      <c r="BH119" s="66"/>
      <c r="BI119" s="122"/>
      <c r="BJ119" s="122"/>
      <c r="BK119" s="122"/>
      <c r="BL119" s="122"/>
      <c r="BM119" s="122"/>
      <c r="BN119" s="122"/>
      <c r="BO119" s="122"/>
      <c r="BP119" s="122"/>
      <c r="BQ119" s="122"/>
      <c r="BR119" s="122"/>
      <c r="BS119" s="122"/>
      <c r="BT119" s="122"/>
      <c r="BU119" s="122"/>
      <c r="BV119" s="122"/>
      <c r="BW119" s="122"/>
      <c r="BX119" s="122"/>
      <c r="BY119" s="122"/>
      <c r="BZ119" s="122"/>
      <c r="CA119" s="122"/>
      <c r="CB119" s="122"/>
      <c r="CC119" s="122"/>
      <c r="CD119" s="122"/>
      <c r="CE119" s="122"/>
      <c r="CF119" s="122"/>
    </row>
    <row r="120" spans="1:84" ht="15" customHeight="1" x14ac:dyDescent="0.25">
      <c r="A120" s="127"/>
      <c r="B120" s="127"/>
      <c r="C120" s="127"/>
      <c r="D120" s="98" t="s">
        <v>2531</v>
      </c>
      <c r="E120" s="98" t="s">
        <v>2532</v>
      </c>
      <c r="F120" s="98" t="s">
        <v>2533</v>
      </c>
      <c r="G120" s="98" t="s">
        <v>2534</v>
      </c>
      <c r="H120" s="98" t="s">
        <v>2535</v>
      </c>
      <c r="I120" s="98" t="s">
        <v>2536</v>
      </c>
      <c r="J120" s="98" t="s">
        <v>2537</v>
      </c>
      <c r="K120" s="98" t="s">
        <v>2538</v>
      </c>
      <c r="L120" s="98" t="s">
        <v>2539</v>
      </c>
      <c r="M120" s="98" t="s">
        <v>2540</v>
      </c>
      <c r="N120" s="98" t="s">
        <v>2541</v>
      </c>
      <c r="O120" s="67"/>
      <c r="P120" s="98" t="s">
        <v>2542</v>
      </c>
      <c r="Q120" s="98" t="s">
        <v>2543</v>
      </c>
      <c r="R120" s="98" t="s">
        <v>2544</v>
      </c>
      <c r="S120" s="98" t="s">
        <v>2545</v>
      </c>
      <c r="T120" s="98" t="s">
        <v>2546</v>
      </c>
      <c r="U120" s="98" t="s">
        <v>2547</v>
      </c>
      <c r="V120" s="98" t="s">
        <v>2548</v>
      </c>
      <c r="W120" s="98" t="s">
        <v>2549</v>
      </c>
      <c r="X120" s="98" t="s">
        <v>2550</v>
      </c>
      <c r="Y120" s="98" t="s">
        <v>2551</v>
      </c>
      <c r="Z120" s="98" t="s">
        <v>2552</v>
      </c>
      <c r="AA120" s="98" t="s">
        <v>2553</v>
      </c>
      <c r="AB120" s="67"/>
      <c r="AC120" s="127"/>
      <c r="AD120" s="98" t="s">
        <v>2554</v>
      </c>
      <c r="AE120" s="98" t="s">
        <v>2555</v>
      </c>
      <c r="AF120" s="98" t="s">
        <v>2556</v>
      </c>
      <c r="AG120" s="98" t="s">
        <v>2557</v>
      </c>
      <c r="AH120" s="98" t="s">
        <v>2558</v>
      </c>
      <c r="AI120" s="98" t="s">
        <v>2559</v>
      </c>
      <c r="AJ120" s="98" t="s">
        <v>2560</v>
      </c>
      <c r="AK120" s="98" t="s">
        <v>2561</v>
      </c>
      <c r="AL120" s="98" t="s">
        <v>2562</v>
      </c>
      <c r="AM120" s="98" t="s">
        <v>2563</v>
      </c>
      <c r="AN120" s="98" t="s">
        <v>2564</v>
      </c>
      <c r="AO120" s="98" t="s">
        <v>2565</v>
      </c>
      <c r="AP120" s="98" t="s">
        <v>2566</v>
      </c>
      <c r="AQ120" s="98" t="s">
        <v>2567</v>
      </c>
      <c r="AR120" s="98" t="s">
        <v>2568</v>
      </c>
      <c r="AS120" s="98" t="s">
        <v>2554</v>
      </c>
      <c r="AT120" s="98" t="s">
        <v>2555</v>
      </c>
      <c r="AU120" s="98" t="s">
        <v>2556</v>
      </c>
      <c r="AV120" s="98" t="s">
        <v>2557</v>
      </c>
      <c r="AW120" s="98" t="s">
        <v>2558</v>
      </c>
      <c r="AX120" s="98" t="s">
        <v>2559</v>
      </c>
      <c r="AY120" s="98" t="s">
        <v>2560</v>
      </c>
      <c r="AZ120" s="98" t="s">
        <v>2561</v>
      </c>
      <c r="BA120" s="98" t="s">
        <v>2562</v>
      </c>
      <c r="BB120" s="98" t="s">
        <v>2563</v>
      </c>
      <c r="BC120" s="98" t="s">
        <v>2564</v>
      </c>
      <c r="BD120" s="98" t="s">
        <v>2565</v>
      </c>
      <c r="BE120" s="98" t="s">
        <v>2566</v>
      </c>
      <c r="BF120" s="98" t="s">
        <v>2567</v>
      </c>
      <c r="BG120" s="98" t="s">
        <v>2568</v>
      </c>
      <c r="BH120" s="67"/>
      <c r="BI120" s="98" t="s">
        <v>2569</v>
      </c>
      <c r="BJ120" s="98" t="s">
        <v>2554</v>
      </c>
      <c r="BK120" s="98" t="s">
        <v>2555</v>
      </c>
      <c r="BL120" s="98" t="s">
        <v>2559</v>
      </c>
      <c r="BM120" s="98" t="s">
        <v>2570</v>
      </c>
      <c r="BN120" s="98" t="s">
        <v>2571</v>
      </c>
      <c r="BO120" s="98" t="s">
        <v>2572</v>
      </c>
      <c r="BP120" s="98" t="s">
        <v>2573</v>
      </c>
      <c r="BQ120" s="98" t="s">
        <v>2574</v>
      </c>
      <c r="BR120" s="98" t="s">
        <v>2560</v>
      </c>
      <c r="BS120" s="98" t="s">
        <v>2575</v>
      </c>
      <c r="BT120" s="98" t="s">
        <v>2576</v>
      </c>
      <c r="BU120" s="98" t="s">
        <v>2569</v>
      </c>
      <c r="BV120" s="98" t="s">
        <v>2554</v>
      </c>
      <c r="BW120" s="98" t="s">
        <v>2555</v>
      </c>
      <c r="BX120" s="98" t="s">
        <v>2559</v>
      </c>
      <c r="BY120" s="98" t="s">
        <v>2570</v>
      </c>
      <c r="BZ120" s="98" t="s">
        <v>2571</v>
      </c>
      <c r="CA120" s="98" t="s">
        <v>2572</v>
      </c>
      <c r="CB120" s="98" t="s">
        <v>2573</v>
      </c>
      <c r="CC120" s="98" t="s">
        <v>2574</v>
      </c>
      <c r="CD120" s="98" t="s">
        <v>2560</v>
      </c>
      <c r="CE120" s="98" t="s">
        <v>2575</v>
      </c>
      <c r="CF120" s="98" t="s">
        <v>2576</v>
      </c>
    </row>
    <row r="121" spans="1:84" ht="15" customHeight="1" x14ac:dyDescent="0.25">
      <c r="A121" s="128"/>
      <c r="B121" s="128"/>
      <c r="C121" s="128"/>
      <c r="D121" s="99" t="s">
        <v>2577</v>
      </c>
      <c r="E121" s="99" t="s">
        <v>2578</v>
      </c>
      <c r="F121" s="99" t="s">
        <v>2372</v>
      </c>
      <c r="G121" s="99" t="s">
        <v>2589</v>
      </c>
      <c r="H121" s="99" t="s">
        <v>2590</v>
      </c>
      <c r="I121" s="99" t="s">
        <v>2372</v>
      </c>
      <c r="J121" s="99" t="s">
        <v>2373</v>
      </c>
      <c r="K121" s="99" t="s">
        <v>2374</v>
      </c>
      <c r="L121" s="99" t="s">
        <v>2372</v>
      </c>
      <c r="M121" s="99" t="s">
        <v>2373</v>
      </c>
      <c r="N121" s="99" t="s">
        <v>2374</v>
      </c>
      <c r="O121" s="65"/>
      <c r="P121" s="99" t="s">
        <v>2372</v>
      </c>
      <c r="Q121" s="99" t="s">
        <v>2589</v>
      </c>
      <c r="R121" s="99" t="s">
        <v>2590</v>
      </c>
      <c r="S121" s="99" t="s">
        <v>2579</v>
      </c>
      <c r="T121" s="99" t="s">
        <v>2591</v>
      </c>
      <c r="U121" s="99" t="s">
        <v>2592</v>
      </c>
      <c r="V121" s="99" t="s">
        <v>2580</v>
      </c>
      <c r="W121" s="99" t="s">
        <v>2581</v>
      </c>
      <c r="X121" s="99" t="s">
        <v>2582</v>
      </c>
      <c r="Y121" s="99" t="s">
        <v>2583</v>
      </c>
      <c r="Z121" s="99" t="s">
        <v>2593</v>
      </c>
      <c r="AA121" s="99" t="s">
        <v>2594</v>
      </c>
      <c r="AB121" s="65"/>
      <c r="AC121" s="99" t="s">
        <v>2595</v>
      </c>
      <c r="AD121" s="99" t="s">
        <v>2596</v>
      </c>
      <c r="AE121" s="99" t="s">
        <v>2597</v>
      </c>
      <c r="AF121" s="99" t="s">
        <v>2584</v>
      </c>
      <c r="AG121" s="99" t="s">
        <v>2598</v>
      </c>
      <c r="AH121" s="99" t="s">
        <v>2585</v>
      </c>
      <c r="AI121" s="99" t="s">
        <v>2599</v>
      </c>
      <c r="AJ121" s="99" t="s">
        <v>2586</v>
      </c>
      <c r="AK121" s="99" t="s">
        <v>2600</v>
      </c>
      <c r="AL121" s="99" t="s">
        <v>2379</v>
      </c>
      <c r="AM121" s="99" t="s">
        <v>2601</v>
      </c>
      <c r="AN121" s="99" t="s">
        <v>2602</v>
      </c>
      <c r="AO121" s="99" t="s">
        <v>2587</v>
      </c>
      <c r="AP121" s="99" t="s">
        <v>2396</v>
      </c>
      <c r="AQ121" s="99" t="s">
        <v>2603</v>
      </c>
      <c r="AR121" s="99" t="s">
        <v>2379</v>
      </c>
      <c r="AS121" s="99" t="s">
        <v>2596</v>
      </c>
      <c r="AT121" s="99" t="s">
        <v>2597</v>
      </c>
      <c r="AU121" s="99" t="s">
        <v>2584</v>
      </c>
      <c r="AV121" s="99" t="s">
        <v>2598</v>
      </c>
      <c r="AW121" s="99" t="s">
        <v>2585</v>
      </c>
      <c r="AX121" s="99" t="s">
        <v>2599</v>
      </c>
      <c r="AY121" s="99" t="s">
        <v>2586</v>
      </c>
      <c r="AZ121" s="99" t="s">
        <v>2600</v>
      </c>
      <c r="BA121" s="99" t="s">
        <v>2379</v>
      </c>
      <c r="BB121" s="99" t="s">
        <v>2601</v>
      </c>
      <c r="BC121" s="99" t="s">
        <v>2602</v>
      </c>
      <c r="BD121" s="99" t="s">
        <v>2587</v>
      </c>
      <c r="BE121" s="99" t="s">
        <v>2396</v>
      </c>
      <c r="BF121" s="99" t="s">
        <v>2603</v>
      </c>
      <c r="BG121" s="99" t="s">
        <v>2379</v>
      </c>
      <c r="BH121" s="65"/>
      <c r="BI121" s="99" t="s">
        <v>2604</v>
      </c>
      <c r="BJ121" s="99" t="s">
        <v>2605</v>
      </c>
      <c r="BK121" s="99" t="s">
        <v>2606</v>
      </c>
      <c r="BL121" s="99" t="s">
        <v>2599</v>
      </c>
      <c r="BM121" s="99" t="s">
        <v>2607</v>
      </c>
      <c r="BN121" s="99" t="s">
        <v>2608</v>
      </c>
      <c r="BO121" s="99" t="s">
        <v>2609</v>
      </c>
      <c r="BP121" s="99" t="s">
        <v>2588</v>
      </c>
      <c r="BQ121" s="99" t="s">
        <v>2598</v>
      </c>
      <c r="BR121" s="99" t="s">
        <v>2586</v>
      </c>
      <c r="BS121" s="99" t="s">
        <v>2610</v>
      </c>
      <c r="BT121" s="99" t="s">
        <v>2379</v>
      </c>
      <c r="BU121" s="99" t="s">
        <v>2604</v>
      </c>
      <c r="BV121" s="99" t="s">
        <v>2605</v>
      </c>
      <c r="BW121" s="99" t="s">
        <v>2606</v>
      </c>
      <c r="BX121" s="99" t="s">
        <v>2599</v>
      </c>
      <c r="BY121" s="99" t="s">
        <v>2607</v>
      </c>
      <c r="BZ121" s="99" t="s">
        <v>2608</v>
      </c>
      <c r="CA121" s="99" t="s">
        <v>2609</v>
      </c>
      <c r="CB121" s="99" t="s">
        <v>2588</v>
      </c>
      <c r="CC121" s="99" t="s">
        <v>2598</v>
      </c>
      <c r="CD121" s="99" t="s">
        <v>2586</v>
      </c>
      <c r="CE121" s="99" t="s">
        <v>2610</v>
      </c>
      <c r="CF121" s="99" t="s">
        <v>2379</v>
      </c>
    </row>
    <row r="122" spans="1:84" ht="15" customHeight="1" x14ac:dyDescent="0.25">
      <c r="A122" s="69">
        <v>1</v>
      </c>
      <c r="B122" s="70"/>
      <c r="C122" s="71" t="s">
        <v>1262</v>
      </c>
      <c r="D122" s="53"/>
      <c r="E122" s="53"/>
      <c r="F122" s="53"/>
      <c r="G122" s="53"/>
      <c r="H122" s="53"/>
      <c r="I122" s="53"/>
      <c r="J122" s="53"/>
      <c r="K122" s="53"/>
      <c r="L122" s="53"/>
      <c r="M122" s="53"/>
      <c r="N122" s="53"/>
      <c r="O122" s="68"/>
      <c r="P122" s="53"/>
      <c r="Q122" s="53"/>
      <c r="R122" s="53"/>
      <c r="S122" s="53"/>
      <c r="T122" s="53"/>
      <c r="U122" s="53"/>
      <c r="V122" s="53"/>
      <c r="W122" s="53"/>
      <c r="X122" s="53"/>
      <c r="Y122" s="53"/>
      <c r="Z122" s="53"/>
      <c r="AA122" s="53"/>
      <c r="AB122" s="68"/>
      <c r="AC122" s="53"/>
      <c r="AD122" s="53"/>
      <c r="AE122" s="53"/>
      <c r="AF122" s="53"/>
      <c r="AG122" s="53"/>
      <c r="AH122" s="53"/>
      <c r="AI122" s="53"/>
      <c r="AJ122" s="53"/>
      <c r="AK122" s="53"/>
      <c r="AL122" s="72" t="s">
        <v>1262</v>
      </c>
      <c r="AM122" s="53"/>
      <c r="AN122" s="53"/>
      <c r="AO122" s="53"/>
      <c r="AP122" s="53"/>
      <c r="AQ122" s="53"/>
      <c r="AR122" s="72" t="s">
        <v>1262</v>
      </c>
      <c r="AS122" s="53"/>
      <c r="AT122" s="53"/>
      <c r="AU122" s="53"/>
      <c r="AV122" s="53"/>
      <c r="AW122" s="53"/>
      <c r="AX122" s="53"/>
      <c r="AY122" s="53"/>
      <c r="AZ122" s="53"/>
      <c r="BA122" s="72" t="s">
        <v>1262</v>
      </c>
      <c r="BB122" s="53"/>
      <c r="BC122" s="53"/>
      <c r="BD122" s="53"/>
      <c r="BE122" s="53"/>
      <c r="BF122" s="53"/>
      <c r="BG122" s="72" t="s">
        <v>1262</v>
      </c>
      <c r="BH122" s="68"/>
      <c r="BI122" s="53"/>
      <c r="BJ122" s="53"/>
      <c r="BK122" s="53"/>
      <c r="BL122" s="53"/>
      <c r="BM122" s="53"/>
      <c r="BN122" s="53"/>
      <c r="BO122" s="53"/>
      <c r="BP122" s="53"/>
      <c r="BQ122" s="53"/>
      <c r="BR122" s="53"/>
      <c r="BS122" s="53"/>
      <c r="BT122" s="72" t="s">
        <v>1262</v>
      </c>
      <c r="BU122" s="53"/>
      <c r="BV122" s="53"/>
      <c r="BW122" s="53"/>
      <c r="BX122" s="53"/>
      <c r="BY122" s="53"/>
      <c r="BZ122" s="53"/>
      <c r="CA122" s="53"/>
      <c r="CB122" s="53"/>
      <c r="CC122" s="53"/>
      <c r="CD122" s="53"/>
      <c r="CE122" s="53"/>
      <c r="CF122" s="72" t="s">
        <v>1262</v>
      </c>
    </row>
    <row r="123" spans="1:84" ht="15" customHeight="1" x14ac:dyDescent="0.25">
      <c r="A123" s="69"/>
      <c r="B123" s="70"/>
      <c r="C123" s="69"/>
      <c r="D123" s="53"/>
      <c r="E123" s="53"/>
      <c r="F123" s="53"/>
      <c r="G123" s="53"/>
      <c r="H123" s="53"/>
      <c r="I123" s="53"/>
      <c r="J123" s="53"/>
      <c r="K123" s="53"/>
      <c r="L123" s="53"/>
      <c r="M123" s="53"/>
      <c r="N123" s="53"/>
      <c r="O123" s="68"/>
      <c r="P123" s="53"/>
      <c r="Q123" s="53"/>
      <c r="R123" s="53"/>
      <c r="S123" s="53"/>
      <c r="T123" s="53"/>
      <c r="U123" s="53"/>
      <c r="V123" s="53"/>
      <c r="W123" s="53"/>
      <c r="X123" s="53"/>
      <c r="Y123" s="53"/>
      <c r="Z123" s="53"/>
      <c r="AA123" s="53"/>
      <c r="AB123" s="68"/>
      <c r="AC123" s="53"/>
      <c r="AD123" s="53"/>
      <c r="AE123" s="53"/>
      <c r="AF123" s="53"/>
      <c r="AG123" s="53"/>
      <c r="AH123" s="53"/>
      <c r="AI123" s="53"/>
      <c r="AJ123" s="53"/>
      <c r="AK123" s="53"/>
      <c r="AL123" s="53"/>
      <c r="AM123" s="53"/>
      <c r="AN123" s="53"/>
      <c r="AO123" s="53"/>
      <c r="AP123" s="53"/>
      <c r="AQ123" s="53"/>
      <c r="AR123" s="53"/>
      <c r="AS123" s="53"/>
      <c r="AT123" s="53"/>
      <c r="AU123" s="53"/>
      <c r="AV123" s="53"/>
      <c r="AW123" s="53"/>
      <c r="AX123" s="53"/>
      <c r="AY123" s="53"/>
      <c r="AZ123" s="53"/>
      <c r="BA123" s="53"/>
      <c r="BB123" s="53"/>
      <c r="BC123" s="53"/>
      <c r="BD123" s="53"/>
      <c r="BE123" s="53"/>
      <c r="BF123" s="53"/>
      <c r="BG123" s="53"/>
      <c r="BH123" s="68"/>
      <c r="BI123" s="53"/>
      <c r="BJ123" s="53"/>
      <c r="BK123" s="53"/>
      <c r="BL123" s="53"/>
      <c r="BM123" s="53"/>
      <c r="BN123" s="53"/>
      <c r="BO123" s="53"/>
      <c r="BP123" s="53"/>
      <c r="BQ123" s="53"/>
      <c r="BR123" s="53"/>
      <c r="BS123" s="53"/>
      <c r="BT123" s="53"/>
      <c r="BU123" s="53"/>
      <c r="BV123" s="53"/>
      <c r="BW123" s="53"/>
      <c r="BX123" s="53"/>
      <c r="BY123" s="53"/>
      <c r="BZ123" s="53"/>
      <c r="CA123" s="53"/>
      <c r="CB123" s="53"/>
      <c r="CC123" s="53"/>
      <c r="CD123" s="53"/>
      <c r="CE123" s="53"/>
      <c r="CF123" s="53"/>
    </row>
    <row r="124" spans="1:84" ht="15" customHeight="1" x14ac:dyDescent="0.25">
      <c r="A124" s="69"/>
      <c r="B124" s="70"/>
      <c r="C124" s="69"/>
      <c r="D124" s="53"/>
      <c r="E124" s="53"/>
      <c r="F124" s="53"/>
      <c r="G124" s="53"/>
      <c r="H124" s="53"/>
      <c r="I124" s="53"/>
      <c r="J124" s="53"/>
      <c r="K124" s="53"/>
      <c r="L124" s="53"/>
      <c r="M124" s="53"/>
      <c r="N124" s="53"/>
      <c r="O124" s="68"/>
      <c r="P124" s="53"/>
      <c r="Q124" s="53"/>
      <c r="R124" s="53"/>
      <c r="S124" s="53"/>
      <c r="T124" s="53"/>
      <c r="U124" s="53"/>
      <c r="V124" s="53"/>
      <c r="W124" s="53"/>
      <c r="X124" s="53"/>
      <c r="Y124" s="53"/>
      <c r="Z124" s="53"/>
      <c r="AA124" s="53"/>
      <c r="AB124" s="68"/>
      <c r="AC124" s="53"/>
      <c r="AD124" s="53"/>
      <c r="AE124" s="53"/>
      <c r="AF124" s="53"/>
      <c r="AG124" s="53"/>
      <c r="AH124" s="53"/>
      <c r="AI124" s="53"/>
      <c r="AJ124" s="53"/>
      <c r="AK124" s="53"/>
      <c r="AL124" s="53"/>
      <c r="AM124" s="53"/>
      <c r="AN124" s="53"/>
      <c r="AO124" s="53"/>
      <c r="AP124" s="53"/>
      <c r="AQ124" s="53"/>
      <c r="AR124" s="53"/>
      <c r="AS124" s="53"/>
      <c r="AT124" s="53"/>
      <c r="AU124" s="53"/>
      <c r="AV124" s="53"/>
      <c r="AW124" s="53"/>
      <c r="AX124" s="53"/>
      <c r="AY124" s="53"/>
      <c r="AZ124" s="53"/>
      <c r="BA124" s="53"/>
      <c r="BB124" s="53"/>
      <c r="BC124" s="53"/>
      <c r="BD124" s="53"/>
      <c r="BE124" s="53"/>
      <c r="BF124" s="53"/>
      <c r="BG124" s="53"/>
      <c r="BH124" s="68"/>
      <c r="BI124" s="53"/>
      <c r="BJ124" s="53"/>
      <c r="BK124" s="53"/>
      <c r="BL124" s="53"/>
      <c r="BM124" s="53"/>
      <c r="BN124" s="53"/>
      <c r="BO124" s="53"/>
      <c r="BP124" s="53"/>
      <c r="BQ124" s="53"/>
      <c r="BR124" s="53"/>
      <c r="BS124" s="53"/>
      <c r="BT124" s="53"/>
      <c r="BU124" s="53"/>
      <c r="BV124" s="53"/>
      <c r="BW124" s="53"/>
      <c r="BX124" s="53"/>
      <c r="BY124" s="53"/>
      <c r="BZ124" s="53"/>
      <c r="CA124" s="53"/>
      <c r="CB124" s="53"/>
      <c r="CC124" s="53"/>
      <c r="CD124" s="53"/>
      <c r="CE124" s="53"/>
      <c r="CF124" s="53"/>
    </row>
    <row r="125" spans="1:84" ht="15" customHeight="1" x14ac:dyDescent="0.25">
      <c r="A125" s="69"/>
      <c r="B125" s="70"/>
      <c r="C125" s="69"/>
      <c r="D125" s="53"/>
      <c r="E125" s="53"/>
      <c r="F125" s="53"/>
      <c r="G125" s="53"/>
      <c r="H125" s="53"/>
      <c r="I125" s="53"/>
      <c r="J125" s="53"/>
      <c r="K125" s="53"/>
      <c r="L125" s="53"/>
      <c r="M125" s="53"/>
      <c r="N125" s="53"/>
      <c r="O125" s="68"/>
      <c r="P125" s="53"/>
      <c r="Q125" s="53"/>
      <c r="R125" s="53"/>
      <c r="S125" s="53"/>
      <c r="T125" s="53"/>
      <c r="U125" s="53"/>
      <c r="V125" s="53"/>
      <c r="W125" s="53"/>
      <c r="X125" s="53"/>
      <c r="Y125" s="53"/>
      <c r="Z125" s="53"/>
      <c r="AA125" s="53"/>
      <c r="AB125" s="68"/>
      <c r="AC125" s="53"/>
      <c r="AD125" s="53"/>
      <c r="AE125" s="53"/>
      <c r="AF125" s="53"/>
      <c r="AG125" s="53"/>
      <c r="AH125" s="53"/>
      <c r="AI125" s="53"/>
      <c r="AJ125" s="53"/>
      <c r="AK125" s="53"/>
      <c r="AL125" s="53"/>
      <c r="AM125" s="53"/>
      <c r="AN125" s="53"/>
      <c r="AO125" s="53"/>
      <c r="AP125" s="53"/>
      <c r="AQ125" s="53"/>
      <c r="AR125" s="53"/>
      <c r="AS125" s="53"/>
      <c r="AT125" s="53"/>
      <c r="AU125" s="53"/>
      <c r="AV125" s="53"/>
      <c r="AW125" s="53"/>
      <c r="AX125" s="53"/>
      <c r="AY125" s="53"/>
      <c r="AZ125" s="53"/>
      <c r="BA125" s="53"/>
      <c r="BB125" s="53"/>
      <c r="BC125" s="53"/>
      <c r="BD125" s="53"/>
      <c r="BE125" s="53"/>
      <c r="BF125" s="53"/>
      <c r="BG125" s="53"/>
      <c r="BH125" s="68"/>
      <c r="BI125" s="53"/>
      <c r="BJ125" s="53"/>
      <c r="BK125" s="53"/>
      <c r="BL125" s="53"/>
      <c r="BM125" s="53"/>
      <c r="BN125" s="53"/>
      <c r="BO125" s="53"/>
      <c r="BP125" s="53"/>
      <c r="BQ125" s="53"/>
      <c r="BR125" s="53"/>
      <c r="BS125" s="53"/>
      <c r="BT125" s="53"/>
      <c r="BU125" s="53"/>
      <c r="BV125" s="53"/>
      <c r="BW125" s="53"/>
      <c r="BX125" s="53"/>
      <c r="BY125" s="53"/>
      <c r="BZ125" s="53"/>
      <c r="CA125" s="53"/>
      <c r="CB125" s="53"/>
      <c r="CC125" s="53"/>
      <c r="CD125" s="53"/>
      <c r="CE125" s="53"/>
      <c r="CF125" s="53"/>
    </row>
    <row r="126" spans="1:84" ht="15" customHeight="1" x14ac:dyDescent="0.25">
      <c r="A126" s="69"/>
      <c r="B126" s="70"/>
      <c r="C126" s="69"/>
      <c r="D126" s="53"/>
      <c r="E126" s="53"/>
      <c r="F126" s="53"/>
      <c r="G126" s="53"/>
      <c r="H126" s="53"/>
      <c r="I126" s="53"/>
      <c r="J126" s="53"/>
      <c r="K126" s="53"/>
      <c r="L126" s="53"/>
      <c r="M126" s="53"/>
      <c r="N126" s="53"/>
      <c r="O126" s="68"/>
      <c r="P126" s="53"/>
      <c r="Q126" s="53"/>
      <c r="R126" s="53"/>
      <c r="S126" s="53"/>
      <c r="T126" s="53"/>
      <c r="U126" s="53"/>
      <c r="V126" s="53"/>
      <c r="W126" s="53"/>
      <c r="X126" s="53"/>
      <c r="Y126" s="53"/>
      <c r="Z126" s="53"/>
      <c r="AA126" s="53"/>
      <c r="AB126" s="68"/>
      <c r="AC126" s="53"/>
      <c r="AD126" s="53"/>
      <c r="AE126" s="53"/>
      <c r="AF126" s="53"/>
      <c r="AG126" s="53"/>
      <c r="AH126" s="53"/>
      <c r="AI126" s="53"/>
      <c r="AJ126" s="53"/>
      <c r="AK126" s="53"/>
      <c r="AL126" s="53"/>
      <c r="AM126" s="53"/>
      <c r="AN126" s="53"/>
      <c r="AO126" s="53"/>
      <c r="AP126" s="53"/>
      <c r="AQ126" s="53"/>
      <c r="AR126" s="53"/>
      <c r="AS126" s="53"/>
      <c r="AT126" s="53"/>
      <c r="AU126" s="53"/>
      <c r="AV126" s="53"/>
      <c r="AW126" s="53"/>
      <c r="AX126" s="53"/>
      <c r="AY126" s="53"/>
      <c r="AZ126" s="53"/>
      <c r="BA126" s="53"/>
      <c r="BB126" s="53"/>
      <c r="BC126" s="53"/>
      <c r="BD126" s="53"/>
      <c r="BE126" s="53"/>
      <c r="BF126" s="53"/>
      <c r="BG126" s="53"/>
      <c r="BH126" s="68"/>
      <c r="BI126" s="53"/>
      <c r="BJ126" s="53"/>
      <c r="BK126" s="53"/>
      <c r="BL126" s="53"/>
      <c r="BM126" s="53"/>
      <c r="BN126" s="53"/>
      <c r="BO126" s="53"/>
      <c r="BP126" s="53"/>
      <c r="BQ126" s="53"/>
      <c r="BR126" s="53"/>
      <c r="BS126" s="53"/>
      <c r="BT126" s="53"/>
      <c r="BU126" s="53"/>
      <c r="BV126" s="53"/>
      <c r="BW126" s="53"/>
      <c r="BX126" s="53"/>
      <c r="BY126" s="53"/>
      <c r="BZ126" s="53"/>
      <c r="CA126" s="53"/>
      <c r="CB126" s="53"/>
      <c r="CC126" s="53"/>
      <c r="CD126" s="53"/>
      <c r="CE126" s="53"/>
      <c r="CF126" s="53"/>
    </row>
    <row r="127" spans="1:84" ht="15" customHeight="1" x14ac:dyDescent="0.25">
      <c r="A127" s="69"/>
      <c r="B127" s="70"/>
      <c r="C127" s="69"/>
      <c r="D127" s="53"/>
      <c r="E127" s="53"/>
      <c r="F127" s="53"/>
      <c r="G127" s="53"/>
      <c r="H127" s="53"/>
      <c r="I127" s="53"/>
      <c r="J127" s="53"/>
      <c r="K127" s="53"/>
      <c r="L127" s="53"/>
      <c r="M127" s="53"/>
      <c r="N127" s="53"/>
      <c r="O127" s="68"/>
      <c r="P127" s="53"/>
      <c r="Q127" s="53"/>
      <c r="R127" s="53"/>
      <c r="S127" s="53"/>
      <c r="T127" s="53"/>
      <c r="U127" s="53"/>
      <c r="V127" s="53"/>
      <c r="W127" s="53"/>
      <c r="X127" s="53"/>
      <c r="Y127" s="53"/>
      <c r="Z127" s="53"/>
      <c r="AA127" s="53"/>
      <c r="AB127" s="68"/>
      <c r="AC127" s="53"/>
      <c r="AD127" s="53"/>
      <c r="AE127" s="53"/>
      <c r="AF127" s="53"/>
      <c r="AG127" s="53"/>
      <c r="AH127" s="53"/>
      <c r="AI127" s="53"/>
      <c r="AJ127" s="53"/>
      <c r="AK127" s="53"/>
      <c r="AL127" s="53"/>
      <c r="AM127" s="53"/>
      <c r="AN127" s="53"/>
      <c r="AO127" s="53"/>
      <c r="AP127" s="53"/>
      <c r="AQ127" s="53"/>
      <c r="AR127" s="53"/>
      <c r="AS127" s="53"/>
      <c r="AT127" s="53"/>
      <c r="AU127" s="53"/>
      <c r="AV127" s="53"/>
      <c r="AW127" s="53"/>
      <c r="AX127" s="53"/>
      <c r="AY127" s="53"/>
      <c r="AZ127" s="53"/>
      <c r="BA127" s="53"/>
      <c r="BB127" s="53"/>
      <c r="BC127" s="53"/>
      <c r="BD127" s="53"/>
      <c r="BE127" s="53"/>
      <c r="BF127" s="53"/>
      <c r="BG127" s="53"/>
      <c r="BH127" s="68"/>
      <c r="BI127" s="53"/>
      <c r="BJ127" s="53"/>
      <c r="BK127" s="53"/>
      <c r="BL127" s="53"/>
      <c r="BM127" s="53"/>
      <c r="BN127" s="53"/>
      <c r="BO127" s="53"/>
      <c r="BP127" s="53"/>
      <c r="BQ127" s="53"/>
      <c r="BR127" s="53"/>
      <c r="BS127" s="53"/>
      <c r="BT127" s="53"/>
      <c r="BU127" s="53"/>
      <c r="BV127" s="53"/>
      <c r="BW127" s="53"/>
      <c r="BX127" s="53"/>
      <c r="BY127" s="53"/>
      <c r="BZ127" s="53"/>
      <c r="CA127" s="53"/>
      <c r="CB127" s="53"/>
      <c r="CC127" s="53"/>
      <c r="CD127" s="53"/>
      <c r="CE127" s="53"/>
      <c r="CF127" s="53"/>
    </row>
    <row r="128" spans="1:84" ht="15" customHeight="1" x14ac:dyDescent="0.25">
      <c r="A128" s="69"/>
      <c r="B128" s="70"/>
      <c r="C128" s="69"/>
      <c r="D128" s="53"/>
      <c r="E128" s="53"/>
      <c r="F128" s="53"/>
      <c r="G128" s="53"/>
      <c r="H128" s="53"/>
      <c r="I128" s="53"/>
      <c r="J128" s="53"/>
      <c r="K128" s="53"/>
      <c r="L128" s="53"/>
      <c r="M128" s="53"/>
      <c r="N128" s="53"/>
      <c r="O128" s="68"/>
      <c r="P128" s="53"/>
      <c r="Q128" s="53"/>
      <c r="R128" s="53"/>
      <c r="S128" s="53"/>
      <c r="T128" s="53"/>
      <c r="U128" s="53"/>
      <c r="V128" s="53"/>
      <c r="W128" s="53"/>
      <c r="X128" s="53"/>
      <c r="Y128" s="53"/>
      <c r="Z128" s="53"/>
      <c r="AA128" s="53"/>
      <c r="AB128" s="68"/>
      <c r="AC128" s="53"/>
      <c r="AD128" s="53"/>
      <c r="AE128" s="53"/>
      <c r="AF128" s="53"/>
      <c r="AG128" s="53"/>
      <c r="AH128" s="53"/>
      <c r="AI128" s="53"/>
      <c r="AJ128" s="53"/>
      <c r="AK128" s="53"/>
      <c r="AL128" s="53"/>
      <c r="AM128" s="53"/>
      <c r="AN128" s="53"/>
      <c r="AO128" s="53"/>
      <c r="AP128" s="53"/>
      <c r="AQ128" s="53"/>
      <c r="AR128" s="53"/>
      <c r="AS128" s="53"/>
      <c r="AT128" s="53"/>
      <c r="AU128" s="53"/>
      <c r="AV128" s="53"/>
      <c r="AW128" s="53"/>
      <c r="AX128" s="53"/>
      <c r="AY128" s="53"/>
      <c r="AZ128" s="53"/>
      <c r="BA128" s="53"/>
      <c r="BB128" s="53"/>
      <c r="BC128" s="53"/>
      <c r="BD128" s="53"/>
      <c r="BE128" s="53"/>
      <c r="BF128" s="53"/>
      <c r="BG128" s="53"/>
      <c r="BH128" s="68"/>
      <c r="BI128" s="53"/>
      <c r="BJ128" s="53"/>
      <c r="BK128" s="53"/>
      <c r="BL128" s="53"/>
      <c r="BM128" s="53"/>
      <c r="BN128" s="53"/>
      <c r="BO128" s="53"/>
      <c r="BP128" s="53"/>
      <c r="BQ128" s="53"/>
      <c r="BR128" s="53"/>
      <c r="BS128" s="53"/>
      <c r="BT128" s="53"/>
      <c r="BU128" s="53"/>
      <c r="BV128" s="53"/>
      <c r="BW128" s="53"/>
      <c r="BX128" s="53"/>
      <c r="BY128" s="53"/>
      <c r="BZ128" s="53"/>
      <c r="CA128" s="53"/>
      <c r="CB128" s="53"/>
      <c r="CC128" s="53"/>
      <c r="CD128" s="53"/>
      <c r="CE128" s="53"/>
      <c r="CF128" s="53"/>
    </row>
    <row r="129" spans="1:84" ht="15" customHeight="1" x14ac:dyDescent="0.25">
      <c r="A129" s="69"/>
      <c r="B129" s="70"/>
      <c r="C129" s="69"/>
      <c r="D129" s="53"/>
      <c r="E129" s="53"/>
      <c r="F129" s="53"/>
      <c r="G129" s="53"/>
      <c r="H129" s="53"/>
      <c r="I129" s="53"/>
      <c r="J129" s="53"/>
      <c r="K129" s="53"/>
      <c r="L129" s="53"/>
      <c r="M129" s="53"/>
      <c r="N129" s="53"/>
      <c r="O129" s="68"/>
      <c r="P129" s="53"/>
      <c r="Q129" s="53"/>
      <c r="R129" s="53"/>
      <c r="S129" s="53"/>
      <c r="T129" s="53"/>
      <c r="U129" s="53"/>
      <c r="V129" s="53"/>
      <c r="W129" s="53"/>
      <c r="X129" s="53"/>
      <c r="Y129" s="53"/>
      <c r="Z129" s="53"/>
      <c r="AA129" s="53"/>
      <c r="AB129" s="68"/>
      <c r="AC129" s="53"/>
      <c r="AD129" s="53"/>
      <c r="AE129" s="53"/>
      <c r="AF129" s="53"/>
      <c r="AG129" s="53"/>
      <c r="AH129" s="53"/>
      <c r="AI129" s="53"/>
      <c r="AJ129" s="53"/>
      <c r="AK129" s="53"/>
      <c r="AL129" s="53"/>
      <c r="AM129" s="53"/>
      <c r="AN129" s="53"/>
      <c r="AO129" s="53"/>
      <c r="AP129" s="53"/>
      <c r="AQ129" s="53"/>
      <c r="AR129" s="53"/>
      <c r="AS129" s="53"/>
      <c r="AT129" s="53"/>
      <c r="AU129" s="53"/>
      <c r="AV129" s="53"/>
      <c r="AW129" s="53"/>
      <c r="AX129" s="53"/>
      <c r="AY129" s="53"/>
      <c r="AZ129" s="53"/>
      <c r="BA129" s="53"/>
      <c r="BB129" s="53"/>
      <c r="BC129" s="53"/>
      <c r="BD129" s="53"/>
      <c r="BE129" s="53"/>
      <c r="BF129" s="53"/>
      <c r="BG129" s="53"/>
      <c r="BH129" s="68"/>
      <c r="BI129" s="53"/>
      <c r="BJ129" s="53"/>
      <c r="BK129" s="53"/>
      <c r="BL129" s="53"/>
      <c r="BM129" s="53"/>
      <c r="BN129" s="53"/>
      <c r="BO129" s="53"/>
      <c r="BP129" s="53"/>
      <c r="BQ129" s="53"/>
      <c r="BR129" s="53"/>
      <c r="BS129" s="53"/>
      <c r="BT129" s="53"/>
      <c r="BU129" s="53"/>
      <c r="BV129" s="53"/>
      <c r="BW129" s="53"/>
      <c r="BX129" s="53"/>
      <c r="BY129" s="53"/>
      <c r="BZ129" s="53"/>
      <c r="CA129" s="53"/>
      <c r="CB129" s="53"/>
      <c r="CC129" s="53"/>
      <c r="CD129" s="53"/>
      <c r="CE129" s="53"/>
      <c r="CF129" s="53"/>
    </row>
    <row r="130" spans="1:84" ht="15" customHeight="1" x14ac:dyDescent="0.25">
      <c r="A130" s="69"/>
      <c r="B130" s="70"/>
      <c r="C130" s="69"/>
      <c r="D130" s="53"/>
      <c r="E130" s="53"/>
      <c r="F130" s="53"/>
      <c r="G130" s="53"/>
      <c r="H130" s="53"/>
      <c r="I130" s="53"/>
      <c r="J130" s="53"/>
      <c r="K130" s="53"/>
      <c r="L130" s="53"/>
      <c r="M130" s="53"/>
      <c r="N130" s="53"/>
      <c r="O130" s="68"/>
      <c r="P130" s="53"/>
      <c r="Q130" s="53"/>
      <c r="R130" s="53"/>
      <c r="S130" s="53"/>
      <c r="T130" s="53"/>
      <c r="U130" s="53"/>
      <c r="V130" s="53"/>
      <c r="W130" s="53"/>
      <c r="X130" s="53"/>
      <c r="Y130" s="53"/>
      <c r="Z130" s="53"/>
      <c r="AA130" s="53"/>
      <c r="AB130" s="68"/>
      <c r="AC130" s="53"/>
      <c r="AD130" s="53"/>
      <c r="AE130" s="53"/>
      <c r="AF130" s="53"/>
      <c r="AG130" s="53"/>
      <c r="AH130" s="53"/>
      <c r="AI130" s="53"/>
      <c r="AJ130" s="53"/>
      <c r="AK130" s="53"/>
      <c r="AL130" s="53"/>
      <c r="AM130" s="53"/>
      <c r="AN130" s="53"/>
      <c r="AO130" s="53"/>
      <c r="AP130" s="53"/>
      <c r="AQ130" s="53"/>
      <c r="AR130" s="53"/>
      <c r="AS130" s="53"/>
      <c r="AT130" s="53"/>
      <c r="AU130" s="53"/>
      <c r="AV130" s="53"/>
      <c r="AW130" s="53"/>
      <c r="AX130" s="53"/>
      <c r="AY130" s="53"/>
      <c r="AZ130" s="53"/>
      <c r="BA130" s="53"/>
      <c r="BB130" s="53"/>
      <c r="BC130" s="53"/>
      <c r="BD130" s="53"/>
      <c r="BE130" s="53"/>
      <c r="BF130" s="53"/>
      <c r="BG130" s="53"/>
      <c r="BH130" s="68"/>
      <c r="BI130" s="53"/>
      <c r="BJ130" s="53"/>
      <c r="BK130" s="53"/>
      <c r="BL130" s="53"/>
      <c r="BM130" s="53"/>
      <c r="BN130" s="53"/>
      <c r="BO130" s="53"/>
      <c r="BP130" s="53"/>
      <c r="BQ130" s="53"/>
      <c r="BR130" s="53"/>
      <c r="BS130" s="53"/>
      <c r="BT130" s="53"/>
      <c r="BU130" s="53"/>
      <c r="BV130" s="53"/>
      <c r="BW130" s="53"/>
      <c r="BX130" s="53"/>
      <c r="BY130" s="53"/>
      <c r="BZ130" s="53"/>
      <c r="CA130" s="53"/>
      <c r="CB130" s="53"/>
      <c r="CC130" s="53"/>
      <c r="CD130" s="53"/>
      <c r="CE130" s="53"/>
      <c r="CF130" s="53"/>
    </row>
    <row r="131" spans="1:84" ht="15" customHeight="1" x14ac:dyDescent="0.25">
      <c r="A131" s="69"/>
      <c r="B131" s="70"/>
      <c r="C131" s="69"/>
      <c r="D131" s="53"/>
      <c r="E131" s="53"/>
      <c r="F131" s="53"/>
      <c r="G131" s="53"/>
      <c r="H131" s="53"/>
      <c r="I131" s="53"/>
      <c r="J131" s="53"/>
      <c r="K131" s="53"/>
      <c r="L131" s="53"/>
      <c r="M131" s="53"/>
      <c r="N131" s="53"/>
      <c r="O131" s="68"/>
      <c r="P131" s="53"/>
      <c r="Q131" s="53"/>
      <c r="R131" s="53"/>
      <c r="S131" s="53"/>
      <c r="T131" s="53"/>
      <c r="U131" s="53"/>
      <c r="V131" s="53"/>
      <c r="W131" s="53"/>
      <c r="X131" s="53"/>
      <c r="Y131" s="53"/>
      <c r="Z131" s="53"/>
      <c r="AA131" s="53"/>
      <c r="AB131" s="68"/>
      <c r="AC131" s="53"/>
      <c r="AD131" s="53"/>
      <c r="AE131" s="53"/>
      <c r="AF131" s="53"/>
      <c r="AG131" s="53"/>
      <c r="AH131" s="53"/>
      <c r="AI131" s="53"/>
      <c r="AJ131" s="53"/>
      <c r="AK131" s="53"/>
      <c r="AL131" s="53"/>
      <c r="AM131" s="53"/>
      <c r="AN131" s="53"/>
      <c r="AO131" s="53"/>
      <c r="AP131" s="53"/>
      <c r="AQ131" s="53"/>
      <c r="AR131" s="53"/>
      <c r="AS131" s="53"/>
      <c r="AT131" s="53"/>
      <c r="AU131" s="53"/>
      <c r="AV131" s="53"/>
      <c r="AW131" s="53"/>
      <c r="AX131" s="53"/>
      <c r="AY131" s="53"/>
      <c r="AZ131" s="53"/>
      <c r="BA131" s="53"/>
      <c r="BB131" s="53"/>
      <c r="BC131" s="53"/>
      <c r="BD131" s="53"/>
      <c r="BE131" s="53"/>
      <c r="BF131" s="53"/>
      <c r="BG131" s="53"/>
      <c r="BH131" s="68"/>
      <c r="BI131" s="53"/>
      <c r="BJ131" s="53"/>
      <c r="BK131" s="53"/>
      <c r="BL131" s="53"/>
      <c r="BM131" s="53"/>
      <c r="BN131" s="53"/>
      <c r="BO131" s="53"/>
      <c r="BP131" s="53"/>
      <c r="BQ131" s="53"/>
      <c r="BR131" s="53"/>
      <c r="BS131" s="53"/>
      <c r="BT131" s="53"/>
      <c r="BU131" s="53"/>
      <c r="BV131" s="53"/>
      <c r="BW131" s="53"/>
      <c r="BX131" s="53"/>
      <c r="BY131" s="53"/>
      <c r="BZ131" s="53"/>
      <c r="CA131" s="53"/>
      <c r="CB131" s="53"/>
      <c r="CC131" s="53"/>
      <c r="CD131" s="53"/>
      <c r="CE131" s="53"/>
      <c r="CF131" s="53"/>
    </row>
    <row r="132" spans="1:84" ht="15" customHeight="1" x14ac:dyDescent="0.25">
      <c r="A132" s="69"/>
      <c r="B132" s="70"/>
      <c r="C132" s="69"/>
      <c r="D132" s="53"/>
      <c r="E132" s="53"/>
      <c r="F132" s="53"/>
      <c r="G132" s="53"/>
      <c r="H132" s="53"/>
      <c r="I132" s="53"/>
      <c r="J132" s="53"/>
      <c r="K132" s="53"/>
      <c r="L132" s="53"/>
      <c r="M132" s="53"/>
      <c r="N132" s="53"/>
      <c r="O132" s="68"/>
      <c r="P132" s="53"/>
      <c r="Q132" s="53"/>
      <c r="R132" s="53"/>
      <c r="S132" s="53"/>
      <c r="T132" s="53"/>
      <c r="U132" s="53"/>
      <c r="V132" s="53"/>
      <c r="W132" s="53"/>
      <c r="X132" s="53"/>
      <c r="Y132" s="53"/>
      <c r="Z132" s="53"/>
      <c r="AA132" s="53"/>
      <c r="AB132" s="68"/>
      <c r="AC132" s="53"/>
      <c r="AD132" s="53"/>
      <c r="AE132" s="53"/>
      <c r="AF132" s="53"/>
      <c r="AG132" s="53"/>
      <c r="AH132" s="53"/>
      <c r="AI132" s="53"/>
      <c r="AJ132" s="53"/>
      <c r="AK132" s="53"/>
      <c r="AL132" s="53"/>
      <c r="AM132" s="53"/>
      <c r="AN132" s="53"/>
      <c r="AO132" s="53"/>
      <c r="AP132" s="53"/>
      <c r="AQ132" s="53"/>
      <c r="AR132" s="53"/>
      <c r="AS132" s="53"/>
      <c r="AT132" s="53"/>
      <c r="AU132" s="53"/>
      <c r="AV132" s="53"/>
      <c r="AW132" s="53"/>
      <c r="AX132" s="53"/>
      <c r="AY132" s="53"/>
      <c r="AZ132" s="53"/>
      <c r="BA132" s="53"/>
      <c r="BB132" s="53"/>
      <c r="BC132" s="53"/>
      <c r="BD132" s="53"/>
      <c r="BE132" s="53"/>
      <c r="BF132" s="53"/>
      <c r="BG132" s="53"/>
      <c r="BH132" s="68"/>
      <c r="BI132" s="53"/>
      <c r="BJ132" s="53"/>
      <c r="BK132" s="53"/>
      <c r="BL132" s="53"/>
      <c r="BM132" s="53"/>
      <c r="BN132" s="53"/>
      <c r="BO132" s="53"/>
      <c r="BP132" s="53"/>
      <c r="BQ132" s="53"/>
      <c r="BR132" s="53"/>
      <c r="BS132" s="53"/>
      <c r="BT132" s="53"/>
      <c r="BU132" s="53"/>
      <c r="BV132" s="53"/>
      <c r="BW132" s="53"/>
      <c r="BX132" s="53"/>
      <c r="BY132" s="53"/>
      <c r="BZ132" s="53"/>
      <c r="CA132" s="53"/>
      <c r="CB132" s="53"/>
      <c r="CC132" s="53"/>
      <c r="CD132" s="53"/>
      <c r="CE132" s="53"/>
      <c r="CF132" s="53"/>
    </row>
    <row r="133" spans="1:84" ht="15" customHeight="1" x14ac:dyDescent="0.25">
      <c r="A133" s="69"/>
      <c r="B133" s="70"/>
      <c r="C133" s="69"/>
      <c r="D133" s="53"/>
      <c r="E133" s="53"/>
      <c r="F133" s="53"/>
      <c r="G133" s="53"/>
      <c r="H133" s="53"/>
      <c r="I133" s="53"/>
      <c r="J133" s="53"/>
      <c r="K133" s="53"/>
      <c r="L133" s="53"/>
      <c r="M133" s="53"/>
      <c r="N133" s="53"/>
      <c r="O133" s="68"/>
      <c r="P133" s="53"/>
      <c r="Q133" s="53"/>
      <c r="R133" s="53"/>
      <c r="S133" s="53"/>
      <c r="T133" s="53"/>
      <c r="U133" s="53"/>
      <c r="V133" s="53"/>
      <c r="W133" s="53"/>
      <c r="X133" s="53"/>
      <c r="Y133" s="53"/>
      <c r="Z133" s="53"/>
      <c r="AA133" s="53"/>
      <c r="AB133" s="68"/>
      <c r="AC133" s="53"/>
      <c r="AD133" s="53"/>
      <c r="AE133" s="53"/>
      <c r="AF133" s="53"/>
      <c r="AG133" s="53"/>
      <c r="AH133" s="53"/>
      <c r="AI133" s="53"/>
      <c r="AJ133" s="53"/>
      <c r="AK133" s="53"/>
      <c r="AL133" s="53"/>
      <c r="AM133" s="53"/>
      <c r="AN133" s="53"/>
      <c r="AO133" s="53"/>
      <c r="AP133" s="53"/>
      <c r="AQ133" s="53"/>
      <c r="AR133" s="53"/>
      <c r="AS133" s="53"/>
      <c r="AT133" s="53"/>
      <c r="AU133" s="53"/>
      <c r="AV133" s="53"/>
      <c r="AW133" s="53"/>
      <c r="AX133" s="53"/>
      <c r="AY133" s="53"/>
      <c r="AZ133" s="53"/>
      <c r="BA133" s="53"/>
      <c r="BB133" s="53"/>
      <c r="BC133" s="53"/>
      <c r="BD133" s="53"/>
      <c r="BE133" s="53"/>
      <c r="BF133" s="53"/>
      <c r="BG133" s="53"/>
      <c r="BH133" s="68"/>
      <c r="BI133" s="53"/>
      <c r="BJ133" s="53"/>
      <c r="BK133" s="53"/>
      <c r="BL133" s="53"/>
      <c r="BM133" s="53"/>
      <c r="BN133" s="53"/>
      <c r="BO133" s="53"/>
      <c r="BP133" s="53"/>
      <c r="BQ133" s="53"/>
      <c r="BR133" s="53"/>
      <c r="BS133" s="53"/>
      <c r="BT133" s="53"/>
      <c r="BU133" s="53"/>
      <c r="BV133" s="53"/>
      <c r="BW133" s="53"/>
      <c r="BX133" s="53"/>
      <c r="BY133" s="53"/>
      <c r="BZ133" s="53"/>
      <c r="CA133" s="53"/>
      <c r="CB133" s="53"/>
      <c r="CC133" s="53"/>
      <c r="CD133" s="53"/>
      <c r="CE133" s="53"/>
      <c r="CF133" s="53"/>
    </row>
    <row r="134" spans="1:84" ht="15" customHeight="1" x14ac:dyDescent="0.25">
      <c r="A134" s="69"/>
      <c r="B134" s="70"/>
      <c r="C134" s="69"/>
      <c r="D134" s="53"/>
      <c r="E134" s="53"/>
      <c r="F134" s="53"/>
      <c r="G134" s="53"/>
      <c r="H134" s="53"/>
      <c r="I134" s="53"/>
      <c r="J134" s="53"/>
      <c r="K134" s="53"/>
      <c r="L134" s="53"/>
      <c r="M134" s="53"/>
      <c r="N134" s="53"/>
      <c r="O134" s="68"/>
      <c r="P134" s="53"/>
      <c r="Q134" s="53"/>
      <c r="R134" s="53"/>
      <c r="S134" s="53"/>
      <c r="T134" s="53"/>
      <c r="U134" s="53"/>
      <c r="V134" s="53"/>
      <c r="W134" s="53"/>
      <c r="X134" s="53"/>
      <c r="Y134" s="53"/>
      <c r="Z134" s="53"/>
      <c r="AA134" s="53"/>
      <c r="AB134" s="68"/>
      <c r="AC134" s="53"/>
      <c r="AD134" s="53"/>
      <c r="AE134" s="53"/>
      <c r="AF134" s="53"/>
      <c r="AG134" s="53"/>
      <c r="AH134" s="53"/>
      <c r="AI134" s="53"/>
      <c r="AJ134" s="53"/>
      <c r="AK134" s="53"/>
      <c r="AL134" s="53"/>
      <c r="AM134" s="53"/>
      <c r="AN134" s="53"/>
      <c r="AO134" s="53"/>
      <c r="AP134" s="53"/>
      <c r="AQ134" s="53"/>
      <c r="AR134" s="53"/>
      <c r="AS134" s="53"/>
      <c r="AT134" s="53"/>
      <c r="AU134" s="53"/>
      <c r="AV134" s="53"/>
      <c r="AW134" s="53"/>
      <c r="AX134" s="53"/>
      <c r="AY134" s="53"/>
      <c r="AZ134" s="53"/>
      <c r="BA134" s="53"/>
      <c r="BB134" s="53"/>
      <c r="BC134" s="53"/>
      <c r="BD134" s="53"/>
      <c r="BE134" s="53"/>
      <c r="BF134" s="53"/>
      <c r="BG134" s="53"/>
      <c r="BH134" s="68"/>
      <c r="BI134" s="53"/>
      <c r="BJ134" s="53"/>
      <c r="BK134" s="53"/>
      <c r="BL134" s="53"/>
      <c r="BM134" s="53"/>
      <c r="BN134" s="53"/>
      <c r="BO134" s="53"/>
      <c r="BP134" s="53"/>
      <c r="BQ134" s="53"/>
      <c r="BR134" s="53"/>
      <c r="BS134" s="53"/>
      <c r="BT134" s="53"/>
      <c r="BU134" s="53"/>
      <c r="BV134" s="53"/>
      <c r="BW134" s="53"/>
      <c r="BX134" s="53"/>
      <c r="BY134" s="53"/>
      <c r="BZ134" s="53"/>
      <c r="CA134" s="53"/>
      <c r="CB134" s="53"/>
      <c r="CC134" s="53"/>
      <c r="CD134" s="53"/>
      <c r="CE134" s="53"/>
      <c r="CF134" s="53"/>
    </row>
    <row r="135" spans="1:84" ht="15" customHeight="1" x14ac:dyDescent="0.25">
      <c r="A135" s="69"/>
      <c r="B135" s="70"/>
      <c r="C135" s="69"/>
      <c r="D135" s="53"/>
      <c r="E135" s="53"/>
      <c r="F135" s="53"/>
      <c r="G135" s="53"/>
      <c r="H135" s="53"/>
      <c r="I135" s="53"/>
      <c r="J135" s="53"/>
      <c r="K135" s="53"/>
      <c r="L135" s="53"/>
      <c r="M135" s="53"/>
      <c r="N135" s="53"/>
      <c r="O135" s="68"/>
      <c r="P135" s="53"/>
      <c r="Q135" s="53"/>
      <c r="R135" s="53"/>
      <c r="S135" s="53"/>
      <c r="T135" s="53"/>
      <c r="U135" s="53"/>
      <c r="V135" s="53"/>
      <c r="W135" s="53"/>
      <c r="X135" s="53"/>
      <c r="Y135" s="53"/>
      <c r="Z135" s="53"/>
      <c r="AA135" s="53"/>
      <c r="AB135" s="68"/>
      <c r="AC135" s="53"/>
      <c r="AD135" s="53"/>
      <c r="AE135" s="53"/>
      <c r="AF135" s="53"/>
      <c r="AG135" s="53"/>
      <c r="AH135" s="53"/>
      <c r="AI135" s="53"/>
      <c r="AJ135" s="53"/>
      <c r="AK135" s="53"/>
      <c r="AL135" s="53"/>
      <c r="AM135" s="53"/>
      <c r="AN135" s="53"/>
      <c r="AO135" s="53"/>
      <c r="AP135" s="53"/>
      <c r="AQ135" s="53"/>
      <c r="AR135" s="53"/>
      <c r="AS135" s="53"/>
      <c r="AT135" s="53"/>
      <c r="AU135" s="53"/>
      <c r="AV135" s="53"/>
      <c r="AW135" s="53"/>
      <c r="AX135" s="53"/>
      <c r="AY135" s="53"/>
      <c r="AZ135" s="53"/>
      <c r="BA135" s="53"/>
      <c r="BB135" s="53"/>
      <c r="BC135" s="53"/>
      <c r="BD135" s="53"/>
      <c r="BE135" s="53"/>
      <c r="BF135" s="53"/>
      <c r="BG135" s="53"/>
      <c r="BH135" s="68"/>
      <c r="BI135" s="53"/>
      <c r="BJ135" s="53"/>
      <c r="BK135" s="53"/>
      <c r="BL135" s="53"/>
      <c r="BM135" s="53"/>
      <c r="BN135" s="53"/>
      <c r="BO135" s="53"/>
      <c r="BP135" s="53"/>
      <c r="BQ135" s="53"/>
      <c r="BR135" s="53"/>
      <c r="BS135" s="53"/>
      <c r="BT135" s="53"/>
      <c r="BU135" s="53"/>
      <c r="BV135" s="53"/>
      <c r="BW135" s="53"/>
      <c r="BX135" s="53"/>
      <c r="BY135" s="53"/>
      <c r="BZ135" s="53"/>
      <c r="CA135" s="53"/>
      <c r="CB135" s="53"/>
      <c r="CC135" s="53"/>
      <c r="CD135" s="53"/>
      <c r="CE135" s="53"/>
      <c r="CF135" s="53"/>
    </row>
    <row r="136" spans="1:84" ht="15" customHeight="1" x14ac:dyDescent="0.25">
      <c r="A136" s="69"/>
      <c r="B136" s="70"/>
      <c r="C136" s="69"/>
      <c r="D136" s="53"/>
      <c r="E136" s="53"/>
      <c r="F136" s="53"/>
      <c r="G136" s="53"/>
      <c r="H136" s="53"/>
      <c r="I136" s="53"/>
      <c r="J136" s="53"/>
      <c r="K136" s="53"/>
      <c r="L136" s="53"/>
      <c r="M136" s="53"/>
      <c r="N136" s="53"/>
      <c r="O136" s="68"/>
      <c r="P136" s="53"/>
      <c r="Q136" s="53"/>
      <c r="R136" s="53"/>
      <c r="S136" s="53"/>
      <c r="T136" s="53"/>
      <c r="U136" s="53"/>
      <c r="V136" s="53"/>
      <c r="W136" s="53"/>
      <c r="X136" s="53"/>
      <c r="Y136" s="53"/>
      <c r="Z136" s="53"/>
      <c r="AA136" s="53"/>
      <c r="AB136" s="68"/>
      <c r="AC136" s="53"/>
      <c r="AD136" s="53"/>
      <c r="AE136" s="53"/>
      <c r="AF136" s="53"/>
      <c r="AG136" s="53"/>
      <c r="AH136" s="53"/>
      <c r="AI136" s="53"/>
      <c r="AJ136" s="53"/>
      <c r="AK136" s="53"/>
      <c r="AL136" s="53"/>
      <c r="AM136" s="53"/>
      <c r="AN136" s="53"/>
      <c r="AO136" s="53"/>
      <c r="AP136" s="53"/>
      <c r="AQ136" s="53"/>
      <c r="AR136" s="53"/>
      <c r="AS136" s="53"/>
      <c r="AT136" s="53"/>
      <c r="AU136" s="53"/>
      <c r="AV136" s="53"/>
      <c r="AW136" s="53"/>
      <c r="AX136" s="53"/>
      <c r="AY136" s="53"/>
      <c r="AZ136" s="53"/>
      <c r="BA136" s="53"/>
      <c r="BB136" s="53"/>
      <c r="BC136" s="53"/>
      <c r="BD136" s="53"/>
      <c r="BE136" s="53"/>
      <c r="BF136" s="53"/>
      <c r="BG136" s="53"/>
      <c r="BH136" s="68"/>
      <c r="BI136" s="53"/>
      <c r="BJ136" s="53"/>
      <c r="BK136" s="53"/>
      <c r="BL136" s="53"/>
      <c r="BM136" s="53"/>
      <c r="BN136" s="53"/>
      <c r="BO136" s="53"/>
      <c r="BP136" s="53"/>
      <c r="BQ136" s="53"/>
      <c r="BR136" s="53"/>
      <c r="BS136" s="53"/>
      <c r="BT136" s="53"/>
      <c r="BU136" s="53"/>
      <c r="BV136" s="53"/>
      <c r="BW136" s="53"/>
      <c r="BX136" s="53"/>
      <c r="BY136" s="53"/>
      <c r="BZ136" s="53"/>
      <c r="CA136" s="53"/>
      <c r="CB136" s="53"/>
      <c r="CC136" s="53"/>
      <c r="CD136" s="53"/>
      <c r="CE136" s="53"/>
      <c r="CF136" s="53"/>
    </row>
    <row r="137" spans="1:84" ht="15" customHeight="1" x14ac:dyDescent="0.25">
      <c r="A137" s="69"/>
      <c r="B137" s="70"/>
      <c r="C137" s="69"/>
      <c r="D137" s="53"/>
      <c r="E137" s="53"/>
      <c r="F137" s="53"/>
      <c r="G137" s="53"/>
      <c r="H137" s="53"/>
      <c r="I137" s="53"/>
      <c r="J137" s="53"/>
      <c r="K137" s="53"/>
      <c r="L137" s="53"/>
      <c r="M137" s="53"/>
      <c r="N137" s="53"/>
      <c r="O137" s="68"/>
      <c r="P137" s="53"/>
      <c r="Q137" s="53"/>
      <c r="R137" s="53"/>
      <c r="S137" s="53"/>
      <c r="T137" s="53"/>
      <c r="U137" s="53"/>
      <c r="V137" s="53"/>
      <c r="W137" s="53"/>
      <c r="X137" s="53"/>
      <c r="Y137" s="53"/>
      <c r="Z137" s="53"/>
      <c r="AA137" s="53"/>
      <c r="AB137" s="68"/>
      <c r="AC137" s="53"/>
      <c r="AD137" s="53"/>
      <c r="AE137" s="53"/>
      <c r="AF137" s="53"/>
      <c r="AG137" s="53"/>
      <c r="AH137" s="53"/>
      <c r="AI137" s="53"/>
      <c r="AJ137" s="53"/>
      <c r="AK137" s="53"/>
      <c r="AL137" s="53"/>
      <c r="AM137" s="53"/>
      <c r="AN137" s="53"/>
      <c r="AO137" s="53"/>
      <c r="AP137" s="53"/>
      <c r="AQ137" s="53"/>
      <c r="AR137" s="53"/>
      <c r="AS137" s="53"/>
      <c r="AT137" s="53"/>
      <c r="AU137" s="53"/>
      <c r="AV137" s="53"/>
      <c r="AW137" s="53"/>
      <c r="AX137" s="53"/>
      <c r="AY137" s="53"/>
      <c r="AZ137" s="53"/>
      <c r="BA137" s="53"/>
      <c r="BB137" s="53"/>
      <c r="BC137" s="53"/>
      <c r="BD137" s="53"/>
      <c r="BE137" s="53"/>
      <c r="BF137" s="53"/>
      <c r="BG137" s="53"/>
      <c r="BH137" s="68"/>
      <c r="BI137" s="53"/>
      <c r="BJ137" s="53"/>
      <c r="BK137" s="53"/>
      <c r="BL137" s="53"/>
      <c r="BM137" s="53"/>
      <c r="BN137" s="53"/>
      <c r="BO137" s="53"/>
      <c r="BP137" s="53"/>
      <c r="BQ137" s="53"/>
      <c r="BR137" s="53"/>
      <c r="BS137" s="53"/>
      <c r="BT137" s="53"/>
      <c r="BU137" s="53"/>
      <c r="BV137" s="53"/>
      <c r="BW137" s="53"/>
      <c r="BX137" s="53"/>
      <c r="BY137" s="53"/>
      <c r="BZ137" s="53"/>
      <c r="CA137" s="53"/>
      <c r="CB137" s="53"/>
      <c r="CC137" s="53"/>
      <c r="CD137" s="53"/>
      <c r="CE137" s="53"/>
      <c r="CF137" s="53"/>
    </row>
    <row r="138" spans="1:84" ht="15" customHeight="1" x14ac:dyDescent="0.25">
      <c r="A138" s="69"/>
      <c r="B138" s="70"/>
      <c r="C138" s="69"/>
      <c r="D138" s="53"/>
      <c r="E138" s="53"/>
      <c r="F138" s="53"/>
      <c r="G138" s="53"/>
      <c r="H138" s="53"/>
      <c r="I138" s="53"/>
      <c r="J138" s="53"/>
      <c r="K138" s="53"/>
      <c r="L138" s="53"/>
      <c r="M138" s="53"/>
      <c r="N138" s="53"/>
      <c r="O138" s="68"/>
      <c r="P138" s="53"/>
      <c r="Q138" s="53"/>
      <c r="R138" s="53"/>
      <c r="S138" s="53"/>
      <c r="T138" s="53"/>
      <c r="U138" s="53"/>
      <c r="V138" s="53"/>
      <c r="W138" s="53"/>
      <c r="X138" s="53"/>
      <c r="Y138" s="53"/>
      <c r="Z138" s="53"/>
      <c r="AA138" s="53"/>
      <c r="AB138" s="68"/>
      <c r="AC138" s="53"/>
      <c r="AD138" s="53"/>
      <c r="AE138" s="53"/>
      <c r="AF138" s="53"/>
      <c r="AG138" s="53"/>
      <c r="AH138" s="53"/>
      <c r="AI138" s="53"/>
      <c r="AJ138" s="53"/>
      <c r="AK138" s="53"/>
      <c r="AL138" s="53"/>
      <c r="AM138" s="53"/>
      <c r="AN138" s="53"/>
      <c r="AO138" s="53"/>
      <c r="AP138" s="53"/>
      <c r="AQ138" s="53"/>
      <c r="AR138" s="53"/>
      <c r="AS138" s="53"/>
      <c r="AT138" s="53"/>
      <c r="AU138" s="53"/>
      <c r="AV138" s="53"/>
      <c r="AW138" s="53"/>
      <c r="AX138" s="53"/>
      <c r="AY138" s="53"/>
      <c r="AZ138" s="53"/>
      <c r="BA138" s="53"/>
      <c r="BB138" s="53"/>
      <c r="BC138" s="53"/>
      <c r="BD138" s="53"/>
      <c r="BE138" s="53"/>
      <c r="BF138" s="53"/>
      <c r="BG138" s="53"/>
      <c r="BH138" s="68"/>
      <c r="BI138" s="53"/>
      <c r="BJ138" s="53"/>
      <c r="BK138" s="53"/>
      <c r="BL138" s="53"/>
      <c r="BM138" s="53"/>
      <c r="BN138" s="53"/>
      <c r="BO138" s="53"/>
      <c r="BP138" s="53"/>
      <c r="BQ138" s="53"/>
      <c r="BR138" s="53"/>
      <c r="BS138" s="53"/>
      <c r="BT138" s="53"/>
      <c r="BU138" s="53"/>
      <c r="BV138" s="53"/>
      <c r="BW138" s="53"/>
      <c r="BX138" s="53"/>
      <c r="BY138" s="53"/>
      <c r="BZ138" s="53"/>
      <c r="CA138" s="53"/>
      <c r="CB138" s="53"/>
      <c r="CC138" s="53"/>
      <c r="CD138" s="53"/>
      <c r="CE138" s="53"/>
      <c r="CF138" s="53"/>
    </row>
    <row r="139" spans="1:84" ht="15" customHeight="1" x14ac:dyDescent="0.25">
      <c r="A139" s="69"/>
      <c r="B139" s="70"/>
      <c r="C139" s="69"/>
      <c r="D139" s="53"/>
      <c r="E139" s="53"/>
      <c r="F139" s="53"/>
      <c r="G139" s="53"/>
      <c r="H139" s="53"/>
      <c r="I139" s="53"/>
      <c r="J139" s="53"/>
      <c r="K139" s="53"/>
      <c r="L139" s="53"/>
      <c r="M139" s="53"/>
      <c r="N139" s="53"/>
      <c r="O139" s="68"/>
      <c r="P139" s="53"/>
      <c r="Q139" s="53"/>
      <c r="R139" s="53"/>
      <c r="S139" s="53"/>
      <c r="T139" s="53"/>
      <c r="U139" s="53"/>
      <c r="V139" s="53"/>
      <c r="W139" s="53"/>
      <c r="X139" s="53"/>
      <c r="Y139" s="53"/>
      <c r="Z139" s="53"/>
      <c r="AA139" s="53"/>
      <c r="AB139" s="68"/>
      <c r="AC139" s="53"/>
      <c r="AD139" s="53"/>
      <c r="AE139" s="53"/>
      <c r="AF139" s="53"/>
      <c r="AG139" s="53"/>
      <c r="AH139" s="53"/>
      <c r="AI139" s="53"/>
      <c r="AJ139" s="53"/>
      <c r="AK139" s="53"/>
      <c r="AL139" s="53"/>
      <c r="AM139" s="53"/>
      <c r="AN139" s="53"/>
      <c r="AO139" s="53"/>
      <c r="AP139" s="53"/>
      <c r="AQ139" s="53"/>
      <c r="AR139" s="53"/>
      <c r="AS139" s="53"/>
      <c r="AT139" s="53"/>
      <c r="AU139" s="53"/>
      <c r="AV139" s="53"/>
      <c r="AW139" s="53"/>
      <c r="AX139" s="53"/>
      <c r="AY139" s="53"/>
      <c r="AZ139" s="53"/>
      <c r="BA139" s="53"/>
      <c r="BB139" s="53"/>
      <c r="BC139" s="53"/>
      <c r="BD139" s="53"/>
      <c r="BE139" s="53"/>
      <c r="BF139" s="53"/>
      <c r="BG139" s="53"/>
      <c r="BH139" s="68"/>
      <c r="BI139" s="53"/>
      <c r="BJ139" s="53"/>
      <c r="BK139" s="53"/>
      <c r="BL139" s="53"/>
      <c r="BM139" s="53"/>
      <c r="BN139" s="53"/>
      <c r="BO139" s="53"/>
      <c r="BP139" s="53"/>
      <c r="BQ139" s="53"/>
      <c r="BR139" s="53"/>
      <c r="BS139" s="53"/>
      <c r="BT139" s="53"/>
      <c r="BU139" s="53"/>
      <c r="BV139" s="53"/>
      <c r="BW139" s="53"/>
      <c r="BX139" s="53"/>
      <c r="BY139" s="53"/>
      <c r="BZ139" s="53"/>
      <c r="CA139" s="53"/>
      <c r="CB139" s="53"/>
      <c r="CC139" s="53"/>
      <c r="CD139" s="53"/>
      <c r="CE139" s="53"/>
      <c r="CF139" s="53"/>
    </row>
    <row r="140" spans="1:84" ht="15" customHeight="1" x14ac:dyDescent="0.25">
      <c r="A140" s="69"/>
      <c r="B140" s="70"/>
      <c r="C140" s="69"/>
      <c r="D140" s="53"/>
      <c r="E140" s="53"/>
      <c r="F140" s="53"/>
      <c r="G140" s="53"/>
      <c r="H140" s="53"/>
      <c r="I140" s="53"/>
      <c r="J140" s="53"/>
      <c r="K140" s="53"/>
      <c r="L140" s="53"/>
      <c r="M140" s="53"/>
      <c r="N140" s="53"/>
      <c r="O140" s="68"/>
      <c r="P140" s="53"/>
      <c r="Q140" s="53"/>
      <c r="R140" s="53"/>
      <c r="S140" s="53"/>
      <c r="T140" s="53"/>
      <c r="U140" s="53"/>
      <c r="V140" s="53"/>
      <c r="W140" s="53"/>
      <c r="X140" s="53"/>
      <c r="Y140" s="53"/>
      <c r="Z140" s="53"/>
      <c r="AA140" s="53"/>
      <c r="AB140" s="68"/>
      <c r="AC140" s="53"/>
      <c r="AD140" s="53"/>
      <c r="AE140" s="53"/>
      <c r="AF140" s="53"/>
      <c r="AG140" s="53"/>
      <c r="AH140" s="53"/>
      <c r="AI140" s="53"/>
      <c r="AJ140" s="53"/>
      <c r="AK140" s="53"/>
      <c r="AL140" s="53"/>
      <c r="AM140" s="53"/>
      <c r="AN140" s="53"/>
      <c r="AO140" s="53"/>
      <c r="AP140" s="53"/>
      <c r="AQ140" s="53"/>
      <c r="AR140" s="53"/>
      <c r="AS140" s="53"/>
      <c r="AT140" s="53"/>
      <c r="AU140" s="53"/>
      <c r="AV140" s="53"/>
      <c r="AW140" s="53"/>
      <c r="AX140" s="53"/>
      <c r="AY140" s="53"/>
      <c r="AZ140" s="53"/>
      <c r="BA140" s="53"/>
      <c r="BB140" s="53"/>
      <c r="BC140" s="53"/>
      <c r="BD140" s="53"/>
      <c r="BE140" s="53"/>
      <c r="BF140" s="53"/>
      <c r="BG140" s="53"/>
      <c r="BH140" s="68"/>
      <c r="BI140" s="53"/>
      <c r="BJ140" s="53"/>
      <c r="BK140" s="53"/>
      <c r="BL140" s="53"/>
      <c r="BM140" s="53"/>
      <c r="BN140" s="53"/>
      <c r="BO140" s="53"/>
      <c r="BP140" s="53"/>
      <c r="BQ140" s="53"/>
      <c r="BR140" s="53"/>
      <c r="BS140" s="53"/>
      <c r="BT140" s="53"/>
      <c r="BU140" s="53"/>
      <c r="BV140" s="53"/>
      <c r="BW140" s="53"/>
      <c r="BX140" s="53"/>
      <c r="BY140" s="53"/>
      <c r="BZ140" s="53"/>
      <c r="CA140" s="53"/>
      <c r="CB140" s="53"/>
      <c r="CC140" s="53"/>
      <c r="CD140" s="53"/>
      <c r="CE140" s="53"/>
      <c r="CF140" s="53"/>
    </row>
    <row r="141" spans="1:84" ht="15" customHeight="1" x14ac:dyDescent="0.25">
      <c r="A141" s="69"/>
      <c r="B141" s="70"/>
      <c r="C141" s="69"/>
      <c r="D141" s="53"/>
      <c r="E141" s="53"/>
      <c r="F141" s="53"/>
      <c r="G141" s="53"/>
      <c r="H141" s="53"/>
      <c r="I141" s="53"/>
      <c r="J141" s="53"/>
      <c r="K141" s="53"/>
      <c r="L141" s="53"/>
      <c r="M141" s="53"/>
      <c r="N141" s="53"/>
      <c r="O141" s="68"/>
      <c r="P141" s="53"/>
      <c r="Q141" s="53"/>
      <c r="R141" s="53"/>
      <c r="S141" s="53"/>
      <c r="T141" s="53"/>
      <c r="U141" s="53"/>
      <c r="V141" s="53"/>
      <c r="W141" s="53"/>
      <c r="X141" s="53"/>
      <c r="Y141" s="53"/>
      <c r="Z141" s="53"/>
      <c r="AA141" s="53"/>
      <c r="AB141" s="68"/>
      <c r="AC141" s="53"/>
      <c r="AD141" s="53"/>
      <c r="AE141" s="53"/>
      <c r="AF141" s="53"/>
      <c r="AG141" s="53"/>
      <c r="AH141" s="53"/>
      <c r="AI141" s="53"/>
      <c r="AJ141" s="53"/>
      <c r="AK141" s="53"/>
      <c r="AL141" s="53"/>
      <c r="AM141" s="53"/>
      <c r="AN141" s="53"/>
      <c r="AO141" s="53"/>
      <c r="AP141" s="53"/>
      <c r="AQ141" s="53"/>
      <c r="AR141" s="53"/>
      <c r="AS141" s="53"/>
      <c r="AT141" s="53"/>
      <c r="AU141" s="53"/>
      <c r="AV141" s="53"/>
      <c r="AW141" s="53"/>
      <c r="AX141" s="53"/>
      <c r="AY141" s="53"/>
      <c r="AZ141" s="53"/>
      <c r="BA141" s="53"/>
      <c r="BB141" s="53"/>
      <c r="BC141" s="53"/>
      <c r="BD141" s="53"/>
      <c r="BE141" s="53"/>
      <c r="BF141" s="53"/>
      <c r="BG141" s="53"/>
      <c r="BH141" s="68"/>
      <c r="BI141" s="53"/>
      <c r="BJ141" s="53"/>
      <c r="BK141" s="53"/>
      <c r="BL141" s="53"/>
      <c r="BM141" s="53"/>
      <c r="BN141" s="53"/>
      <c r="BO141" s="53"/>
      <c r="BP141" s="53"/>
      <c r="BQ141" s="53"/>
      <c r="BR141" s="53"/>
      <c r="BS141" s="53"/>
      <c r="BT141" s="53"/>
      <c r="BU141" s="53"/>
      <c r="BV141" s="53"/>
      <c r="BW141" s="53"/>
      <c r="BX141" s="53"/>
      <c r="BY141" s="53"/>
      <c r="BZ141" s="53"/>
      <c r="CA141" s="53"/>
      <c r="CB141" s="53"/>
      <c r="CC141" s="53"/>
      <c r="CD141" s="53"/>
      <c r="CE141" s="53"/>
      <c r="CF141" s="53"/>
    </row>
    <row r="142" spans="1:84" ht="15" customHeight="1" x14ac:dyDescent="0.25">
      <c r="A142" s="69"/>
      <c r="B142" s="70"/>
      <c r="C142" s="69"/>
      <c r="D142" s="53"/>
      <c r="E142" s="53"/>
      <c r="F142" s="53"/>
      <c r="G142" s="53"/>
      <c r="H142" s="53"/>
      <c r="I142" s="53"/>
      <c r="J142" s="53"/>
      <c r="K142" s="53"/>
      <c r="L142" s="53"/>
      <c r="M142" s="53"/>
      <c r="N142" s="53"/>
      <c r="O142" s="68"/>
      <c r="P142" s="53"/>
      <c r="Q142" s="53"/>
      <c r="R142" s="53"/>
      <c r="S142" s="53"/>
      <c r="T142" s="53"/>
      <c r="U142" s="53"/>
      <c r="V142" s="53"/>
      <c r="W142" s="53"/>
      <c r="X142" s="53"/>
      <c r="Y142" s="53"/>
      <c r="Z142" s="53"/>
      <c r="AA142" s="53"/>
      <c r="AB142" s="68"/>
      <c r="AC142" s="53"/>
      <c r="AD142" s="53"/>
      <c r="AE142" s="53"/>
      <c r="AF142" s="53"/>
      <c r="AG142" s="53"/>
      <c r="AH142" s="53"/>
      <c r="AI142" s="53"/>
      <c r="AJ142" s="53"/>
      <c r="AK142" s="53"/>
      <c r="AL142" s="53"/>
      <c r="AM142" s="53"/>
      <c r="AN142" s="53"/>
      <c r="AO142" s="53"/>
      <c r="AP142" s="53"/>
      <c r="AQ142" s="53"/>
      <c r="AR142" s="53"/>
      <c r="AS142" s="53"/>
      <c r="AT142" s="53"/>
      <c r="AU142" s="53"/>
      <c r="AV142" s="53"/>
      <c r="AW142" s="53"/>
      <c r="AX142" s="53"/>
      <c r="AY142" s="53"/>
      <c r="AZ142" s="53"/>
      <c r="BA142" s="53"/>
      <c r="BB142" s="53"/>
      <c r="BC142" s="53"/>
      <c r="BD142" s="53"/>
      <c r="BE142" s="53"/>
      <c r="BF142" s="53"/>
      <c r="BG142" s="53"/>
      <c r="BH142" s="68"/>
      <c r="BI142" s="53"/>
      <c r="BJ142" s="53"/>
      <c r="BK142" s="53"/>
      <c r="BL142" s="53"/>
      <c r="BM142" s="53"/>
      <c r="BN142" s="53"/>
      <c r="BO142" s="53"/>
      <c r="BP142" s="53"/>
      <c r="BQ142" s="53"/>
      <c r="BR142" s="53"/>
      <c r="BS142" s="53"/>
      <c r="BT142" s="53"/>
      <c r="BU142" s="53"/>
      <c r="BV142" s="53"/>
      <c r="BW142" s="53"/>
      <c r="BX142" s="53"/>
      <c r="BY142" s="53"/>
      <c r="BZ142" s="53"/>
      <c r="CA142" s="53"/>
      <c r="CB142" s="53"/>
      <c r="CC142" s="53"/>
      <c r="CD142" s="53"/>
      <c r="CE142" s="53"/>
      <c r="CF142" s="53"/>
    </row>
    <row r="143" spans="1:84" ht="15" customHeight="1" x14ac:dyDescent="0.25">
      <c r="A143" s="69"/>
      <c r="B143" s="70"/>
      <c r="C143" s="69"/>
      <c r="D143" s="53"/>
      <c r="E143" s="53"/>
      <c r="F143" s="53"/>
      <c r="G143" s="53"/>
      <c r="H143" s="53"/>
      <c r="I143" s="53"/>
      <c r="J143" s="53"/>
      <c r="K143" s="53"/>
      <c r="L143" s="53"/>
      <c r="M143" s="53"/>
      <c r="N143" s="53"/>
      <c r="O143" s="68"/>
      <c r="P143" s="53"/>
      <c r="Q143" s="53"/>
      <c r="R143" s="53"/>
      <c r="S143" s="53"/>
      <c r="T143" s="53"/>
      <c r="U143" s="53"/>
      <c r="V143" s="53"/>
      <c r="W143" s="53"/>
      <c r="X143" s="53"/>
      <c r="Y143" s="53"/>
      <c r="Z143" s="53"/>
      <c r="AA143" s="53"/>
      <c r="AB143" s="68"/>
      <c r="AC143" s="53"/>
      <c r="AD143" s="53"/>
      <c r="AE143" s="53"/>
      <c r="AF143" s="53"/>
      <c r="AG143" s="53"/>
      <c r="AH143" s="53"/>
      <c r="AI143" s="53"/>
      <c r="AJ143" s="53"/>
      <c r="AK143" s="53"/>
      <c r="AL143" s="53"/>
      <c r="AM143" s="53"/>
      <c r="AN143" s="53"/>
      <c r="AO143" s="53"/>
      <c r="AP143" s="53"/>
      <c r="AQ143" s="53"/>
      <c r="AR143" s="53"/>
      <c r="AS143" s="53"/>
      <c r="AT143" s="53"/>
      <c r="AU143" s="53"/>
      <c r="AV143" s="53"/>
      <c r="AW143" s="53"/>
      <c r="AX143" s="53"/>
      <c r="AY143" s="53"/>
      <c r="AZ143" s="53"/>
      <c r="BA143" s="53"/>
      <c r="BB143" s="53"/>
      <c r="BC143" s="53"/>
      <c r="BD143" s="53"/>
      <c r="BE143" s="53"/>
      <c r="BF143" s="53"/>
      <c r="BG143" s="53"/>
      <c r="BH143" s="68"/>
      <c r="BI143" s="53"/>
      <c r="BJ143" s="53"/>
      <c r="BK143" s="53"/>
      <c r="BL143" s="53"/>
      <c r="BM143" s="53"/>
      <c r="BN143" s="53"/>
      <c r="BO143" s="53"/>
      <c r="BP143" s="53"/>
      <c r="BQ143" s="53"/>
      <c r="BR143" s="53"/>
      <c r="BS143" s="53"/>
      <c r="BT143" s="53"/>
      <c r="BU143" s="53"/>
      <c r="BV143" s="53"/>
      <c r="BW143" s="53"/>
      <c r="BX143" s="53"/>
      <c r="BY143" s="53"/>
      <c r="BZ143" s="53"/>
      <c r="CA143" s="53"/>
      <c r="CB143" s="53"/>
      <c r="CC143" s="53"/>
      <c r="CD143" s="53"/>
      <c r="CE143" s="53"/>
      <c r="CF143" s="53"/>
    </row>
    <row r="144" spans="1:84" ht="15" customHeight="1" x14ac:dyDescent="0.25">
      <c r="A144" s="69"/>
      <c r="B144" s="70"/>
      <c r="C144" s="69"/>
      <c r="D144" s="53"/>
      <c r="E144" s="53"/>
      <c r="F144" s="53"/>
      <c r="G144" s="53"/>
      <c r="H144" s="53"/>
      <c r="I144" s="53"/>
      <c r="J144" s="53"/>
      <c r="K144" s="53"/>
      <c r="L144" s="53"/>
      <c r="M144" s="53"/>
      <c r="N144" s="53"/>
      <c r="O144" s="68"/>
      <c r="P144" s="53"/>
      <c r="Q144" s="53"/>
      <c r="R144" s="53"/>
      <c r="S144" s="53"/>
      <c r="T144" s="53"/>
      <c r="U144" s="53"/>
      <c r="V144" s="53"/>
      <c r="W144" s="53"/>
      <c r="X144" s="53"/>
      <c r="Y144" s="53"/>
      <c r="Z144" s="53"/>
      <c r="AA144" s="53"/>
      <c r="AB144" s="68"/>
      <c r="AC144" s="53"/>
      <c r="AD144" s="53"/>
      <c r="AE144" s="53"/>
      <c r="AF144" s="53"/>
      <c r="AG144" s="53"/>
      <c r="AH144" s="53"/>
      <c r="AI144" s="53"/>
      <c r="AJ144" s="53"/>
      <c r="AK144" s="53"/>
      <c r="AL144" s="53"/>
      <c r="AM144" s="53"/>
      <c r="AN144" s="53"/>
      <c r="AO144" s="53"/>
      <c r="AP144" s="53"/>
      <c r="AQ144" s="53"/>
      <c r="AR144" s="53"/>
      <c r="AS144" s="53"/>
      <c r="AT144" s="53"/>
      <c r="AU144" s="53"/>
      <c r="AV144" s="53"/>
      <c r="AW144" s="53"/>
      <c r="AX144" s="53"/>
      <c r="AY144" s="53"/>
      <c r="AZ144" s="53"/>
      <c r="BA144" s="53"/>
      <c r="BB144" s="53"/>
      <c r="BC144" s="53"/>
      <c r="BD144" s="53"/>
      <c r="BE144" s="53"/>
      <c r="BF144" s="53"/>
      <c r="BG144" s="53"/>
      <c r="BH144" s="68"/>
      <c r="BI144" s="53"/>
      <c r="BJ144" s="53"/>
      <c r="BK144" s="53"/>
      <c r="BL144" s="53"/>
      <c r="BM144" s="53"/>
      <c r="BN144" s="53"/>
      <c r="BO144" s="53"/>
      <c r="BP144" s="53"/>
      <c r="BQ144" s="53"/>
      <c r="BR144" s="53"/>
      <c r="BS144" s="53"/>
      <c r="BT144" s="53"/>
      <c r="BU144" s="53"/>
      <c r="BV144" s="53"/>
      <c r="BW144" s="53"/>
      <c r="BX144" s="53"/>
      <c r="BY144" s="53"/>
      <c r="BZ144" s="53"/>
      <c r="CA144" s="53"/>
      <c r="CB144" s="53"/>
      <c r="CC144" s="53"/>
      <c r="CD144" s="53"/>
      <c r="CE144" s="53"/>
      <c r="CF144" s="53"/>
    </row>
    <row r="145" spans="1:84" ht="15" customHeight="1" x14ac:dyDescent="0.25">
      <c r="A145" s="69"/>
      <c r="B145" s="70"/>
      <c r="C145" s="69"/>
      <c r="D145" s="53"/>
      <c r="E145" s="53"/>
      <c r="F145" s="53"/>
      <c r="G145" s="53"/>
      <c r="H145" s="53"/>
      <c r="I145" s="53"/>
      <c r="J145" s="53"/>
      <c r="K145" s="53"/>
      <c r="L145" s="53"/>
      <c r="M145" s="53"/>
      <c r="N145" s="53"/>
      <c r="O145" s="68"/>
      <c r="P145" s="53"/>
      <c r="Q145" s="53"/>
      <c r="R145" s="53"/>
      <c r="S145" s="53"/>
      <c r="T145" s="53"/>
      <c r="U145" s="53"/>
      <c r="V145" s="53"/>
      <c r="W145" s="53"/>
      <c r="X145" s="53"/>
      <c r="Y145" s="53"/>
      <c r="Z145" s="53"/>
      <c r="AA145" s="53"/>
      <c r="AB145" s="68"/>
      <c r="AC145" s="53"/>
      <c r="AD145" s="53"/>
      <c r="AE145" s="53"/>
      <c r="AF145" s="53"/>
      <c r="AG145" s="53"/>
      <c r="AH145" s="53"/>
      <c r="AI145" s="53"/>
      <c r="AJ145" s="53"/>
      <c r="AK145" s="53"/>
      <c r="AL145" s="53"/>
      <c r="AM145" s="53"/>
      <c r="AN145" s="53"/>
      <c r="AO145" s="53"/>
      <c r="AP145" s="53"/>
      <c r="AQ145" s="53"/>
      <c r="AR145" s="53"/>
      <c r="AS145" s="53"/>
      <c r="AT145" s="53"/>
      <c r="AU145" s="53"/>
      <c r="AV145" s="53"/>
      <c r="AW145" s="53"/>
      <c r="AX145" s="53"/>
      <c r="AY145" s="53"/>
      <c r="AZ145" s="53"/>
      <c r="BA145" s="53"/>
      <c r="BB145" s="53"/>
      <c r="BC145" s="53"/>
      <c r="BD145" s="53"/>
      <c r="BE145" s="53"/>
      <c r="BF145" s="53"/>
      <c r="BG145" s="53"/>
      <c r="BH145" s="68"/>
      <c r="BI145" s="53"/>
      <c r="BJ145" s="53"/>
      <c r="BK145" s="53"/>
      <c r="BL145" s="53"/>
      <c r="BM145" s="53"/>
      <c r="BN145" s="53"/>
      <c r="BO145" s="53"/>
      <c r="BP145" s="53"/>
      <c r="BQ145" s="53"/>
      <c r="BR145" s="53"/>
      <c r="BS145" s="53"/>
      <c r="BT145" s="53"/>
      <c r="BU145" s="53"/>
      <c r="BV145" s="53"/>
      <c r="BW145" s="53"/>
      <c r="BX145" s="53"/>
      <c r="BY145" s="53"/>
      <c r="BZ145" s="53"/>
      <c r="CA145" s="53"/>
      <c r="CB145" s="53"/>
      <c r="CC145" s="53"/>
      <c r="CD145" s="53"/>
      <c r="CE145" s="53"/>
      <c r="CF145" s="53"/>
    </row>
    <row r="146" spans="1:84" ht="15" customHeight="1" x14ac:dyDescent="0.25">
      <c r="A146" s="69"/>
      <c r="B146" s="70"/>
      <c r="C146" s="69"/>
      <c r="D146" s="53"/>
      <c r="E146" s="53"/>
      <c r="F146" s="53"/>
      <c r="G146" s="53"/>
      <c r="H146" s="53"/>
      <c r="I146" s="53"/>
      <c r="J146" s="53"/>
      <c r="K146" s="53"/>
      <c r="L146" s="53"/>
      <c r="M146" s="53"/>
      <c r="N146" s="53"/>
      <c r="O146" s="68"/>
      <c r="P146" s="53"/>
      <c r="Q146" s="53"/>
      <c r="R146" s="53"/>
      <c r="S146" s="53"/>
      <c r="T146" s="53"/>
      <c r="U146" s="53"/>
      <c r="V146" s="53"/>
      <c r="W146" s="53"/>
      <c r="X146" s="53"/>
      <c r="Y146" s="53"/>
      <c r="Z146" s="53"/>
      <c r="AA146" s="53"/>
      <c r="AB146" s="68"/>
      <c r="AC146" s="53"/>
      <c r="AD146" s="53"/>
      <c r="AE146" s="53"/>
      <c r="AF146" s="53"/>
      <c r="AG146" s="53"/>
      <c r="AH146" s="53"/>
      <c r="AI146" s="53"/>
      <c r="AJ146" s="53"/>
      <c r="AK146" s="53"/>
      <c r="AL146" s="53"/>
      <c r="AM146" s="53"/>
      <c r="AN146" s="53"/>
      <c r="AO146" s="53"/>
      <c r="AP146" s="53"/>
      <c r="AQ146" s="53"/>
      <c r="AR146" s="53"/>
      <c r="AS146" s="53"/>
      <c r="AT146" s="53"/>
      <c r="AU146" s="53"/>
      <c r="AV146" s="53"/>
      <c r="AW146" s="53"/>
      <c r="AX146" s="53"/>
      <c r="AY146" s="53"/>
      <c r="AZ146" s="53"/>
      <c r="BA146" s="53"/>
      <c r="BB146" s="53"/>
      <c r="BC146" s="53"/>
      <c r="BD146" s="53"/>
      <c r="BE146" s="53"/>
      <c r="BF146" s="53"/>
      <c r="BG146" s="53"/>
      <c r="BH146" s="68"/>
      <c r="BI146" s="53"/>
      <c r="BJ146" s="53"/>
      <c r="BK146" s="53"/>
      <c r="BL146" s="53"/>
      <c r="BM146" s="53"/>
      <c r="BN146" s="53"/>
      <c r="BO146" s="53"/>
      <c r="BP146" s="53"/>
      <c r="BQ146" s="53"/>
      <c r="BR146" s="53"/>
      <c r="BS146" s="53"/>
      <c r="BT146" s="53"/>
      <c r="BU146" s="53"/>
      <c r="BV146" s="53"/>
      <c r="BW146" s="53"/>
      <c r="BX146" s="53"/>
      <c r="BY146" s="53"/>
      <c r="BZ146" s="53"/>
      <c r="CA146" s="53"/>
      <c r="CB146" s="53"/>
      <c r="CC146" s="53"/>
      <c r="CD146" s="53"/>
      <c r="CE146" s="53"/>
      <c r="CF146" s="53"/>
    </row>
    <row r="147" spans="1:84" ht="15" customHeight="1" x14ac:dyDescent="0.25">
      <c r="A147" s="69"/>
      <c r="B147" s="70"/>
      <c r="C147" s="69"/>
      <c r="D147" s="53"/>
      <c r="E147" s="53"/>
      <c r="F147" s="53"/>
      <c r="G147" s="53"/>
      <c r="H147" s="53"/>
      <c r="I147" s="53"/>
      <c r="J147" s="53"/>
      <c r="K147" s="53"/>
      <c r="L147" s="53"/>
      <c r="M147" s="53"/>
      <c r="N147" s="53"/>
      <c r="O147" s="68"/>
      <c r="P147" s="53"/>
      <c r="Q147" s="53"/>
      <c r="R147" s="53"/>
      <c r="S147" s="53"/>
      <c r="T147" s="53"/>
      <c r="U147" s="53"/>
      <c r="V147" s="53"/>
      <c r="W147" s="53"/>
      <c r="X147" s="53"/>
      <c r="Y147" s="53"/>
      <c r="Z147" s="53"/>
      <c r="AA147" s="53"/>
      <c r="AB147" s="68"/>
      <c r="AC147" s="53"/>
      <c r="AD147" s="53"/>
      <c r="AE147" s="53"/>
      <c r="AF147" s="53"/>
      <c r="AG147" s="53"/>
      <c r="AH147" s="53"/>
      <c r="AI147" s="53"/>
      <c r="AJ147" s="53"/>
      <c r="AK147" s="53"/>
      <c r="AL147" s="53"/>
      <c r="AM147" s="53"/>
      <c r="AN147" s="53"/>
      <c r="AO147" s="53"/>
      <c r="AP147" s="53"/>
      <c r="AQ147" s="53"/>
      <c r="AR147" s="53"/>
      <c r="AS147" s="53"/>
      <c r="AT147" s="53"/>
      <c r="AU147" s="53"/>
      <c r="AV147" s="53"/>
      <c r="AW147" s="53"/>
      <c r="AX147" s="53"/>
      <c r="AY147" s="53"/>
      <c r="AZ147" s="53"/>
      <c r="BA147" s="53"/>
      <c r="BB147" s="53"/>
      <c r="BC147" s="53"/>
      <c r="BD147" s="53"/>
      <c r="BE147" s="53"/>
      <c r="BF147" s="53"/>
      <c r="BG147" s="53"/>
      <c r="BH147" s="68"/>
      <c r="BI147" s="53"/>
      <c r="BJ147" s="53"/>
      <c r="BK147" s="53"/>
      <c r="BL147" s="53"/>
      <c r="BM147" s="53"/>
      <c r="BN147" s="53"/>
      <c r="BO147" s="53"/>
      <c r="BP147" s="53"/>
      <c r="BQ147" s="53"/>
      <c r="BR147" s="53"/>
      <c r="BS147" s="53"/>
      <c r="BT147" s="53"/>
      <c r="BU147" s="53"/>
      <c r="BV147" s="53"/>
      <c r="BW147" s="53"/>
      <c r="BX147" s="53"/>
      <c r="BY147" s="53"/>
      <c r="BZ147" s="53"/>
      <c r="CA147" s="53"/>
      <c r="CB147" s="53"/>
      <c r="CC147" s="53"/>
      <c r="CD147" s="53"/>
      <c r="CE147" s="53"/>
      <c r="CF147" s="53"/>
    </row>
    <row r="148" spans="1:84" ht="15" customHeight="1" x14ac:dyDescent="0.25">
      <c r="A148" s="69"/>
      <c r="B148" s="70"/>
      <c r="C148" s="69"/>
      <c r="D148" s="53"/>
      <c r="E148" s="53"/>
      <c r="F148" s="53"/>
      <c r="G148" s="53"/>
      <c r="H148" s="53"/>
      <c r="I148" s="53"/>
      <c r="J148" s="53"/>
      <c r="K148" s="53"/>
      <c r="L148" s="53"/>
      <c r="M148" s="53"/>
      <c r="N148" s="53"/>
      <c r="O148" s="68"/>
      <c r="P148" s="53"/>
      <c r="Q148" s="53"/>
      <c r="R148" s="53"/>
      <c r="S148" s="53"/>
      <c r="T148" s="53"/>
      <c r="U148" s="53"/>
      <c r="V148" s="53"/>
      <c r="W148" s="53"/>
      <c r="X148" s="53"/>
      <c r="Y148" s="53"/>
      <c r="Z148" s="53"/>
      <c r="AA148" s="53"/>
      <c r="AB148" s="68"/>
      <c r="AC148" s="53"/>
      <c r="AD148" s="53"/>
      <c r="AE148" s="53"/>
      <c r="AF148" s="53"/>
      <c r="AG148" s="53"/>
      <c r="AH148" s="53"/>
      <c r="AI148" s="53"/>
      <c r="AJ148" s="53"/>
      <c r="AK148" s="53"/>
      <c r="AL148" s="53"/>
      <c r="AM148" s="53"/>
      <c r="AN148" s="53"/>
      <c r="AO148" s="53"/>
      <c r="AP148" s="53"/>
      <c r="AQ148" s="53"/>
      <c r="AR148" s="53"/>
      <c r="AS148" s="53"/>
      <c r="AT148" s="53"/>
      <c r="AU148" s="53"/>
      <c r="AV148" s="53"/>
      <c r="AW148" s="53"/>
      <c r="AX148" s="53"/>
      <c r="AY148" s="53"/>
      <c r="AZ148" s="53"/>
      <c r="BA148" s="53"/>
      <c r="BB148" s="53"/>
      <c r="BC148" s="53"/>
      <c r="BD148" s="53"/>
      <c r="BE148" s="53"/>
      <c r="BF148" s="53"/>
      <c r="BG148" s="53"/>
      <c r="BH148" s="68"/>
      <c r="BI148" s="53"/>
      <c r="BJ148" s="53"/>
      <c r="BK148" s="53"/>
      <c r="BL148" s="53"/>
      <c r="BM148" s="53"/>
      <c r="BN148" s="53"/>
      <c r="BO148" s="53"/>
      <c r="BP148" s="53"/>
      <c r="BQ148" s="53"/>
      <c r="BR148" s="53"/>
      <c r="BS148" s="53"/>
      <c r="BT148" s="53"/>
      <c r="BU148" s="53"/>
      <c r="BV148" s="53"/>
      <c r="BW148" s="53"/>
      <c r="BX148" s="53"/>
      <c r="BY148" s="53"/>
      <c r="BZ148" s="53"/>
      <c r="CA148" s="53"/>
      <c r="CB148" s="53"/>
      <c r="CC148" s="53"/>
      <c r="CD148" s="53"/>
      <c r="CE148" s="53"/>
      <c r="CF148" s="53"/>
    </row>
    <row r="149" spans="1:84" ht="15" customHeight="1" x14ac:dyDescent="0.25">
      <c r="A149" s="69"/>
      <c r="B149" s="70"/>
      <c r="C149" s="69"/>
      <c r="D149" s="53"/>
      <c r="E149" s="53"/>
      <c r="F149" s="53"/>
      <c r="G149" s="53"/>
      <c r="H149" s="53"/>
      <c r="I149" s="53"/>
      <c r="J149" s="53"/>
      <c r="K149" s="53"/>
      <c r="L149" s="53"/>
      <c r="M149" s="53"/>
      <c r="N149" s="53"/>
      <c r="O149" s="68"/>
      <c r="P149" s="53"/>
      <c r="Q149" s="53"/>
      <c r="R149" s="53"/>
      <c r="S149" s="53"/>
      <c r="T149" s="53"/>
      <c r="U149" s="53"/>
      <c r="V149" s="53"/>
      <c r="W149" s="53"/>
      <c r="X149" s="53"/>
      <c r="Y149" s="53"/>
      <c r="Z149" s="53"/>
      <c r="AA149" s="53"/>
      <c r="AB149" s="68"/>
      <c r="AC149" s="53"/>
      <c r="AD149" s="53"/>
      <c r="AE149" s="53"/>
      <c r="AF149" s="53"/>
      <c r="AG149" s="53"/>
      <c r="AH149" s="53"/>
      <c r="AI149" s="53"/>
      <c r="AJ149" s="53"/>
      <c r="AK149" s="53"/>
      <c r="AL149" s="53"/>
      <c r="AM149" s="53"/>
      <c r="AN149" s="53"/>
      <c r="AO149" s="53"/>
      <c r="AP149" s="53"/>
      <c r="AQ149" s="53"/>
      <c r="AR149" s="53"/>
      <c r="AS149" s="53"/>
      <c r="AT149" s="53"/>
      <c r="AU149" s="53"/>
      <c r="AV149" s="53"/>
      <c r="AW149" s="53"/>
      <c r="AX149" s="53"/>
      <c r="AY149" s="53"/>
      <c r="AZ149" s="53"/>
      <c r="BA149" s="53"/>
      <c r="BB149" s="53"/>
      <c r="BC149" s="53"/>
      <c r="BD149" s="53"/>
      <c r="BE149" s="53"/>
      <c r="BF149" s="53"/>
      <c r="BG149" s="53"/>
      <c r="BH149" s="68"/>
      <c r="BI149" s="53"/>
      <c r="BJ149" s="53"/>
      <c r="BK149" s="53"/>
      <c r="BL149" s="53"/>
      <c r="BM149" s="53"/>
      <c r="BN149" s="53"/>
      <c r="BO149" s="53"/>
      <c r="BP149" s="53"/>
      <c r="BQ149" s="53"/>
      <c r="BR149" s="53"/>
      <c r="BS149" s="53"/>
      <c r="BT149" s="53"/>
      <c r="BU149" s="53"/>
      <c r="BV149" s="53"/>
      <c r="BW149" s="53"/>
      <c r="BX149" s="53"/>
      <c r="BY149" s="53"/>
      <c r="BZ149" s="53"/>
      <c r="CA149" s="53"/>
      <c r="CB149" s="53"/>
      <c r="CC149" s="53"/>
      <c r="CD149" s="53"/>
      <c r="CE149" s="53"/>
      <c r="CF149" s="53"/>
    </row>
    <row r="150" spans="1:84" ht="15" customHeight="1" x14ac:dyDescent="0.25">
      <c r="A150" s="69"/>
      <c r="B150" s="70"/>
      <c r="C150" s="69"/>
      <c r="D150" s="53"/>
      <c r="E150" s="53"/>
      <c r="F150" s="53"/>
      <c r="G150" s="53"/>
      <c r="H150" s="53"/>
      <c r="I150" s="53"/>
      <c r="J150" s="53"/>
      <c r="K150" s="53"/>
      <c r="L150" s="53"/>
      <c r="M150" s="53"/>
      <c r="N150" s="53"/>
      <c r="O150" s="68"/>
      <c r="P150" s="53"/>
      <c r="Q150" s="53"/>
      <c r="R150" s="53"/>
      <c r="S150" s="53"/>
      <c r="T150" s="53"/>
      <c r="U150" s="53"/>
      <c r="V150" s="53"/>
      <c r="W150" s="53"/>
      <c r="X150" s="53"/>
      <c r="Y150" s="53"/>
      <c r="Z150" s="53"/>
      <c r="AA150" s="53"/>
      <c r="AB150" s="68"/>
      <c r="AC150" s="53"/>
      <c r="AD150" s="53"/>
      <c r="AE150" s="53"/>
      <c r="AF150" s="53"/>
      <c r="AG150" s="53"/>
      <c r="AH150" s="53"/>
      <c r="AI150" s="53"/>
      <c r="AJ150" s="53"/>
      <c r="AK150" s="53"/>
      <c r="AL150" s="53"/>
      <c r="AM150" s="53"/>
      <c r="AN150" s="53"/>
      <c r="AO150" s="53"/>
      <c r="AP150" s="53"/>
      <c r="AQ150" s="53"/>
      <c r="AR150" s="53"/>
      <c r="AS150" s="53"/>
      <c r="AT150" s="53"/>
      <c r="AU150" s="53"/>
      <c r="AV150" s="53"/>
      <c r="AW150" s="53"/>
      <c r="AX150" s="53"/>
      <c r="AY150" s="53"/>
      <c r="AZ150" s="53"/>
      <c r="BA150" s="53"/>
      <c r="BB150" s="53"/>
      <c r="BC150" s="53"/>
      <c r="BD150" s="53"/>
      <c r="BE150" s="53"/>
      <c r="BF150" s="53"/>
      <c r="BG150" s="53"/>
      <c r="BH150" s="68"/>
      <c r="BI150" s="53"/>
      <c r="BJ150" s="53"/>
      <c r="BK150" s="53"/>
      <c r="BL150" s="53"/>
      <c r="BM150" s="53"/>
      <c r="BN150" s="53"/>
      <c r="BO150" s="53"/>
      <c r="BP150" s="53"/>
      <c r="BQ150" s="53"/>
      <c r="BR150" s="53"/>
      <c r="BS150" s="53"/>
      <c r="BT150" s="53"/>
      <c r="BU150" s="53"/>
      <c r="BV150" s="53"/>
      <c r="BW150" s="53"/>
      <c r="BX150" s="53"/>
      <c r="BY150" s="53"/>
      <c r="BZ150" s="53"/>
      <c r="CA150" s="53"/>
      <c r="CB150" s="53"/>
      <c r="CC150" s="53"/>
      <c r="CD150" s="53"/>
      <c r="CE150" s="53"/>
      <c r="CF150" s="53"/>
    </row>
    <row r="151" spans="1:84" ht="15" customHeight="1" x14ac:dyDescent="0.25">
      <c r="A151" s="69"/>
      <c r="B151" s="70"/>
      <c r="C151" s="69"/>
      <c r="D151" s="53"/>
      <c r="E151" s="53"/>
      <c r="F151" s="53"/>
      <c r="G151" s="53"/>
      <c r="H151" s="53"/>
      <c r="I151" s="53"/>
      <c r="J151" s="53"/>
      <c r="K151" s="53"/>
      <c r="L151" s="53"/>
      <c r="M151" s="53"/>
      <c r="N151" s="53"/>
      <c r="O151" s="68"/>
      <c r="P151" s="53"/>
      <c r="Q151" s="53"/>
      <c r="R151" s="53"/>
      <c r="S151" s="53"/>
      <c r="T151" s="53"/>
      <c r="U151" s="53"/>
      <c r="V151" s="53"/>
      <c r="W151" s="53"/>
      <c r="X151" s="53"/>
      <c r="Y151" s="53"/>
      <c r="Z151" s="53"/>
      <c r="AA151" s="53"/>
      <c r="AB151" s="68"/>
      <c r="AC151" s="53"/>
      <c r="AD151" s="53"/>
      <c r="AE151" s="53"/>
      <c r="AF151" s="53"/>
      <c r="AG151" s="53"/>
      <c r="AH151" s="53"/>
      <c r="AI151" s="53"/>
      <c r="AJ151" s="53"/>
      <c r="AK151" s="53"/>
      <c r="AL151" s="53"/>
      <c r="AM151" s="53"/>
      <c r="AN151" s="53"/>
      <c r="AO151" s="53"/>
      <c r="AP151" s="53"/>
      <c r="AQ151" s="53"/>
      <c r="AR151" s="53"/>
      <c r="AS151" s="53"/>
      <c r="AT151" s="53"/>
      <c r="AU151" s="53"/>
      <c r="AV151" s="53"/>
      <c r="AW151" s="53"/>
      <c r="AX151" s="53"/>
      <c r="AY151" s="53"/>
      <c r="AZ151" s="53"/>
      <c r="BA151" s="53"/>
      <c r="BB151" s="53"/>
      <c r="BC151" s="53"/>
      <c r="BD151" s="53"/>
      <c r="BE151" s="53"/>
      <c r="BF151" s="53"/>
      <c r="BG151" s="53"/>
      <c r="BH151" s="68"/>
      <c r="BI151" s="53"/>
      <c r="BJ151" s="53"/>
      <c r="BK151" s="53"/>
      <c r="BL151" s="53"/>
      <c r="BM151" s="53"/>
      <c r="BN151" s="53"/>
      <c r="BO151" s="53"/>
      <c r="BP151" s="53"/>
      <c r="BQ151" s="53"/>
      <c r="BR151" s="53"/>
      <c r="BS151" s="53"/>
      <c r="BT151" s="53"/>
      <c r="BU151" s="53"/>
      <c r="BV151" s="53"/>
      <c r="BW151" s="53"/>
      <c r="BX151" s="53"/>
      <c r="BY151" s="53"/>
      <c r="BZ151" s="53"/>
      <c r="CA151" s="53"/>
      <c r="CB151" s="53"/>
      <c r="CC151" s="53"/>
      <c r="CD151" s="53"/>
      <c r="CE151" s="53"/>
      <c r="CF151" s="53"/>
    </row>
    <row r="154" spans="1:84" ht="15" customHeight="1" x14ac:dyDescent="0.25">
      <c r="A154" s="35" t="s">
        <v>2244</v>
      </c>
      <c r="B154" s="34"/>
      <c r="C154" s="34"/>
      <c r="D154" s="34"/>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row>
    <row r="155" spans="1:84" ht="15" customHeight="1" x14ac:dyDescent="0.25">
      <c r="A155" s="123" t="s">
        <v>2781</v>
      </c>
      <c r="B155" s="123"/>
      <c r="C155" s="123"/>
      <c r="D155" s="123"/>
      <c r="E155" s="123"/>
      <c r="F155" s="123"/>
      <c r="G155" s="123"/>
      <c r="H155" s="123"/>
      <c r="I155" s="123"/>
      <c r="L155" s="123" t="s">
        <v>2776</v>
      </c>
      <c r="M155" s="123"/>
      <c r="N155" s="123"/>
      <c r="O155" s="123"/>
      <c r="P155" s="123"/>
      <c r="Q155" s="123"/>
      <c r="R155" s="123"/>
      <c r="S155" s="123"/>
      <c r="T155" s="123"/>
      <c r="U155" s="123"/>
      <c r="V155" s="123"/>
      <c r="W155" s="123"/>
      <c r="X155" s="123"/>
      <c r="Y155" s="123"/>
      <c r="Z155" s="123"/>
      <c r="AA155" s="123"/>
      <c r="AB155" s="123"/>
      <c r="AC155" s="123"/>
      <c r="AD155" s="123"/>
      <c r="AE155" s="123"/>
      <c r="AF155" s="123"/>
      <c r="AG155" s="123"/>
      <c r="AH155" s="123"/>
      <c r="AI155" s="123"/>
      <c r="AJ155" s="123"/>
      <c r="AM155" s="123" t="s">
        <v>2997</v>
      </c>
      <c r="AN155" s="123"/>
      <c r="AO155" s="123"/>
      <c r="AP155" s="123"/>
      <c r="AQ155" s="123"/>
      <c r="AR155" s="123"/>
      <c r="AU155" s="123" t="s">
        <v>3005</v>
      </c>
      <c r="AV155" s="123"/>
      <c r="AW155" s="123"/>
      <c r="AX155" s="123"/>
      <c r="AY155" s="123"/>
      <c r="AZ155" s="123"/>
      <c r="BA155" s="123"/>
      <c r="BB155" s="123"/>
      <c r="BC155" s="123"/>
      <c r="BD155" s="123"/>
      <c r="BE155" s="123"/>
      <c r="BH155" s="123" t="s">
        <v>454</v>
      </c>
      <c r="BI155" s="123"/>
      <c r="BJ155" s="123"/>
      <c r="BK155" s="123"/>
      <c r="BL155" s="123"/>
      <c r="BM155" s="123"/>
      <c r="BN155" s="123"/>
      <c r="BO155" s="123"/>
      <c r="BP155" s="123"/>
      <c r="BQ155" s="123"/>
      <c r="BR155" s="123"/>
      <c r="BS155" s="123"/>
      <c r="BT155" s="123"/>
      <c r="BU155" s="123"/>
      <c r="BV155" s="123"/>
      <c r="BW155" s="123"/>
      <c r="BX155" s="123"/>
      <c r="BY155" s="123"/>
      <c r="BZ155" s="123"/>
      <c r="CA155" s="123"/>
      <c r="CB155" s="123"/>
      <c r="CC155" s="123"/>
    </row>
    <row r="156" spans="1:84" ht="15" customHeight="1" x14ac:dyDescent="0.25">
      <c r="A156" s="75" t="s">
        <v>2611</v>
      </c>
      <c r="B156" s="74" t="s">
        <v>2777</v>
      </c>
      <c r="C156" s="74" t="s">
        <v>313</v>
      </c>
      <c r="D156" s="74" t="s">
        <v>2778</v>
      </c>
      <c r="E156" s="74" t="s">
        <v>2612</v>
      </c>
      <c r="F156" s="74" t="s">
        <v>2613</v>
      </c>
      <c r="G156" s="78" t="s">
        <v>446</v>
      </c>
      <c r="H156" s="74" t="s">
        <v>2779</v>
      </c>
      <c r="I156" s="74" t="s">
        <v>2780</v>
      </c>
      <c r="L156" s="75" t="s">
        <v>2611</v>
      </c>
      <c r="M156" s="74" t="s">
        <v>2612</v>
      </c>
      <c r="N156" s="74" t="s">
        <v>2613</v>
      </c>
      <c r="O156" s="74" t="s">
        <v>2614</v>
      </c>
      <c r="P156" s="74" t="s">
        <v>2615</v>
      </c>
      <c r="Q156" s="74" t="s">
        <v>2616</v>
      </c>
      <c r="R156" s="74" t="s">
        <v>2617</v>
      </c>
      <c r="S156" s="74" t="s">
        <v>2618</v>
      </c>
      <c r="T156" s="74" t="s">
        <v>2619</v>
      </c>
      <c r="U156" s="74" t="s">
        <v>2620</v>
      </c>
      <c r="V156" s="74" t="s">
        <v>2621</v>
      </c>
      <c r="W156" s="74" t="s">
        <v>2622</v>
      </c>
      <c r="X156" s="74" t="s">
        <v>2623</v>
      </c>
      <c r="Y156" s="74" t="s">
        <v>2624</v>
      </c>
      <c r="Z156" s="74" t="s">
        <v>315</v>
      </c>
      <c r="AA156" s="74" t="s">
        <v>2625</v>
      </c>
      <c r="AB156" s="74" t="s">
        <v>2626</v>
      </c>
      <c r="AC156" s="74" t="s">
        <v>2627</v>
      </c>
      <c r="AD156" s="74" t="s">
        <v>2628</v>
      </c>
      <c r="AE156" s="74" t="s">
        <v>2629</v>
      </c>
      <c r="AF156" s="74" t="s">
        <v>2630</v>
      </c>
      <c r="AG156" s="74" t="s">
        <v>2631</v>
      </c>
      <c r="AH156" s="74" t="s">
        <v>2632</v>
      </c>
      <c r="AI156" s="74" t="s">
        <v>2633</v>
      </c>
      <c r="AJ156" s="74" t="s">
        <v>2634</v>
      </c>
      <c r="AK156" s="3"/>
      <c r="AL156" s="3"/>
      <c r="AM156" s="75" t="s">
        <v>2611</v>
      </c>
      <c r="AN156" s="74" t="s">
        <v>2777</v>
      </c>
      <c r="AO156" s="74" t="s">
        <v>2782</v>
      </c>
      <c r="AP156" s="74" t="s">
        <v>2783</v>
      </c>
      <c r="AQ156" s="74" t="s">
        <v>2634</v>
      </c>
      <c r="AR156" s="74" t="s">
        <v>315</v>
      </c>
      <c r="AS156" s="3"/>
      <c r="AT156" s="3"/>
      <c r="AU156" s="75" t="s">
        <v>2611</v>
      </c>
      <c r="AV156" s="74" t="s">
        <v>2998</v>
      </c>
      <c r="AW156" s="74" t="s">
        <v>313</v>
      </c>
      <c r="AX156" s="74" t="s">
        <v>2778</v>
      </c>
      <c r="AY156" s="74" t="s">
        <v>2999</v>
      </c>
      <c r="AZ156" s="74" t="s">
        <v>3000</v>
      </c>
      <c r="BA156" s="74" t="s">
        <v>3001</v>
      </c>
      <c r="BB156" s="74" t="s">
        <v>3002</v>
      </c>
      <c r="BC156" s="74" t="s">
        <v>3003</v>
      </c>
      <c r="BD156" s="78" t="s">
        <v>446</v>
      </c>
      <c r="BE156" s="74" t="s">
        <v>2779</v>
      </c>
      <c r="BF156" s="3"/>
      <c r="BG156" s="3"/>
      <c r="BH156" s="75" t="s">
        <v>2611</v>
      </c>
      <c r="BI156" s="74" t="s">
        <v>3006</v>
      </c>
      <c r="BJ156" s="74" t="s">
        <v>3007</v>
      </c>
      <c r="BK156" s="74" t="s">
        <v>3008</v>
      </c>
      <c r="BL156" s="74" t="s">
        <v>3009</v>
      </c>
      <c r="BM156" s="74" t="s">
        <v>3010</v>
      </c>
      <c r="BN156" s="74" t="s">
        <v>3011</v>
      </c>
      <c r="BO156" s="74" t="s">
        <v>3012</v>
      </c>
      <c r="BP156" s="74" t="s">
        <v>3013</v>
      </c>
      <c r="BQ156" s="74" t="s">
        <v>3014</v>
      </c>
      <c r="BR156" s="74" t="s">
        <v>2783</v>
      </c>
      <c r="BS156" s="74" t="s">
        <v>2634</v>
      </c>
      <c r="BT156" s="74" t="s">
        <v>315</v>
      </c>
      <c r="BU156" s="74" t="s">
        <v>312</v>
      </c>
      <c r="BV156" s="74" t="s">
        <v>3015</v>
      </c>
      <c r="BW156" s="74" t="s">
        <v>3016</v>
      </c>
      <c r="BX156" s="74" t="s">
        <v>2631</v>
      </c>
      <c r="BY156" s="74" t="s">
        <v>2632</v>
      </c>
      <c r="BZ156" s="74" t="s">
        <v>3017</v>
      </c>
      <c r="CA156" s="74" t="s">
        <v>3018</v>
      </c>
      <c r="CB156" s="74" t="s">
        <v>3019</v>
      </c>
      <c r="CC156" s="74" t="s">
        <v>3020</v>
      </c>
    </row>
    <row r="157" spans="1:84" ht="15" customHeight="1" x14ac:dyDescent="0.25">
      <c r="A157" s="76">
        <v>46301.781284722223</v>
      </c>
      <c r="B157" s="73">
        <v>1</v>
      </c>
      <c r="C157" s="73" t="s">
        <v>375</v>
      </c>
      <c r="D157" s="73" t="s">
        <v>648</v>
      </c>
      <c r="E157" s="73" t="s">
        <v>2635</v>
      </c>
      <c r="F157" s="73" t="s">
        <v>183</v>
      </c>
      <c r="G157" s="79">
        <v>-3.4358815419273706E-4</v>
      </c>
      <c r="H157" s="73">
        <v>-5.039292928160144</v>
      </c>
      <c r="I157" s="77" t="s">
        <v>327</v>
      </c>
      <c r="L157" s="76">
        <v>46301.781284722223</v>
      </c>
      <c r="M157" s="73" t="s">
        <v>2635</v>
      </c>
      <c r="N157" s="73" t="s">
        <v>183</v>
      </c>
      <c r="O157" s="73">
        <v>-0.125</v>
      </c>
      <c r="P157" s="73">
        <v>-0.375</v>
      </c>
      <c r="Q157" s="73">
        <v>2.5000000000000001E-3</v>
      </c>
      <c r="R157" s="73" t="s">
        <v>2636</v>
      </c>
      <c r="S157" s="73">
        <v>0.05</v>
      </c>
      <c r="T157" s="73">
        <v>0.05</v>
      </c>
      <c r="U157" s="73"/>
      <c r="V157" s="73">
        <v>0</v>
      </c>
      <c r="W157" s="73">
        <v>5.2083333333333336E-7</v>
      </c>
      <c r="X157" s="73">
        <v>5.2083333333333336E-7</v>
      </c>
      <c r="Y157" s="73">
        <v>0</v>
      </c>
      <c r="Z157" s="77" t="s">
        <v>2637</v>
      </c>
      <c r="AA157" s="73"/>
      <c r="AB157" s="73"/>
      <c r="AC157" s="73"/>
      <c r="AD157" s="73"/>
      <c r="AE157" s="73"/>
      <c r="AF157" s="73"/>
      <c r="AG157" s="73"/>
      <c r="AH157" s="73"/>
      <c r="AI157" s="73"/>
      <c r="AJ157" s="73"/>
      <c r="AM157" s="76">
        <v>46301.781284722223</v>
      </c>
      <c r="AN157" s="73" t="s">
        <v>2784</v>
      </c>
      <c r="AO157" s="73" t="s">
        <v>2785</v>
      </c>
      <c r="AP157" s="73">
        <v>-0.25</v>
      </c>
      <c r="AQ157" s="73" t="s">
        <v>288</v>
      </c>
      <c r="AR157" s="77" t="s">
        <v>2786</v>
      </c>
      <c r="AU157" s="76">
        <v>46301.781284722223</v>
      </c>
      <c r="AV157" s="73" t="s">
        <v>3033</v>
      </c>
      <c r="AW157" s="73" t="s">
        <v>375</v>
      </c>
      <c r="AX157" s="73" t="s">
        <v>648</v>
      </c>
      <c r="AY157" s="73" t="s">
        <v>442</v>
      </c>
      <c r="AZ157" s="73" t="s">
        <v>2970</v>
      </c>
      <c r="BA157" s="73" t="s">
        <v>3004</v>
      </c>
      <c r="BB157" s="73" t="s">
        <v>183</v>
      </c>
      <c r="BC157" s="73">
        <v>1</v>
      </c>
      <c r="BD157" s="79">
        <v>-3.5000000000000001E-3</v>
      </c>
      <c r="BE157" s="73">
        <v>-22</v>
      </c>
      <c r="BH157" s="76">
        <v>46301.781284722223</v>
      </c>
      <c r="BI157" s="73" t="s">
        <v>3021</v>
      </c>
      <c r="BJ157" s="73" t="s">
        <v>3022</v>
      </c>
      <c r="BK157" s="73">
        <v>-0.25</v>
      </c>
      <c r="BL157" s="73">
        <v>0.4</v>
      </c>
      <c r="BM157" s="73">
        <v>0.25</v>
      </c>
      <c r="BN157" s="73">
        <v>0.4</v>
      </c>
      <c r="BO157" s="73">
        <v>0</v>
      </c>
      <c r="BP157" s="73">
        <v>1</v>
      </c>
      <c r="BQ157" s="73" t="s">
        <v>3176</v>
      </c>
      <c r="BR157" s="73">
        <v>0.5</v>
      </c>
      <c r="BS157" s="73" t="s">
        <v>288</v>
      </c>
      <c r="BT157" s="77" t="s">
        <v>3177</v>
      </c>
      <c r="BU157" s="73"/>
      <c r="BV157" s="73"/>
      <c r="BW157" s="73"/>
      <c r="BX157" s="73"/>
      <c r="BY157" s="73"/>
      <c r="BZ157" s="73"/>
      <c r="CA157" s="73"/>
      <c r="CB157" s="73"/>
      <c r="CC157" s="73"/>
    </row>
    <row r="158" spans="1:84" ht="15" customHeight="1" x14ac:dyDescent="0.25">
      <c r="A158" s="76">
        <v>46301.781284722223</v>
      </c>
      <c r="B158" s="73">
        <v>1</v>
      </c>
      <c r="C158" s="73" t="s">
        <v>375</v>
      </c>
      <c r="D158" s="73" t="s">
        <v>648</v>
      </c>
      <c r="E158" s="73" t="s">
        <v>2638</v>
      </c>
      <c r="F158" s="73" t="s">
        <v>183</v>
      </c>
      <c r="G158" s="79">
        <v>-3.4358815419273706E-4</v>
      </c>
      <c r="H158" s="73">
        <v>-5.039292928160144</v>
      </c>
      <c r="I158" s="77" t="s">
        <v>327</v>
      </c>
      <c r="L158" s="76">
        <v>46301.781284722223</v>
      </c>
      <c r="M158" s="73" t="s">
        <v>2638</v>
      </c>
      <c r="N158" s="73" t="s">
        <v>183</v>
      </c>
      <c r="O158" s="73">
        <v>-7.4999999999999997E-2</v>
      </c>
      <c r="P158" s="73">
        <v>-0.375</v>
      </c>
      <c r="Q158" s="73">
        <v>2.5000000000000001E-3</v>
      </c>
      <c r="R158" s="73" t="s">
        <v>2636</v>
      </c>
      <c r="S158" s="73">
        <v>0.05</v>
      </c>
      <c r="T158" s="73">
        <v>0.05</v>
      </c>
      <c r="U158" s="73"/>
      <c r="V158" s="73">
        <v>0</v>
      </c>
      <c r="W158" s="73">
        <v>5.2083333333333336E-7</v>
      </c>
      <c r="X158" s="73">
        <v>5.2083333333333336E-7</v>
      </c>
      <c r="Y158" s="73">
        <v>0</v>
      </c>
      <c r="Z158" s="77" t="s">
        <v>2637</v>
      </c>
      <c r="AA158" s="73"/>
      <c r="AB158" s="73"/>
      <c r="AC158" s="73"/>
      <c r="AD158" s="73"/>
      <c r="AE158" s="73"/>
      <c r="AF158" s="73"/>
      <c r="AG158" s="73"/>
      <c r="AH158" s="73"/>
      <c r="AI158" s="73"/>
      <c r="AJ158" s="73"/>
      <c r="AM158" s="76">
        <v>46301.781284722223</v>
      </c>
      <c r="AN158" s="73" t="s">
        <v>2784</v>
      </c>
      <c r="AO158" s="73" t="s">
        <v>2787</v>
      </c>
      <c r="AP158" s="73">
        <v>0.25</v>
      </c>
      <c r="AQ158" s="73" t="s">
        <v>288</v>
      </c>
      <c r="AR158" s="77" t="s">
        <v>2788</v>
      </c>
      <c r="AU158" s="76">
        <v>46301.781284722223</v>
      </c>
      <c r="AV158" s="73" t="s">
        <v>3033</v>
      </c>
      <c r="AW158" s="73" t="s">
        <v>375</v>
      </c>
      <c r="AX158" s="73" t="s">
        <v>648</v>
      </c>
      <c r="AY158" s="73" t="s">
        <v>442</v>
      </c>
      <c r="AZ158" s="73" t="s">
        <v>2970</v>
      </c>
      <c r="BA158" s="73" t="s">
        <v>3004</v>
      </c>
      <c r="BB158" s="73" t="s">
        <v>183</v>
      </c>
      <c r="BC158" s="73">
        <v>2</v>
      </c>
      <c r="BD158" s="79">
        <v>-1.5E-3</v>
      </c>
      <c r="BE158" s="73">
        <v>-22</v>
      </c>
      <c r="BH158" s="76">
        <v>46301.781284722223</v>
      </c>
      <c r="BI158" s="73" t="s">
        <v>3021</v>
      </c>
      <c r="BJ158" s="73" t="s">
        <v>3023</v>
      </c>
      <c r="BK158" s="73">
        <v>-0.25</v>
      </c>
      <c r="BL158" s="73">
        <v>-0.4</v>
      </c>
      <c r="BM158" s="73">
        <v>-0.25</v>
      </c>
      <c r="BN158" s="73">
        <v>0.4</v>
      </c>
      <c r="BO158" s="73">
        <v>-1</v>
      </c>
      <c r="BP158" s="73">
        <v>0</v>
      </c>
      <c r="BQ158" s="73" t="s">
        <v>3024</v>
      </c>
      <c r="BR158" s="73">
        <v>0.8</v>
      </c>
      <c r="BS158" s="73" t="s">
        <v>288</v>
      </c>
      <c r="BT158" s="77" t="s">
        <v>3178</v>
      </c>
      <c r="BU158" s="73"/>
      <c r="BV158" s="73"/>
      <c r="BW158" s="73"/>
      <c r="BX158" s="73"/>
      <c r="BY158" s="73"/>
      <c r="BZ158" s="73"/>
      <c r="CA158" s="73"/>
      <c r="CB158" s="73"/>
      <c r="CC158" s="73"/>
    </row>
    <row r="159" spans="1:84" ht="15" customHeight="1" x14ac:dyDescent="0.25">
      <c r="A159" s="76">
        <v>46301.781284722223</v>
      </c>
      <c r="B159" s="73">
        <v>1</v>
      </c>
      <c r="C159" s="73" t="s">
        <v>375</v>
      </c>
      <c r="D159" s="73" t="s">
        <v>648</v>
      </c>
      <c r="E159" s="73" t="s">
        <v>2639</v>
      </c>
      <c r="F159" s="73" t="s">
        <v>183</v>
      </c>
      <c r="G159" s="79">
        <v>-3.4358815419273706E-4</v>
      </c>
      <c r="H159" s="73">
        <v>-5.039292928160144</v>
      </c>
      <c r="I159" s="77" t="s">
        <v>327</v>
      </c>
      <c r="L159" s="76">
        <v>46301.781284722223</v>
      </c>
      <c r="M159" s="73" t="s">
        <v>2639</v>
      </c>
      <c r="N159" s="73" t="s">
        <v>183</v>
      </c>
      <c r="O159" s="73">
        <v>-2.5000000000000001E-2</v>
      </c>
      <c r="P159" s="73">
        <v>-0.375</v>
      </c>
      <c r="Q159" s="73">
        <v>2.5000000000000001E-3</v>
      </c>
      <c r="R159" s="73" t="s">
        <v>2636</v>
      </c>
      <c r="S159" s="73">
        <v>0.05</v>
      </c>
      <c r="T159" s="73">
        <v>0.05</v>
      </c>
      <c r="U159" s="73"/>
      <c r="V159" s="73">
        <v>0</v>
      </c>
      <c r="W159" s="73">
        <v>5.2083333333333336E-7</v>
      </c>
      <c r="X159" s="73">
        <v>5.2083333333333336E-7</v>
      </c>
      <c r="Y159" s="73">
        <v>0</v>
      </c>
      <c r="Z159" s="77" t="s">
        <v>2637</v>
      </c>
      <c r="AA159" s="73"/>
      <c r="AB159" s="73"/>
      <c r="AC159" s="73"/>
      <c r="AD159" s="73"/>
      <c r="AE159" s="73"/>
      <c r="AF159" s="73"/>
      <c r="AG159" s="73"/>
      <c r="AH159" s="73"/>
      <c r="AI159" s="73"/>
      <c r="AJ159" s="73"/>
      <c r="AM159" s="76">
        <v>46301.781284722223</v>
      </c>
      <c r="AN159" s="73" t="s">
        <v>2784</v>
      </c>
      <c r="AO159" s="73" t="s">
        <v>2789</v>
      </c>
      <c r="AP159" s="73">
        <v>-0.4</v>
      </c>
      <c r="AQ159" s="73" t="s">
        <v>288</v>
      </c>
      <c r="AR159" s="77" t="s">
        <v>2790</v>
      </c>
      <c r="AU159" s="76">
        <v>46301.781284722223</v>
      </c>
      <c r="AV159" s="73" t="s">
        <v>3033</v>
      </c>
      <c r="AW159" s="73" t="s">
        <v>375</v>
      </c>
      <c r="AX159" s="73" t="s">
        <v>648</v>
      </c>
      <c r="AY159" s="73" t="s">
        <v>442</v>
      </c>
      <c r="AZ159" s="73" t="s">
        <v>2970</v>
      </c>
      <c r="BA159" s="73" t="s">
        <v>3004</v>
      </c>
      <c r="BB159" s="73" t="s">
        <v>183</v>
      </c>
      <c r="BC159" s="73">
        <v>3</v>
      </c>
      <c r="BD159" s="79">
        <v>0</v>
      </c>
      <c r="BE159" s="73">
        <v>0</v>
      </c>
      <c r="BH159" s="76">
        <v>46301.781284722223</v>
      </c>
      <c r="BI159" s="73" t="s">
        <v>3021</v>
      </c>
      <c r="BJ159" s="73" t="s">
        <v>3179</v>
      </c>
      <c r="BK159" s="73">
        <v>-0.1</v>
      </c>
      <c r="BL159" s="73">
        <v>-0.4</v>
      </c>
      <c r="BM159" s="73">
        <v>0.1</v>
      </c>
      <c r="BN159" s="73">
        <v>-0.4</v>
      </c>
      <c r="BO159" s="73">
        <v>0</v>
      </c>
      <c r="BP159" s="73">
        <v>-1</v>
      </c>
      <c r="BQ159" s="73" t="s">
        <v>3180</v>
      </c>
      <c r="BR159" s="73">
        <v>0.2</v>
      </c>
      <c r="BS159" s="73" t="s">
        <v>288</v>
      </c>
      <c r="BT159" s="77" t="s">
        <v>3181</v>
      </c>
      <c r="BU159" s="73"/>
      <c r="BV159" s="73"/>
      <c r="BW159" s="73"/>
      <c r="BX159" s="73"/>
      <c r="BY159" s="73"/>
      <c r="BZ159" s="73"/>
      <c r="CA159" s="73"/>
      <c r="CB159" s="73"/>
      <c r="CC159" s="73"/>
    </row>
    <row r="160" spans="1:84" ht="15" customHeight="1" x14ac:dyDescent="0.25">
      <c r="A160" s="76">
        <v>46301.781284722223</v>
      </c>
      <c r="B160" s="73">
        <v>1</v>
      </c>
      <c r="C160" s="73" t="s">
        <v>375</v>
      </c>
      <c r="D160" s="73" t="s">
        <v>648</v>
      </c>
      <c r="E160" s="73" t="s">
        <v>2640</v>
      </c>
      <c r="F160" s="73" t="s">
        <v>183</v>
      </c>
      <c r="G160" s="79">
        <v>-3.4358815419273706E-4</v>
      </c>
      <c r="H160" s="73">
        <v>-5.039292928160144</v>
      </c>
      <c r="I160" s="77" t="s">
        <v>327</v>
      </c>
      <c r="L160" s="76">
        <v>46301.781284722223</v>
      </c>
      <c r="M160" s="73" t="s">
        <v>2640</v>
      </c>
      <c r="N160" s="73" t="s">
        <v>183</v>
      </c>
      <c r="O160" s="73">
        <v>2.5000000000000001E-2</v>
      </c>
      <c r="P160" s="73">
        <v>-0.375</v>
      </c>
      <c r="Q160" s="73">
        <v>2.5000000000000001E-3</v>
      </c>
      <c r="R160" s="73" t="s">
        <v>2636</v>
      </c>
      <c r="S160" s="73">
        <v>0.05</v>
      </c>
      <c r="T160" s="73">
        <v>0.05</v>
      </c>
      <c r="U160" s="73"/>
      <c r="V160" s="73">
        <v>0</v>
      </c>
      <c r="W160" s="73">
        <v>5.2083333333333336E-7</v>
      </c>
      <c r="X160" s="73">
        <v>5.2083333333333336E-7</v>
      </c>
      <c r="Y160" s="73">
        <v>0</v>
      </c>
      <c r="Z160" s="77" t="s">
        <v>2637</v>
      </c>
      <c r="AA160" s="73"/>
      <c r="AB160" s="73"/>
      <c r="AC160" s="73"/>
      <c r="AD160" s="73"/>
      <c r="AE160" s="73"/>
      <c r="AF160" s="73"/>
      <c r="AG160" s="73"/>
      <c r="AH160" s="73"/>
      <c r="AI160" s="73"/>
      <c r="AJ160" s="73"/>
      <c r="AM160" s="76">
        <v>46301.781284722223</v>
      </c>
      <c r="AN160" s="73" t="s">
        <v>2784</v>
      </c>
      <c r="AO160" s="73" t="s">
        <v>2791</v>
      </c>
      <c r="AP160" s="73">
        <v>0.4</v>
      </c>
      <c r="AQ160" s="73" t="s">
        <v>288</v>
      </c>
      <c r="AR160" s="77" t="s">
        <v>2792</v>
      </c>
      <c r="AU160" s="76">
        <v>46301.781284722223</v>
      </c>
      <c r="AV160" s="73" t="s">
        <v>3035</v>
      </c>
      <c r="AW160" s="73" t="s">
        <v>375</v>
      </c>
      <c r="AX160" s="73" t="s">
        <v>648</v>
      </c>
      <c r="AY160" s="73" t="s">
        <v>442</v>
      </c>
      <c r="AZ160" s="73" t="s">
        <v>2970</v>
      </c>
      <c r="BA160" s="73" t="s">
        <v>3004</v>
      </c>
      <c r="BB160" s="73" t="s">
        <v>2745</v>
      </c>
      <c r="BC160" s="73">
        <v>1</v>
      </c>
      <c r="BD160" s="79">
        <v>-2.5000000000000001E-2</v>
      </c>
      <c r="BE160" s="73">
        <v>-390</v>
      </c>
      <c r="BH160" s="76">
        <v>46301.781284722223</v>
      </c>
      <c r="BI160" s="73" t="s">
        <v>3021</v>
      </c>
      <c r="BJ160" s="73" t="s">
        <v>3182</v>
      </c>
      <c r="BK160" s="73">
        <v>0.25</v>
      </c>
      <c r="BL160" s="73">
        <v>-0.25</v>
      </c>
      <c r="BM160" s="73">
        <v>0.25</v>
      </c>
      <c r="BN160" s="73">
        <v>0.25</v>
      </c>
      <c r="BO160" s="73">
        <v>1</v>
      </c>
      <c r="BP160" s="73">
        <v>0</v>
      </c>
      <c r="BQ160" s="73" t="s">
        <v>3183</v>
      </c>
      <c r="BR160" s="73">
        <v>0.5</v>
      </c>
      <c r="BS160" s="73" t="s">
        <v>288</v>
      </c>
      <c r="BT160" s="77" t="s">
        <v>3184</v>
      </c>
      <c r="BU160" s="73"/>
      <c r="BV160" s="73"/>
      <c r="BW160" s="73"/>
      <c r="BX160" s="73"/>
      <c r="BY160" s="73"/>
      <c r="BZ160" s="73"/>
      <c r="CA160" s="73"/>
      <c r="CB160" s="73"/>
      <c r="CC160" s="73"/>
    </row>
    <row r="161" spans="1:81" ht="15" customHeight="1" x14ac:dyDescent="0.25">
      <c r="A161" s="76">
        <v>46301.781284722223</v>
      </c>
      <c r="B161" s="73">
        <v>1</v>
      </c>
      <c r="C161" s="73" t="s">
        <v>375</v>
      </c>
      <c r="D161" s="73" t="s">
        <v>648</v>
      </c>
      <c r="E161" s="73" t="s">
        <v>2641</v>
      </c>
      <c r="F161" s="73" t="s">
        <v>183</v>
      </c>
      <c r="G161" s="79">
        <v>-3.4358815419273706E-4</v>
      </c>
      <c r="H161" s="73">
        <v>-5.039292928160144</v>
      </c>
      <c r="I161" s="77" t="s">
        <v>327</v>
      </c>
      <c r="L161" s="76">
        <v>46301.781284722223</v>
      </c>
      <c r="M161" s="73" t="s">
        <v>2641</v>
      </c>
      <c r="N161" s="73" t="s">
        <v>183</v>
      </c>
      <c r="O161" s="73">
        <v>7.4999999999999997E-2</v>
      </c>
      <c r="P161" s="73">
        <v>-0.375</v>
      </c>
      <c r="Q161" s="73">
        <v>2.5000000000000001E-3</v>
      </c>
      <c r="R161" s="73" t="s">
        <v>2636</v>
      </c>
      <c r="S161" s="73">
        <v>0.05</v>
      </c>
      <c r="T161" s="73">
        <v>0.05</v>
      </c>
      <c r="U161" s="73"/>
      <c r="V161" s="73">
        <v>0</v>
      </c>
      <c r="W161" s="73">
        <v>5.2083333333333336E-7</v>
      </c>
      <c r="X161" s="73">
        <v>5.2083333333333336E-7</v>
      </c>
      <c r="Y161" s="73">
        <v>0</v>
      </c>
      <c r="Z161" s="77" t="s">
        <v>2637</v>
      </c>
      <c r="AA161" s="73"/>
      <c r="AB161" s="73"/>
      <c r="AC161" s="73"/>
      <c r="AD161" s="73"/>
      <c r="AE161" s="73"/>
      <c r="AF161" s="73"/>
      <c r="AG161" s="73"/>
      <c r="AH161" s="73"/>
      <c r="AI161" s="73"/>
      <c r="AJ161" s="73"/>
      <c r="AM161" s="76">
        <v>46301.781284722223</v>
      </c>
      <c r="AN161" s="73" t="s">
        <v>2784</v>
      </c>
      <c r="AO161" s="73" t="s">
        <v>21</v>
      </c>
      <c r="AP161" s="73" t="s">
        <v>22</v>
      </c>
      <c r="AQ161" s="73" t="s">
        <v>9</v>
      </c>
      <c r="AR161" s="77" t="s">
        <v>2793</v>
      </c>
      <c r="AU161" s="76">
        <v>46301.781284722223</v>
      </c>
      <c r="AV161" s="73" t="s">
        <v>3035</v>
      </c>
      <c r="AW161" s="73" t="s">
        <v>375</v>
      </c>
      <c r="AX161" s="73" t="s">
        <v>648</v>
      </c>
      <c r="AY161" s="73" t="s">
        <v>442</v>
      </c>
      <c r="AZ161" s="73" t="s">
        <v>2970</v>
      </c>
      <c r="BA161" s="73" t="s">
        <v>3004</v>
      </c>
      <c r="BB161" s="73" t="s">
        <v>2745</v>
      </c>
      <c r="BC161" s="73">
        <v>2</v>
      </c>
      <c r="BD161" s="79">
        <v>-1.9499999999999999E-3</v>
      </c>
      <c r="BE161" s="73">
        <v>-390</v>
      </c>
      <c r="BH161" s="76">
        <v>46301.781284722223</v>
      </c>
      <c r="BI161" s="73" t="s">
        <v>3025</v>
      </c>
      <c r="BJ161" s="73" t="s">
        <v>3185</v>
      </c>
      <c r="BK161" s="73">
        <v>-3.21949460236979E-2</v>
      </c>
      <c r="BL161" s="73">
        <v>0.36</v>
      </c>
      <c r="BM161" s="73">
        <v>3.2194946023697837E-2</v>
      </c>
      <c r="BN161" s="73">
        <v>0.36</v>
      </c>
      <c r="BO161" s="73">
        <v>0</v>
      </c>
      <c r="BP161" s="73">
        <v>1</v>
      </c>
      <c r="BQ161" s="73" t="s">
        <v>3186</v>
      </c>
      <c r="BR161" s="73"/>
      <c r="BS161" s="73"/>
      <c r="BT161" s="77" t="s">
        <v>3026</v>
      </c>
      <c r="BU161" s="73"/>
      <c r="BV161" s="73"/>
      <c r="BW161" s="73"/>
      <c r="BX161" s="73"/>
      <c r="BY161" s="73"/>
      <c r="BZ161" s="73"/>
      <c r="CA161" s="73"/>
      <c r="CB161" s="73"/>
      <c r="CC161" s="73"/>
    </row>
    <row r="162" spans="1:81" ht="15" customHeight="1" x14ac:dyDescent="0.25">
      <c r="A162" s="76">
        <v>46301.781284722223</v>
      </c>
      <c r="B162" s="73">
        <v>1</v>
      </c>
      <c r="C162" s="73" t="s">
        <v>375</v>
      </c>
      <c r="D162" s="73" t="s">
        <v>648</v>
      </c>
      <c r="E162" s="73" t="s">
        <v>2642</v>
      </c>
      <c r="F162" s="73" t="s">
        <v>183</v>
      </c>
      <c r="G162" s="79">
        <v>-3.4358815419273706E-4</v>
      </c>
      <c r="H162" s="73">
        <v>-5.039292928160144</v>
      </c>
      <c r="I162" s="77" t="s">
        <v>327</v>
      </c>
      <c r="L162" s="76">
        <v>46301.781284722223</v>
      </c>
      <c r="M162" s="73" t="s">
        <v>2642</v>
      </c>
      <c r="N162" s="73" t="s">
        <v>183</v>
      </c>
      <c r="O162" s="73">
        <v>0.125</v>
      </c>
      <c r="P162" s="73">
        <v>-0.375</v>
      </c>
      <c r="Q162" s="73">
        <v>2.5000000000000001E-3</v>
      </c>
      <c r="R162" s="73" t="s">
        <v>2636</v>
      </c>
      <c r="S162" s="73">
        <v>0.05</v>
      </c>
      <c r="T162" s="73">
        <v>0.05</v>
      </c>
      <c r="U162" s="73"/>
      <c r="V162" s="73">
        <v>0</v>
      </c>
      <c r="W162" s="73">
        <v>5.2083333333333336E-7</v>
      </c>
      <c r="X162" s="73">
        <v>5.2083333333333336E-7</v>
      </c>
      <c r="Y162" s="73">
        <v>0</v>
      </c>
      <c r="Z162" s="77" t="s">
        <v>2637</v>
      </c>
      <c r="AA162" s="73"/>
      <c r="AB162" s="73"/>
      <c r="AC162" s="73"/>
      <c r="AD162" s="73"/>
      <c r="AE162" s="73"/>
      <c r="AF162" s="73"/>
      <c r="AG162" s="73"/>
      <c r="AH162" s="73"/>
      <c r="AI162" s="73"/>
      <c r="AJ162" s="73"/>
      <c r="AM162" s="76">
        <v>46301.781284722223</v>
      </c>
      <c r="AN162" s="73" t="s">
        <v>2784</v>
      </c>
      <c r="AO162" s="73" t="s">
        <v>2794</v>
      </c>
      <c r="AP162" s="73">
        <v>165</v>
      </c>
      <c r="AQ162" s="73" t="s">
        <v>9</v>
      </c>
      <c r="AR162" s="77" t="s">
        <v>2795</v>
      </c>
      <c r="AU162" s="76">
        <v>46301.781284722223</v>
      </c>
      <c r="AV162" s="73" t="s">
        <v>3035</v>
      </c>
      <c r="AW162" s="73" t="s">
        <v>375</v>
      </c>
      <c r="AX162" s="73" t="s">
        <v>648</v>
      </c>
      <c r="AY162" s="73" t="s">
        <v>442</v>
      </c>
      <c r="AZ162" s="73" t="s">
        <v>2970</v>
      </c>
      <c r="BA162" s="73" t="s">
        <v>3004</v>
      </c>
      <c r="BB162" s="73" t="s">
        <v>2745</v>
      </c>
      <c r="BC162" s="73">
        <v>3</v>
      </c>
      <c r="BD162" s="79">
        <v>0</v>
      </c>
      <c r="BE162" s="73">
        <v>0</v>
      </c>
      <c r="BH162" s="76">
        <v>46301.781284722223</v>
      </c>
      <c r="BI162" s="73" t="s">
        <v>3025</v>
      </c>
      <c r="BJ162" s="73" t="s">
        <v>3187</v>
      </c>
      <c r="BK162" s="73">
        <v>-3.2194946023697942E-2</v>
      </c>
      <c r="BL162" s="73">
        <v>-0.36</v>
      </c>
      <c r="BM162" s="73">
        <v>3.2194946023697775E-2</v>
      </c>
      <c r="BN162" s="73">
        <v>-0.36</v>
      </c>
      <c r="BO162" s="73">
        <v>0</v>
      </c>
      <c r="BP162" s="73">
        <v>-1</v>
      </c>
      <c r="BQ162" s="73" t="s">
        <v>3186</v>
      </c>
      <c r="BR162" s="73"/>
      <c r="BS162" s="73"/>
      <c r="BT162" s="77" t="s">
        <v>3026</v>
      </c>
      <c r="BU162" s="73"/>
      <c r="BV162" s="73"/>
      <c r="BW162" s="73"/>
      <c r="BX162" s="73"/>
      <c r="BY162" s="73"/>
      <c r="BZ162" s="73"/>
      <c r="CA162" s="73"/>
      <c r="CB162" s="73"/>
      <c r="CC162" s="73"/>
    </row>
    <row r="163" spans="1:81" ht="15" customHeight="1" x14ac:dyDescent="0.25">
      <c r="A163" s="76">
        <v>46301.781284722223</v>
      </c>
      <c r="B163" s="73">
        <v>1</v>
      </c>
      <c r="C163" s="73" t="s">
        <v>375</v>
      </c>
      <c r="D163" s="73" t="s">
        <v>648</v>
      </c>
      <c r="E163" s="73" t="s">
        <v>2643</v>
      </c>
      <c r="F163" s="73" t="s">
        <v>183</v>
      </c>
      <c r="G163" s="79">
        <v>-3.0189553845617076E-4</v>
      </c>
      <c r="H163" s="73">
        <v>-4.4278012306905046</v>
      </c>
      <c r="I163" s="77" t="s">
        <v>327</v>
      </c>
      <c r="L163" s="76">
        <v>46301.781284722223</v>
      </c>
      <c r="M163" s="73" t="s">
        <v>2643</v>
      </c>
      <c r="N163" s="73" t="s">
        <v>183</v>
      </c>
      <c r="O163" s="73">
        <v>-0.17499999999999999</v>
      </c>
      <c r="P163" s="73">
        <v>-0.32500000000000001</v>
      </c>
      <c r="Q163" s="73">
        <v>2.5000000000000001E-3</v>
      </c>
      <c r="R163" s="73" t="s">
        <v>2636</v>
      </c>
      <c r="S163" s="73">
        <v>0.05</v>
      </c>
      <c r="T163" s="73">
        <v>0.05</v>
      </c>
      <c r="U163" s="73"/>
      <c r="V163" s="73">
        <v>0</v>
      </c>
      <c r="W163" s="73">
        <v>5.2083333333333336E-7</v>
      </c>
      <c r="X163" s="73">
        <v>5.2083333333333336E-7</v>
      </c>
      <c r="Y163" s="73">
        <v>0</v>
      </c>
      <c r="Z163" s="77" t="s">
        <v>2637</v>
      </c>
      <c r="AA163" s="73"/>
      <c r="AB163" s="73"/>
      <c r="AC163" s="73"/>
      <c r="AD163" s="73"/>
      <c r="AE163" s="73"/>
      <c r="AF163" s="73"/>
      <c r="AG163" s="73"/>
      <c r="AH163" s="73"/>
      <c r="AI163" s="73"/>
      <c r="AJ163" s="73"/>
      <c r="AM163" s="76">
        <v>46301.781284722223</v>
      </c>
      <c r="AN163" s="73" t="s">
        <v>2784</v>
      </c>
      <c r="AO163" s="73" t="s">
        <v>2796</v>
      </c>
      <c r="AP163" s="73">
        <v>0</v>
      </c>
      <c r="AQ163" s="73" t="s">
        <v>288</v>
      </c>
      <c r="AR163" s="77" t="s">
        <v>2797</v>
      </c>
      <c r="AU163" s="76">
        <v>46301.781284722223</v>
      </c>
      <c r="AV163" s="73" t="s">
        <v>3035</v>
      </c>
      <c r="AW163" s="73" t="s">
        <v>375</v>
      </c>
      <c r="AX163" s="73" t="s">
        <v>648</v>
      </c>
      <c r="AY163" s="73" t="s">
        <v>442</v>
      </c>
      <c r="AZ163" s="73" t="s">
        <v>2970</v>
      </c>
      <c r="BA163" s="73" t="s">
        <v>3004</v>
      </c>
      <c r="BB163" s="73" t="s">
        <v>2745</v>
      </c>
      <c r="BC163" s="73">
        <v>4</v>
      </c>
      <c r="BD163" s="79">
        <v>1.9499999999999999E-3</v>
      </c>
      <c r="BE163" s="73">
        <v>390</v>
      </c>
      <c r="BH163" s="76">
        <v>46301.781284722223</v>
      </c>
      <c r="BI163" s="73" t="s">
        <v>3025</v>
      </c>
      <c r="BJ163" s="73" t="s">
        <v>3188</v>
      </c>
      <c r="BK163" s="73">
        <v>-0.21</v>
      </c>
      <c r="BL163" s="73">
        <v>-0.21999999999999997</v>
      </c>
      <c r="BM163" s="73">
        <v>-0.21</v>
      </c>
      <c r="BN163" s="73">
        <v>0.21999999999999997</v>
      </c>
      <c r="BO163" s="73">
        <v>-1</v>
      </c>
      <c r="BP163" s="73">
        <v>0</v>
      </c>
      <c r="BQ163" s="73" t="s">
        <v>3189</v>
      </c>
      <c r="BR163" s="73"/>
      <c r="BS163" s="73"/>
      <c r="BT163" s="77" t="s">
        <v>3026</v>
      </c>
      <c r="BU163" s="73"/>
      <c r="BV163" s="73"/>
      <c r="BW163" s="73"/>
      <c r="BX163" s="73"/>
      <c r="BY163" s="73"/>
      <c r="BZ163" s="73"/>
      <c r="CA163" s="73"/>
      <c r="CB163" s="73"/>
      <c r="CC163" s="73"/>
    </row>
    <row r="164" spans="1:81" ht="15" customHeight="1" x14ac:dyDescent="0.25">
      <c r="A164" s="76">
        <v>46301.781284722223</v>
      </c>
      <c r="B164" s="73">
        <v>1</v>
      </c>
      <c r="C164" s="73" t="s">
        <v>375</v>
      </c>
      <c r="D164" s="73" t="s">
        <v>648</v>
      </c>
      <c r="E164" s="73" t="s">
        <v>2644</v>
      </c>
      <c r="F164" s="73" t="s">
        <v>183</v>
      </c>
      <c r="G164" s="79">
        <v>-3.0189553845617076E-4</v>
      </c>
      <c r="H164" s="73">
        <v>-4.4278012306905046</v>
      </c>
      <c r="I164" s="77" t="s">
        <v>327</v>
      </c>
      <c r="L164" s="76">
        <v>46301.781284722223</v>
      </c>
      <c r="M164" s="73" t="s">
        <v>2644</v>
      </c>
      <c r="N164" s="73" t="s">
        <v>183</v>
      </c>
      <c r="O164" s="73">
        <v>-0.125</v>
      </c>
      <c r="P164" s="73">
        <v>-0.32500000000000001</v>
      </c>
      <c r="Q164" s="73">
        <v>2.5000000000000001E-3</v>
      </c>
      <c r="R164" s="73" t="s">
        <v>2636</v>
      </c>
      <c r="S164" s="73">
        <v>0.05</v>
      </c>
      <c r="T164" s="73">
        <v>0.05</v>
      </c>
      <c r="U164" s="73"/>
      <c r="V164" s="73">
        <v>0</v>
      </c>
      <c r="W164" s="73">
        <v>5.2083333333333336E-7</v>
      </c>
      <c r="X164" s="73">
        <v>5.2083333333333336E-7</v>
      </c>
      <c r="Y164" s="73">
        <v>0</v>
      </c>
      <c r="Z164" s="77" t="s">
        <v>2637</v>
      </c>
      <c r="AA164" s="73"/>
      <c r="AB164" s="73"/>
      <c r="AC164" s="73"/>
      <c r="AD164" s="73"/>
      <c r="AE164" s="73"/>
      <c r="AF164" s="73"/>
      <c r="AG164" s="73"/>
      <c r="AH164" s="73"/>
      <c r="AI164" s="73"/>
      <c r="AJ164" s="73"/>
      <c r="AM164" s="76">
        <v>46301.781284722223</v>
      </c>
      <c r="AN164" s="73" t="s">
        <v>2784</v>
      </c>
      <c r="AO164" s="73" t="s">
        <v>2798</v>
      </c>
      <c r="AP164" s="73">
        <v>0</v>
      </c>
      <c r="AQ164" s="73" t="s">
        <v>288</v>
      </c>
      <c r="AR164" s="77" t="s">
        <v>2799</v>
      </c>
      <c r="AU164" s="76">
        <v>46301.781284722223</v>
      </c>
      <c r="AV164" s="73" t="s">
        <v>3035</v>
      </c>
      <c r="AW164" s="73" t="s">
        <v>375</v>
      </c>
      <c r="AX164" s="73" t="s">
        <v>648</v>
      </c>
      <c r="AY164" s="73" t="s">
        <v>442</v>
      </c>
      <c r="AZ164" s="73" t="s">
        <v>2970</v>
      </c>
      <c r="BA164" s="73" t="s">
        <v>3004</v>
      </c>
      <c r="BB164" s="73" t="s">
        <v>2745</v>
      </c>
      <c r="BC164" s="73">
        <v>5</v>
      </c>
      <c r="BD164" s="79">
        <v>2.5000000000000001E-2</v>
      </c>
      <c r="BE164" s="73">
        <v>390</v>
      </c>
      <c r="BH164" s="76">
        <v>46301.781284722223</v>
      </c>
      <c r="BI164" s="73" t="s">
        <v>3025</v>
      </c>
      <c r="BJ164" s="73" t="s">
        <v>3190</v>
      </c>
      <c r="BK164" s="73">
        <v>0.21</v>
      </c>
      <c r="BL164" s="73">
        <v>-0.21999999999999997</v>
      </c>
      <c r="BM164" s="73">
        <v>0.21</v>
      </c>
      <c r="BN164" s="73">
        <v>0.21999999999999997</v>
      </c>
      <c r="BO164" s="73">
        <v>1</v>
      </c>
      <c r="BP164" s="73">
        <v>0</v>
      </c>
      <c r="BQ164" s="73" t="s">
        <v>3189</v>
      </c>
      <c r="BR164" s="73"/>
      <c r="BS164" s="73"/>
      <c r="BT164" s="77" t="s">
        <v>3026</v>
      </c>
      <c r="BU164" s="73"/>
      <c r="BV164" s="73"/>
      <c r="BW164" s="73"/>
      <c r="BX164" s="73"/>
      <c r="BY164" s="73"/>
      <c r="BZ164" s="73"/>
      <c r="CA164" s="73"/>
      <c r="CB164" s="73"/>
      <c r="CC164" s="73"/>
    </row>
    <row r="165" spans="1:81" ht="15" customHeight="1" x14ac:dyDescent="0.25">
      <c r="A165" s="76">
        <v>46301.781284722223</v>
      </c>
      <c r="B165" s="73">
        <v>1</v>
      </c>
      <c r="C165" s="73" t="s">
        <v>375</v>
      </c>
      <c r="D165" s="73" t="s">
        <v>648</v>
      </c>
      <c r="E165" s="73" t="s">
        <v>2645</v>
      </c>
      <c r="F165" s="73" t="s">
        <v>183</v>
      </c>
      <c r="G165" s="79">
        <v>-3.0189553845617076E-4</v>
      </c>
      <c r="H165" s="73">
        <v>-4.4278012306905046</v>
      </c>
      <c r="I165" s="77" t="s">
        <v>327</v>
      </c>
      <c r="L165" s="76">
        <v>46301.781284722223</v>
      </c>
      <c r="M165" s="73" t="s">
        <v>2645</v>
      </c>
      <c r="N165" s="73" t="s">
        <v>183</v>
      </c>
      <c r="O165" s="73">
        <v>-7.4999999999999997E-2</v>
      </c>
      <c r="P165" s="73">
        <v>-0.32500000000000001</v>
      </c>
      <c r="Q165" s="73">
        <v>2.5000000000000001E-3</v>
      </c>
      <c r="R165" s="73" t="s">
        <v>2636</v>
      </c>
      <c r="S165" s="73">
        <v>0.05</v>
      </c>
      <c r="T165" s="73">
        <v>0.05</v>
      </c>
      <c r="U165" s="73"/>
      <c r="V165" s="73">
        <v>0</v>
      </c>
      <c r="W165" s="73">
        <v>5.2083333333333336E-7</v>
      </c>
      <c r="X165" s="73">
        <v>5.2083333333333336E-7</v>
      </c>
      <c r="Y165" s="73">
        <v>0</v>
      </c>
      <c r="Z165" s="77" t="s">
        <v>2637</v>
      </c>
      <c r="AA165" s="73"/>
      <c r="AB165" s="73"/>
      <c r="AC165" s="73"/>
      <c r="AD165" s="73"/>
      <c r="AE165" s="73"/>
      <c r="AF165" s="73"/>
      <c r="AG165" s="73"/>
      <c r="AH165" s="73"/>
      <c r="AI165" s="73"/>
      <c r="AJ165" s="73"/>
      <c r="AM165" s="76">
        <v>46301.781284722223</v>
      </c>
      <c r="AN165" s="73" t="s">
        <v>2784</v>
      </c>
      <c r="AO165" s="73" t="s">
        <v>2800</v>
      </c>
      <c r="AP165" s="73">
        <v>108</v>
      </c>
      <c r="AQ165" s="73" t="s">
        <v>33</v>
      </c>
      <c r="AR165" s="77" t="s">
        <v>2801</v>
      </c>
      <c r="AU165" s="76">
        <v>46301.781284722223</v>
      </c>
      <c r="AV165" s="73" t="s">
        <v>3050</v>
      </c>
      <c r="AW165" s="73" t="s">
        <v>375</v>
      </c>
      <c r="AX165" s="73" t="s">
        <v>647</v>
      </c>
      <c r="AY165" s="73" t="s">
        <v>3046</v>
      </c>
      <c r="AZ165" s="73" t="s">
        <v>3048</v>
      </c>
      <c r="BA165" s="73" t="s">
        <v>3004</v>
      </c>
      <c r="BB165" s="73" t="s">
        <v>183</v>
      </c>
      <c r="BC165" s="73">
        <v>1</v>
      </c>
      <c r="BD165" s="79">
        <v>-3.5000000000000001E-3</v>
      </c>
      <c r="BE165" s="73">
        <v>-22</v>
      </c>
      <c r="BH165" s="76">
        <v>46301.781284722223</v>
      </c>
      <c r="BI165" s="73" t="s">
        <v>3025</v>
      </c>
      <c r="BJ165" s="73" t="s">
        <v>3191</v>
      </c>
      <c r="BK165" s="73">
        <v>-3.21949460236979E-2</v>
      </c>
      <c r="BL165" s="73">
        <v>0.28999999999999998</v>
      </c>
      <c r="BM165" s="73">
        <v>3.2194946023697837E-2</v>
      </c>
      <c r="BN165" s="73">
        <v>0.28999999999999998</v>
      </c>
      <c r="BO165" s="73">
        <v>0</v>
      </c>
      <c r="BP165" s="73">
        <v>-1</v>
      </c>
      <c r="BQ165" s="73" t="s">
        <v>3186</v>
      </c>
      <c r="BR165" s="73"/>
      <c r="BS165" s="73"/>
      <c r="BT165" s="77" t="s">
        <v>3026</v>
      </c>
      <c r="BU165" s="73"/>
      <c r="BV165" s="73"/>
      <c r="BW165" s="73"/>
      <c r="BX165" s="73"/>
      <c r="BY165" s="73"/>
      <c r="BZ165" s="73"/>
      <c r="CA165" s="73"/>
      <c r="CB165" s="73"/>
      <c r="CC165" s="73"/>
    </row>
    <row r="166" spans="1:81" ht="15" customHeight="1" x14ac:dyDescent="0.25">
      <c r="A166" s="76">
        <v>46301.781284722223</v>
      </c>
      <c r="B166" s="73">
        <v>1</v>
      </c>
      <c r="C166" s="73" t="s">
        <v>375</v>
      </c>
      <c r="D166" s="73" t="s">
        <v>648</v>
      </c>
      <c r="E166" s="73" t="s">
        <v>2646</v>
      </c>
      <c r="F166" s="73" t="s">
        <v>183</v>
      </c>
      <c r="G166" s="79">
        <v>-3.0189553845617076E-4</v>
      </c>
      <c r="H166" s="73">
        <v>-4.4278012306905046</v>
      </c>
      <c r="I166" s="77" t="s">
        <v>327</v>
      </c>
      <c r="L166" s="76">
        <v>46301.781284722223</v>
      </c>
      <c r="M166" s="73" t="s">
        <v>2646</v>
      </c>
      <c r="N166" s="73" t="s">
        <v>183</v>
      </c>
      <c r="O166" s="73">
        <v>-2.5000000000000001E-2</v>
      </c>
      <c r="P166" s="73">
        <v>-0.32500000000000001</v>
      </c>
      <c r="Q166" s="73">
        <v>2.5000000000000001E-3</v>
      </c>
      <c r="R166" s="73" t="s">
        <v>2636</v>
      </c>
      <c r="S166" s="73">
        <v>0.05</v>
      </c>
      <c r="T166" s="73">
        <v>0.05</v>
      </c>
      <c r="U166" s="73"/>
      <c r="V166" s="73">
        <v>0</v>
      </c>
      <c r="W166" s="73">
        <v>5.2083333333333336E-7</v>
      </c>
      <c r="X166" s="73">
        <v>5.2083333333333336E-7</v>
      </c>
      <c r="Y166" s="73">
        <v>0</v>
      </c>
      <c r="Z166" s="77" t="s">
        <v>2637</v>
      </c>
      <c r="AA166" s="73"/>
      <c r="AB166" s="73"/>
      <c r="AC166" s="73"/>
      <c r="AD166" s="73"/>
      <c r="AE166" s="73"/>
      <c r="AF166" s="73"/>
      <c r="AG166" s="73"/>
      <c r="AH166" s="73"/>
      <c r="AI166" s="73"/>
      <c r="AJ166" s="73"/>
      <c r="AM166" s="76">
        <v>46301.781284722223</v>
      </c>
      <c r="AN166" s="73" t="s">
        <v>2784</v>
      </c>
      <c r="AO166" s="73" t="s">
        <v>2802</v>
      </c>
      <c r="AP166" s="73">
        <v>56</v>
      </c>
      <c r="AQ166" s="73" t="s">
        <v>33</v>
      </c>
      <c r="AR166" s="77" t="s">
        <v>2803</v>
      </c>
      <c r="AU166" s="76">
        <v>46301.781284722223</v>
      </c>
      <c r="AV166" s="73" t="s">
        <v>3050</v>
      </c>
      <c r="AW166" s="73" t="s">
        <v>375</v>
      </c>
      <c r="AX166" s="73" t="s">
        <v>647</v>
      </c>
      <c r="AY166" s="73" t="s">
        <v>3046</v>
      </c>
      <c r="AZ166" s="73" t="s">
        <v>3048</v>
      </c>
      <c r="BA166" s="73" t="s">
        <v>3004</v>
      </c>
      <c r="BB166" s="73" t="s">
        <v>183</v>
      </c>
      <c r="BC166" s="73">
        <v>2</v>
      </c>
      <c r="BD166" s="79">
        <v>-2E-3</v>
      </c>
      <c r="BE166" s="73">
        <v>-22</v>
      </c>
      <c r="BH166" s="76">
        <v>46301.781284722223</v>
      </c>
      <c r="BI166" s="73" t="s">
        <v>3025</v>
      </c>
      <c r="BJ166" s="73" t="s">
        <v>3192</v>
      </c>
      <c r="BK166" s="73">
        <v>-3.2194946023697942E-2</v>
      </c>
      <c r="BL166" s="73">
        <v>-0.28999999999999998</v>
      </c>
      <c r="BM166" s="73">
        <v>3.2194946023697775E-2</v>
      </c>
      <c r="BN166" s="73">
        <v>-0.28999999999999998</v>
      </c>
      <c r="BO166" s="73">
        <v>0</v>
      </c>
      <c r="BP166" s="73">
        <v>1</v>
      </c>
      <c r="BQ166" s="73" t="s">
        <v>3186</v>
      </c>
      <c r="BR166" s="73"/>
      <c r="BS166" s="73"/>
      <c r="BT166" s="77" t="s">
        <v>3026</v>
      </c>
      <c r="BU166" s="73"/>
      <c r="BV166" s="73"/>
      <c r="BW166" s="73"/>
      <c r="BX166" s="73"/>
      <c r="BY166" s="73"/>
      <c r="BZ166" s="73"/>
      <c r="CA166" s="73"/>
      <c r="CB166" s="73"/>
      <c r="CC166" s="73"/>
    </row>
    <row r="167" spans="1:81" ht="15" customHeight="1" x14ac:dyDescent="0.25">
      <c r="A167" s="76">
        <v>46301.781284722223</v>
      </c>
      <c r="B167" s="73">
        <v>1</v>
      </c>
      <c r="C167" s="73" t="s">
        <v>375</v>
      </c>
      <c r="D167" s="73" t="s">
        <v>648</v>
      </c>
      <c r="E167" s="73" t="s">
        <v>2647</v>
      </c>
      <c r="F167" s="73" t="s">
        <v>183</v>
      </c>
      <c r="G167" s="79">
        <v>-3.0189553845617076E-4</v>
      </c>
      <c r="H167" s="73">
        <v>-4.4278012306905046</v>
      </c>
      <c r="I167" s="77" t="s">
        <v>327</v>
      </c>
      <c r="L167" s="76">
        <v>46301.781284722223</v>
      </c>
      <c r="M167" s="73" t="s">
        <v>2647</v>
      </c>
      <c r="N167" s="73" t="s">
        <v>183</v>
      </c>
      <c r="O167" s="73">
        <v>2.5000000000000001E-2</v>
      </c>
      <c r="P167" s="73">
        <v>-0.32500000000000001</v>
      </c>
      <c r="Q167" s="73">
        <v>2.5000000000000001E-3</v>
      </c>
      <c r="R167" s="73" t="s">
        <v>2636</v>
      </c>
      <c r="S167" s="73">
        <v>0.05</v>
      </c>
      <c r="T167" s="73">
        <v>0.05</v>
      </c>
      <c r="U167" s="73"/>
      <c r="V167" s="73">
        <v>0</v>
      </c>
      <c r="W167" s="73">
        <v>5.2083333333333336E-7</v>
      </c>
      <c r="X167" s="73">
        <v>5.2083333333333336E-7</v>
      </c>
      <c r="Y167" s="73">
        <v>0</v>
      </c>
      <c r="Z167" s="77" t="s">
        <v>2637</v>
      </c>
      <c r="AA167" s="73"/>
      <c r="AB167" s="73"/>
      <c r="AC167" s="73"/>
      <c r="AD167" s="73"/>
      <c r="AE167" s="73"/>
      <c r="AF167" s="73"/>
      <c r="AG167" s="73"/>
      <c r="AH167" s="73"/>
      <c r="AI167" s="73"/>
      <c r="AJ167" s="73"/>
      <c r="AM167" s="76">
        <v>46301.781284722223</v>
      </c>
      <c r="AN167" s="73" t="s">
        <v>2784</v>
      </c>
      <c r="AO167" s="73" t="s">
        <v>2804</v>
      </c>
      <c r="AP167" s="73" t="s">
        <v>288</v>
      </c>
      <c r="AQ167" s="73" t="s">
        <v>9</v>
      </c>
      <c r="AR167" s="77" t="s">
        <v>2805</v>
      </c>
      <c r="AU167" s="76">
        <v>46301.781284722223</v>
      </c>
      <c r="AV167" s="73" t="s">
        <v>3050</v>
      </c>
      <c r="AW167" s="73" t="s">
        <v>375</v>
      </c>
      <c r="AX167" s="73" t="s">
        <v>647</v>
      </c>
      <c r="AY167" s="73" t="s">
        <v>3046</v>
      </c>
      <c r="AZ167" s="73" t="s">
        <v>3048</v>
      </c>
      <c r="BA167" s="73" t="s">
        <v>3004</v>
      </c>
      <c r="BB167" s="73" t="s">
        <v>183</v>
      </c>
      <c r="BC167" s="73">
        <v>3</v>
      </c>
      <c r="BD167" s="79">
        <v>-4.0615384615384613E-4</v>
      </c>
      <c r="BE167" s="73">
        <v>-13.2</v>
      </c>
      <c r="BH167" s="76">
        <v>46301.781284722223</v>
      </c>
      <c r="BI167" s="73" t="s">
        <v>3025</v>
      </c>
      <c r="BJ167" s="73" t="s">
        <v>3193</v>
      </c>
      <c r="BK167" s="73">
        <v>-0.14000000000000001</v>
      </c>
      <c r="BL167" s="73">
        <v>-0.22</v>
      </c>
      <c r="BM167" s="73">
        <v>-0.14000000000000001</v>
      </c>
      <c r="BN167" s="73">
        <v>0.22</v>
      </c>
      <c r="BO167" s="73">
        <v>1</v>
      </c>
      <c r="BP167" s="73">
        <v>0</v>
      </c>
      <c r="BQ167" s="73" t="s">
        <v>3189</v>
      </c>
      <c r="BR167" s="73"/>
      <c r="BS167" s="73"/>
      <c r="BT167" s="77" t="s">
        <v>3026</v>
      </c>
      <c r="BU167" s="73"/>
      <c r="BV167" s="73"/>
      <c r="BW167" s="73"/>
      <c r="BX167" s="73"/>
      <c r="BY167" s="73"/>
      <c r="BZ167" s="73"/>
      <c r="CA167" s="73"/>
      <c r="CB167" s="73"/>
      <c r="CC167" s="73"/>
    </row>
    <row r="168" spans="1:81" ht="15" customHeight="1" x14ac:dyDescent="0.25">
      <c r="A168" s="76">
        <v>46301.781284722223</v>
      </c>
      <c r="B168" s="73">
        <v>1</v>
      </c>
      <c r="C168" s="73" t="s">
        <v>375</v>
      </c>
      <c r="D168" s="73" t="s">
        <v>648</v>
      </c>
      <c r="E168" s="73" t="s">
        <v>2648</v>
      </c>
      <c r="F168" s="73" t="s">
        <v>183</v>
      </c>
      <c r="G168" s="79">
        <v>-3.0189553845617076E-4</v>
      </c>
      <c r="H168" s="73">
        <v>-4.4278012306905046</v>
      </c>
      <c r="I168" s="77" t="s">
        <v>327</v>
      </c>
      <c r="L168" s="76">
        <v>46301.781284722223</v>
      </c>
      <c r="M168" s="73" t="s">
        <v>2648</v>
      </c>
      <c r="N168" s="73" t="s">
        <v>183</v>
      </c>
      <c r="O168" s="73">
        <v>7.4999999999999997E-2</v>
      </c>
      <c r="P168" s="73">
        <v>-0.32500000000000001</v>
      </c>
      <c r="Q168" s="73">
        <v>2.5000000000000001E-3</v>
      </c>
      <c r="R168" s="73" t="s">
        <v>2636</v>
      </c>
      <c r="S168" s="73">
        <v>0.05</v>
      </c>
      <c r="T168" s="73">
        <v>0.05</v>
      </c>
      <c r="U168" s="73"/>
      <c r="V168" s="73">
        <v>0</v>
      </c>
      <c r="W168" s="73">
        <v>5.2083333333333336E-7</v>
      </c>
      <c r="X168" s="73">
        <v>5.2083333333333336E-7</v>
      </c>
      <c r="Y168" s="73">
        <v>0</v>
      </c>
      <c r="Z168" s="77" t="s">
        <v>2637</v>
      </c>
      <c r="AA168" s="73"/>
      <c r="AB168" s="73"/>
      <c r="AC168" s="73"/>
      <c r="AD168" s="73"/>
      <c r="AE168" s="73"/>
      <c r="AF168" s="73"/>
      <c r="AG168" s="73"/>
      <c r="AH168" s="73"/>
      <c r="AI168" s="73"/>
      <c r="AJ168" s="73"/>
      <c r="AM168" s="76">
        <v>46301.781284722223</v>
      </c>
      <c r="AN168" s="73" t="s">
        <v>2784</v>
      </c>
      <c r="AO168" s="73" t="s">
        <v>2806</v>
      </c>
      <c r="AP168" s="73" t="s">
        <v>291</v>
      </c>
      <c r="AQ168" s="73" t="s">
        <v>9</v>
      </c>
      <c r="AR168" s="77" t="s">
        <v>2807</v>
      </c>
      <c r="AU168" s="76">
        <v>46301.781284722223</v>
      </c>
      <c r="AV168" s="73" t="s">
        <v>3050</v>
      </c>
      <c r="AW168" s="73" t="s">
        <v>375</v>
      </c>
      <c r="AX168" s="73" t="s">
        <v>647</v>
      </c>
      <c r="AY168" s="73" t="s">
        <v>3046</v>
      </c>
      <c r="AZ168" s="73" t="s">
        <v>3048</v>
      </c>
      <c r="BA168" s="73" t="s">
        <v>3004</v>
      </c>
      <c r="BB168" s="73" t="s">
        <v>183</v>
      </c>
      <c r="BC168" s="73">
        <v>4</v>
      </c>
      <c r="BD168" s="79">
        <v>0</v>
      </c>
      <c r="BE168" s="73">
        <v>0</v>
      </c>
      <c r="BH168" s="76">
        <v>46301.781284722223</v>
      </c>
      <c r="BI168" s="73" t="s">
        <v>3025</v>
      </c>
      <c r="BJ168" s="73" t="s">
        <v>3194</v>
      </c>
      <c r="BK168" s="73">
        <v>0.14000000000000001</v>
      </c>
      <c r="BL168" s="73">
        <v>-0.22</v>
      </c>
      <c r="BM168" s="73">
        <v>0.14000000000000001</v>
      </c>
      <c r="BN168" s="73">
        <v>0.22</v>
      </c>
      <c r="BO168" s="73">
        <v>-1</v>
      </c>
      <c r="BP168" s="73">
        <v>0</v>
      </c>
      <c r="BQ168" s="73" t="s">
        <v>3189</v>
      </c>
      <c r="BR168" s="73"/>
      <c r="BS168" s="73"/>
      <c r="BT168" s="77" t="s">
        <v>3026</v>
      </c>
      <c r="BU168" s="73"/>
      <c r="BV168" s="73"/>
      <c r="BW168" s="73"/>
      <c r="BX168" s="73"/>
      <c r="BY168" s="73"/>
      <c r="BZ168" s="73"/>
      <c r="CA168" s="73"/>
      <c r="CB168" s="73"/>
      <c r="CC168" s="73"/>
    </row>
    <row r="169" spans="1:81" ht="15" customHeight="1" x14ac:dyDescent="0.25">
      <c r="A169" s="76">
        <v>46301.781284722223</v>
      </c>
      <c r="B169" s="73">
        <v>1</v>
      </c>
      <c r="C169" s="73" t="s">
        <v>375</v>
      </c>
      <c r="D169" s="73" t="s">
        <v>648</v>
      </c>
      <c r="E169" s="73" t="s">
        <v>2649</v>
      </c>
      <c r="F169" s="73" t="s">
        <v>183</v>
      </c>
      <c r="G169" s="79">
        <v>-3.0189553845617081E-4</v>
      </c>
      <c r="H169" s="73">
        <v>-4.4278012306905055</v>
      </c>
      <c r="I169" s="77" t="s">
        <v>327</v>
      </c>
      <c r="L169" s="76">
        <v>46301.781284722223</v>
      </c>
      <c r="M169" s="73" t="s">
        <v>2649</v>
      </c>
      <c r="N169" s="73" t="s">
        <v>183</v>
      </c>
      <c r="O169" s="73">
        <v>0.125</v>
      </c>
      <c r="P169" s="73">
        <v>-0.32500000000000001</v>
      </c>
      <c r="Q169" s="73">
        <v>2.5000000000000001E-3</v>
      </c>
      <c r="R169" s="73" t="s">
        <v>2636</v>
      </c>
      <c r="S169" s="73">
        <v>0.05</v>
      </c>
      <c r="T169" s="73">
        <v>0.05</v>
      </c>
      <c r="U169" s="73"/>
      <c r="V169" s="73">
        <v>0</v>
      </c>
      <c r="W169" s="73">
        <v>5.2083333333333336E-7</v>
      </c>
      <c r="X169" s="73">
        <v>5.2083333333333336E-7</v>
      </c>
      <c r="Y169" s="73">
        <v>0</v>
      </c>
      <c r="Z169" s="77" t="s">
        <v>2637</v>
      </c>
      <c r="AA169" s="73"/>
      <c r="AB169" s="73"/>
      <c r="AC169" s="73"/>
      <c r="AD169" s="73"/>
      <c r="AE169" s="73"/>
      <c r="AF169" s="73"/>
      <c r="AG169" s="73"/>
      <c r="AH169" s="73"/>
      <c r="AI169" s="73"/>
      <c r="AJ169" s="73"/>
      <c r="AM169" s="76">
        <v>46301.781284722223</v>
      </c>
      <c r="AN169" s="73" t="s">
        <v>2784</v>
      </c>
      <c r="AO169" s="73" t="s">
        <v>2808</v>
      </c>
      <c r="AP169" s="73" t="s">
        <v>293</v>
      </c>
      <c r="AQ169" s="73" t="s">
        <v>9</v>
      </c>
      <c r="AR169" s="77" t="s">
        <v>2809</v>
      </c>
      <c r="AU169" s="76">
        <v>46301.781284722223</v>
      </c>
      <c r="AV169" s="73" t="s">
        <v>3050</v>
      </c>
      <c r="AW169" s="73" t="s">
        <v>375</v>
      </c>
      <c r="AX169" s="73" t="s">
        <v>647</v>
      </c>
      <c r="AY169" s="73" t="s">
        <v>3046</v>
      </c>
      <c r="AZ169" s="73" t="s">
        <v>3048</v>
      </c>
      <c r="BA169" s="73" t="s">
        <v>3004</v>
      </c>
      <c r="BB169" s="73" t="s">
        <v>183</v>
      </c>
      <c r="BC169" s="73">
        <v>5</v>
      </c>
      <c r="BD169" s="79">
        <v>3.323076923076923E-5</v>
      </c>
      <c r="BE169" s="73">
        <v>1.08</v>
      </c>
    </row>
    <row r="170" spans="1:81" ht="15" customHeight="1" x14ac:dyDescent="0.25">
      <c r="A170" s="76">
        <v>46301.781284722223</v>
      </c>
      <c r="B170" s="73">
        <v>1</v>
      </c>
      <c r="C170" s="73" t="s">
        <v>375</v>
      </c>
      <c r="D170" s="73" t="s">
        <v>648</v>
      </c>
      <c r="E170" s="73" t="s">
        <v>2650</v>
      </c>
      <c r="F170" s="73" t="s">
        <v>183</v>
      </c>
      <c r="G170" s="79">
        <v>-3.0189553845617081E-4</v>
      </c>
      <c r="H170" s="73">
        <v>-4.4278012306905055</v>
      </c>
      <c r="I170" s="77" t="s">
        <v>327</v>
      </c>
      <c r="L170" s="76">
        <v>46301.781284722223</v>
      </c>
      <c r="M170" s="73" t="s">
        <v>2650</v>
      </c>
      <c r="N170" s="73" t="s">
        <v>183</v>
      </c>
      <c r="O170" s="73">
        <v>0.17499999999999999</v>
      </c>
      <c r="P170" s="73">
        <v>-0.32500000000000001</v>
      </c>
      <c r="Q170" s="73">
        <v>2.5000000000000001E-3</v>
      </c>
      <c r="R170" s="73" t="s">
        <v>2636</v>
      </c>
      <c r="S170" s="73">
        <v>0.05</v>
      </c>
      <c r="T170" s="73">
        <v>0.05</v>
      </c>
      <c r="U170" s="73"/>
      <c r="V170" s="73">
        <v>0</v>
      </c>
      <c r="W170" s="73">
        <v>5.2083333333333336E-7</v>
      </c>
      <c r="X170" s="73">
        <v>5.2083333333333336E-7</v>
      </c>
      <c r="Y170" s="73">
        <v>0</v>
      </c>
      <c r="Z170" s="77" t="s">
        <v>2637</v>
      </c>
      <c r="AA170" s="73"/>
      <c r="AB170" s="73"/>
      <c r="AC170" s="73"/>
      <c r="AD170" s="73"/>
      <c r="AE170" s="73"/>
      <c r="AF170" s="73"/>
      <c r="AG170" s="73"/>
      <c r="AH170" s="73"/>
      <c r="AI170" s="73"/>
      <c r="AJ170" s="73"/>
      <c r="AM170" s="76">
        <v>46301.781284722223</v>
      </c>
      <c r="AN170" s="73" t="s">
        <v>2784</v>
      </c>
      <c r="AO170" s="73" t="s">
        <v>2810</v>
      </c>
      <c r="AP170" s="73" t="s">
        <v>296</v>
      </c>
      <c r="AQ170" s="73" t="s">
        <v>9</v>
      </c>
      <c r="AR170" s="77" t="s">
        <v>2811</v>
      </c>
      <c r="AU170" s="76">
        <v>46301.781284722223</v>
      </c>
      <c r="AV170" s="73" t="s">
        <v>3050</v>
      </c>
      <c r="AW170" s="73" t="s">
        <v>375</v>
      </c>
      <c r="AX170" s="73" t="s">
        <v>647</v>
      </c>
      <c r="AY170" s="73" t="s">
        <v>3046</v>
      </c>
      <c r="AZ170" s="73" t="s">
        <v>3048</v>
      </c>
      <c r="BA170" s="73" t="s">
        <v>3004</v>
      </c>
      <c r="BB170" s="73" t="s">
        <v>183</v>
      </c>
      <c r="BC170" s="73">
        <v>6</v>
      </c>
      <c r="BD170" s="79">
        <v>1E-4</v>
      </c>
      <c r="BE170" s="73">
        <v>1.8</v>
      </c>
    </row>
    <row r="171" spans="1:81" ht="15" customHeight="1" x14ac:dyDescent="0.25">
      <c r="A171" s="76">
        <v>46301.781284722223</v>
      </c>
      <c r="B171" s="73">
        <v>1</v>
      </c>
      <c r="C171" s="73" t="s">
        <v>375</v>
      </c>
      <c r="D171" s="73" t="s">
        <v>648</v>
      </c>
      <c r="E171" s="73" t="s">
        <v>2651</v>
      </c>
      <c r="F171" s="73" t="s">
        <v>183</v>
      </c>
      <c r="G171" s="79">
        <v>-2.6020292271960446E-4</v>
      </c>
      <c r="H171" s="73">
        <v>-3.8163095332208656</v>
      </c>
      <c r="I171" s="77" t="s">
        <v>327</v>
      </c>
      <c r="L171" s="76">
        <v>46301.781284722223</v>
      </c>
      <c r="M171" s="73" t="s">
        <v>2651</v>
      </c>
      <c r="N171" s="73" t="s">
        <v>183</v>
      </c>
      <c r="O171" s="73">
        <v>-0.22500000000000001</v>
      </c>
      <c r="P171" s="73">
        <v>-0.27500000000000002</v>
      </c>
      <c r="Q171" s="73">
        <v>2.5000000000000001E-3</v>
      </c>
      <c r="R171" s="73" t="s">
        <v>2636</v>
      </c>
      <c r="S171" s="73">
        <v>0.05</v>
      </c>
      <c r="T171" s="73">
        <v>0.05</v>
      </c>
      <c r="U171" s="73"/>
      <c r="V171" s="73">
        <v>0</v>
      </c>
      <c r="W171" s="73">
        <v>5.2083333333333336E-7</v>
      </c>
      <c r="X171" s="73">
        <v>5.2083333333333336E-7</v>
      </c>
      <c r="Y171" s="73">
        <v>0</v>
      </c>
      <c r="Z171" s="77" t="s">
        <v>2637</v>
      </c>
      <c r="AA171" s="73"/>
      <c r="AB171" s="73"/>
      <c r="AC171" s="73"/>
      <c r="AD171" s="73"/>
      <c r="AE171" s="73"/>
      <c r="AF171" s="73"/>
      <c r="AG171" s="73"/>
      <c r="AH171" s="73"/>
      <c r="AI171" s="73"/>
      <c r="AJ171" s="73"/>
      <c r="AM171" s="76">
        <v>46301.781284722223</v>
      </c>
      <c r="AN171" s="73" t="s">
        <v>2784</v>
      </c>
      <c r="AO171" s="73" t="s">
        <v>2812</v>
      </c>
      <c r="AP171" s="73" t="s">
        <v>299</v>
      </c>
      <c r="AQ171" s="73" t="s">
        <v>9</v>
      </c>
      <c r="AR171" s="77" t="s">
        <v>2813</v>
      </c>
      <c r="AU171" s="76">
        <v>46301.781284722223</v>
      </c>
      <c r="AV171" s="73" t="s">
        <v>3050</v>
      </c>
      <c r="AW171" s="73" t="s">
        <v>375</v>
      </c>
      <c r="AX171" s="73" t="s">
        <v>647</v>
      </c>
      <c r="AY171" s="73" t="s">
        <v>3046</v>
      </c>
      <c r="AZ171" s="73" t="s">
        <v>3048</v>
      </c>
      <c r="BA171" s="73" t="s">
        <v>3004</v>
      </c>
      <c r="BB171" s="73" t="s">
        <v>183</v>
      </c>
      <c r="BC171" s="73">
        <v>7</v>
      </c>
      <c r="BD171" s="79">
        <v>1.4999999999999999E-4</v>
      </c>
      <c r="BE171" s="73">
        <v>1.8</v>
      </c>
    </row>
    <row r="172" spans="1:81" ht="15" customHeight="1" x14ac:dyDescent="0.25">
      <c r="A172" s="76">
        <v>46301.781284722223</v>
      </c>
      <c r="B172" s="73">
        <v>1</v>
      </c>
      <c r="C172" s="73" t="s">
        <v>375</v>
      </c>
      <c r="D172" s="73" t="s">
        <v>648</v>
      </c>
      <c r="E172" s="73" t="s">
        <v>2652</v>
      </c>
      <c r="F172" s="73" t="s">
        <v>183</v>
      </c>
      <c r="G172" s="79">
        <v>-2.6020292271960446E-4</v>
      </c>
      <c r="H172" s="73">
        <v>-3.8163095332208656</v>
      </c>
      <c r="I172" s="77" t="s">
        <v>327</v>
      </c>
      <c r="L172" s="76">
        <v>46301.781284722223</v>
      </c>
      <c r="M172" s="73" t="s">
        <v>2652</v>
      </c>
      <c r="N172" s="73" t="s">
        <v>183</v>
      </c>
      <c r="O172" s="73">
        <v>-0.17499999999999999</v>
      </c>
      <c r="P172" s="73">
        <v>-0.27500000000000002</v>
      </c>
      <c r="Q172" s="73">
        <v>2.5000000000000001E-3</v>
      </c>
      <c r="R172" s="73" t="s">
        <v>2636</v>
      </c>
      <c r="S172" s="73">
        <v>0.05</v>
      </c>
      <c r="T172" s="73">
        <v>0.05</v>
      </c>
      <c r="U172" s="73"/>
      <c r="V172" s="73">
        <v>0</v>
      </c>
      <c r="W172" s="73">
        <v>5.2083333333333336E-7</v>
      </c>
      <c r="X172" s="73">
        <v>5.2083333333333336E-7</v>
      </c>
      <c r="Y172" s="73">
        <v>0</v>
      </c>
      <c r="Z172" s="77" t="s">
        <v>2637</v>
      </c>
      <c r="AA172" s="73"/>
      <c r="AB172" s="73"/>
      <c r="AC172" s="73"/>
      <c r="AD172" s="73"/>
      <c r="AE172" s="73"/>
      <c r="AF172" s="73"/>
      <c r="AG172" s="73"/>
      <c r="AH172" s="73"/>
      <c r="AI172" s="73"/>
      <c r="AJ172" s="73"/>
      <c r="AM172" s="76">
        <v>46301.781284722223</v>
      </c>
      <c r="AN172" s="73" t="s">
        <v>2784</v>
      </c>
      <c r="AO172" s="73" t="s">
        <v>2814</v>
      </c>
      <c r="AP172" s="73" t="s">
        <v>301</v>
      </c>
      <c r="AQ172" s="73" t="s">
        <v>9</v>
      </c>
      <c r="AR172" s="77" t="s">
        <v>2815</v>
      </c>
      <c r="AU172" s="76">
        <v>46301.781284722223</v>
      </c>
      <c r="AV172" s="73" t="s">
        <v>3052</v>
      </c>
      <c r="AW172" s="73" t="s">
        <v>375</v>
      </c>
      <c r="AX172" s="73" t="s">
        <v>647</v>
      </c>
      <c r="AY172" s="73" t="s">
        <v>3046</v>
      </c>
      <c r="AZ172" s="73" t="s">
        <v>3048</v>
      </c>
      <c r="BA172" s="73" t="s">
        <v>3004</v>
      </c>
      <c r="BB172" s="73" t="s">
        <v>2745</v>
      </c>
      <c r="BC172" s="73">
        <v>1</v>
      </c>
      <c r="BD172" s="79">
        <v>-2.5000000000000001E-2</v>
      </c>
      <c r="BE172" s="73">
        <v>-390</v>
      </c>
    </row>
    <row r="173" spans="1:81" ht="15" customHeight="1" x14ac:dyDescent="0.25">
      <c r="A173" s="76">
        <v>46301.781284722223</v>
      </c>
      <c r="B173" s="73">
        <v>1</v>
      </c>
      <c r="C173" s="73" t="s">
        <v>375</v>
      </c>
      <c r="D173" s="73" t="s">
        <v>648</v>
      </c>
      <c r="E173" s="73" t="s">
        <v>2653</v>
      </c>
      <c r="F173" s="73" t="s">
        <v>183</v>
      </c>
      <c r="G173" s="79">
        <v>-2.6020292271960446E-4</v>
      </c>
      <c r="H173" s="73">
        <v>-3.8163095332208656</v>
      </c>
      <c r="I173" s="77" t="s">
        <v>327</v>
      </c>
      <c r="L173" s="76">
        <v>46301.781284722223</v>
      </c>
      <c r="M173" s="73" t="s">
        <v>2653</v>
      </c>
      <c r="N173" s="73" t="s">
        <v>183</v>
      </c>
      <c r="O173" s="73">
        <v>-0.125</v>
      </c>
      <c r="P173" s="73">
        <v>-0.27500000000000002</v>
      </c>
      <c r="Q173" s="73">
        <v>2.5000000000000001E-3</v>
      </c>
      <c r="R173" s="73" t="s">
        <v>2636</v>
      </c>
      <c r="S173" s="73">
        <v>0.05</v>
      </c>
      <c r="T173" s="73">
        <v>0.05</v>
      </c>
      <c r="U173" s="73"/>
      <c r="V173" s="73">
        <v>0</v>
      </c>
      <c r="W173" s="73">
        <v>5.2083333333333336E-7</v>
      </c>
      <c r="X173" s="73">
        <v>5.2083333333333336E-7</v>
      </c>
      <c r="Y173" s="73">
        <v>0</v>
      </c>
      <c r="Z173" s="77" t="s">
        <v>2637</v>
      </c>
      <c r="AA173" s="73"/>
      <c r="AB173" s="73"/>
      <c r="AC173" s="73"/>
      <c r="AD173" s="73"/>
      <c r="AE173" s="73"/>
      <c r="AF173" s="73"/>
      <c r="AG173" s="73"/>
      <c r="AH173" s="73"/>
      <c r="AI173" s="73"/>
      <c r="AJ173" s="73"/>
      <c r="AM173" s="76">
        <v>46301.781284722223</v>
      </c>
      <c r="AN173" s="73" t="s">
        <v>2784</v>
      </c>
      <c r="AO173" s="73" t="s">
        <v>2816</v>
      </c>
      <c r="AP173" s="73" t="s">
        <v>327</v>
      </c>
      <c r="AQ173" s="73" t="s">
        <v>9</v>
      </c>
      <c r="AR173" s="77" t="s">
        <v>2817</v>
      </c>
      <c r="AU173" s="76">
        <v>46301.781284722223</v>
      </c>
      <c r="AV173" s="73" t="s">
        <v>3052</v>
      </c>
      <c r="AW173" s="73" t="s">
        <v>375</v>
      </c>
      <c r="AX173" s="73" t="s">
        <v>647</v>
      </c>
      <c r="AY173" s="73" t="s">
        <v>3046</v>
      </c>
      <c r="AZ173" s="73" t="s">
        <v>3048</v>
      </c>
      <c r="BA173" s="73" t="s">
        <v>3004</v>
      </c>
      <c r="BB173" s="73" t="s">
        <v>2745</v>
      </c>
      <c r="BC173" s="73">
        <v>2</v>
      </c>
      <c r="BD173" s="79">
        <v>-1.9499999999999999E-3</v>
      </c>
      <c r="BE173" s="73">
        <v>-390</v>
      </c>
    </row>
    <row r="174" spans="1:81" ht="15" customHeight="1" x14ac:dyDescent="0.25">
      <c r="A174" s="76">
        <v>46301.781284722223</v>
      </c>
      <c r="B174" s="73">
        <v>1</v>
      </c>
      <c r="C174" s="73" t="s">
        <v>375</v>
      </c>
      <c r="D174" s="73" t="s">
        <v>648</v>
      </c>
      <c r="E174" s="73" t="s">
        <v>2654</v>
      </c>
      <c r="F174" s="73" t="s">
        <v>183</v>
      </c>
      <c r="G174" s="79">
        <v>-2.6020292271960446E-4</v>
      </c>
      <c r="H174" s="73">
        <v>-3.8163095332208656</v>
      </c>
      <c r="I174" s="77" t="s">
        <v>327</v>
      </c>
      <c r="L174" s="76">
        <v>46301.781284722223</v>
      </c>
      <c r="M174" s="73" t="s">
        <v>2654</v>
      </c>
      <c r="N174" s="73" t="s">
        <v>183</v>
      </c>
      <c r="O174" s="73">
        <v>-7.4999999999999997E-2</v>
      </c>
      <c r="P174" s="73">
        <v>-0.27500000000000002</v>
      </c>
      <c r="Q174" s="73">
        <v>2.5000000000000001E-3</v>
      </c>
      <c r="R174" s="73" t="s">
        <v>2636</v>
      </c>
      <c r="S174" s="73">
        <v>0.05</v>
      </c>
      <c r="T174" s="73">
        <v>0.05</v>
      </c>
      <c r="U174" s="73"/>
      <c r="V174" s="73">
        <v>0</v>
      </c>
      <c r="W174" s="73">
        <v>5.2083333333333336E-7</v>
      </c>
      <c r="X174" s="73">
        <v>5.2083333333333336E-7</v>
      </c>
      <c r="Y174" s="73">
        <v>0</v>
      </c>
      <c r="Z174" s="77" t="s">
        <v>2637</v>
      </c>
      <c r="AA174" s="73"/>
      <c r="AB174" s="73"/>
      <c r="AC174" s="73"/>
      <c r="AD174" s="73"/>
      <c r="AE174" s="73"/>
      <c r="AF174" s="73"/>
      <c r="AG174" s="73"/>
      <c r="AH174" s="73"/>
      <c r="AI174" s="73"/>
      <c r="AJ174" s="73"/>
      <c r="AM174" s="76">
        <v>46301.781284722223</v>
      </c>
      <c r="AN174" s="73" t="s">
        <v>2784</v>
      </c>
      <c r="AO174" s="73" t="s">
        <v>2818</v>
      </c>
      <c r="AP174" s="73" t="s">
        <v>330</v>
      </c>
      <c r="AQ174" s="73" t="s">
        <v>9</v>
      </c>
      <c r="AR174" s="77" t="s">
        <v>2819</v>
      </c>
      <c r="AU174" s="76">
        <v>46301.781284722223</v>
      </c>
      <c r="AV174" s="73" t="s">
        <v>3052</v>
      </c>
      <c r="AW174" s="73" t="s">
        <v>375</v>
      </c>
      <c r="AX174" s="73" t="s">
        <v>647</v>
      </c>
      <c r="AY174" s="73" t="s">
        <v>3046</v>
      </c>
      <c r="AZ174" s="73" t="s">
        <v>3048</v>
      </c>
      <c r="BA174" s="73" t="s">
        <v>3004</v>
      </c>
      <c r="BB174" s="73" t="s">
        <v>2745</v>
      </c>
      <c r="BC174" s="73">
        <v>3</v>
      </c>
      <c r="BD174" s="79">
        <v>0</v>
      </c>
      <c r="BE174" s="73">
        <v>0</v>
      </c>
    </row>
    <row r="175" spans="1:81" ht="15" customHeight="1" x14ac:dyDescent="0.25">
      <c r="A175" s="76">
        <v>46301.781284722223</v>
      </c>
      <c r="B175" s="73">
        <v>1</v>
      </c>
      <c r="C175" s="73" t="s">
        <v>375</v>
      </c>
      <c r="D175" s="73" t="s">
        <v>648</v>
      </c>
      <c r="E175" s="73" t="s">
        <v>2655</v>
      </c>
      <c r="F175" s="73" t="s">
        <v>183</v>
      </c>
      <c r="G175" s="79">
        <v>-2.6020292271960446E-4</v>
      </c>
      <c r="H175" s="73">
        <v>-3.8163095332208656</v>
      </c>
      <c r="I175" s="77" t="s">
        <v>327</v>
      </c>
      <c r="L175" s="76">
        <v>46301.781284722223</v>
      </c>
      <c r="M175" s="73" t="s">
        <v>2655</v>
      </c>
      <c r="N175" s="73" t="s">
        <v>183</v>
      </c>
      <c r="O175" s="73">
        <v>-2.5000000000000001E-2</v>
      </c>
      <c r="P175" s="73">
        <v>-0.27500000000000002</v>
      </c>
      <c r="Q175" s="73">
        <v>2.5000000000000001E-3</v>
      </c>
      <c r="R175" s="73" t="s">
        <v>2636</v>
      </c>
      <c r="S175" s="73">
        <v>0.05</v>
      </c>
      <c r="T175" s="73">
        <v>0.05</v>
      </c>
      <c r="U175" s="73"/>
      <c r="V175" s="73">
        <v>0</v>
      </c>
      <c r="W175" s="73">
        <v>5.2083333333333336E-7</v>
      </c>
      <c r="X175" s="73">
        <v>5.2083333333333336E-7</v>
      </c>
      <c r="Y175" s="73">
        <v>0</v>
      </c>
      <c r="Z175" s="77" t="s">
        <v>2637</v>
      </c>
      <c r="AA175" s="73"/>
      <c r="AB175" s="73"/>
      <c r="AC175" s="73"/>
      <c r="AD175" s="73"/>
      <c r="AE175" s="73"/>
      <c r="AF175" s="73"/>
      <c r="AG175" s="73"/>
      <c r="AH175" s="73"/>
      <c r="AI175" s="73"/>
      <c r="AJ175" s="73"/>
      <c r="AM175" s="76">
        <v>46301.781284722223</v>
      </c>
      <c r="AN175" s="73" t="s">
        <v>2784</v>
      </c>
      <c r="AO175" s="73" t="s">
        <v>2820</v>
      </c>
      <c r="AP175" s="73" t="s">
        <v>332</v>
      </c>
      <c r="AQ175" s="73" t="s">
        <v>9</v>
      </c>
      <c r="AR175" s="77" t="s">
        <v>2821</v>
      </c>
      <c r="AU175" s="76">
        <v>46301.781284722223</v>
      </c>
      <c r="AV175" s="73" t="s">
        <v>3052</v>
      </c>
      <c r="AW175" s="73" t="s">
        <v>375</v>
      </c>
      <c r="AX175" s="73" t="s">
        <v>647</v>
      </c>
      <c r="AY175" s="73" t="s">
        <v>3046</v>
      </c>
      <c r="AZ175" s="73" t="s">
        <v>3048</v>
      </c>
      <c r="BA175" s="73" t="s">
        <v>3004</v>
      </c>
      <c r="BB175" s="73" t="s">
        <v>2745</v>
      </c>
      <c r="BC175" s="73">
        <v>4</v>
      </c>
      <c r="BD175" s="79">
        <v>1.9499999999999999E-3</v>
      </c>
      <c r="BE175" s="73">
        <v>390</v>
      </c>
    </row>
    <row r="176" spans="1:81" ht="15" customHeight="1" x14ac:dyDescent="0.25">
      <c r="A176" s="76">
        <v>46301.781284722223</v>
      </c>
      <c r="B176" s="73">
        <v>1</v>
      </c>
      <c r="C176" s="73" t="s">
        <v>375</v>
      </c>
      <c r="D176" s="73" t="s">
        <v>648</v>
      </c>
      <c r="E176" s="73" t="s">
        <v>2656</v>
      </c>
      <c r="F176" s="73" t="s">
        <v>183</v>
      </c>
      <c r="G176" s="79">
        <v>-2.6020292271960451E-4</v>
      </c>
      <c r="H176" s="73">
        <v>-3.8163095332208665</v>
      </c>
      <c r="I176" s="77" t="s">
        <v>327</v>
      </c>
      <c r="L176" s="76">
        <v>46301.781284722223</v>
      </c>
      <c r="M176" s="73" t="s">
        <v>2656</v>
      </c>
      <c r="N176" s="73" t="s">
        <v>183</v>
      </c>
      <c r="O176" s="73">
        <v>2.5000000000000001E-2</v>
      </c>
      <c r="P176" s="73">
        <v>-0.27500000000000002</v>
      </c>
      <c r="Q176" s="73">
        <v>2.5000000000000001E-3</v>
      </c>
      <c r="R176" s="73" t="s">
        <v>2636</v>
      </c>
      <c r="S176" s="73">
        <v>0.05</v>
      </c>
      <c r="T176" s="73">
        <v>0.05</v>
      </c>
      <c r="U176" s="73"/>
      <c r="V176" s="73">
        <v>0</v>
      </c>
      <c r="W176" s="73">
        <v>5.2083333333333336E-7</v>
      </c>
      <c r="X176" s="73">
        <v>5.2083333333333336E-7</v>
      </c>
      <c r="Y176" s="73">
        <v>0</v>
      </c>
      <c r="Z176" s="77" t="s">
        <v>2637</v>
      </c>
      <c r="AA176" s="73"/>
      <c r="AB176" s="73"/>
      <c r="AC176" s="73"/>
      <c r="AD176" s="73"/>
      <c r="AE176" s="73"/>
      <c r="AF176" s="73"/>
      <c r="AG176" s="73"/>
      <c r="AH176" s="73"/>
      <c r="AI176" s="73"/>
      <c r="AJ176" s="73"/>
      <c r="AM176" s="76">
        <v>46301.781284722223</v>
      </c>
      <c r="AN176" s="73" t="s">
        <v>2784</v>
      </c>
      <c r="AO176" s="73" t="s">
        <v>2822</v>
      </c>
      <c r="AP176" s="73">
        <v>0.27</v>
      </c>
      <c r="AQ176" s="73" t="s">
        <v>291</v>
      </c>
      <c r="AR176" s="77" t="s">
        <v>2823</v>
      </c>
      <c r="AU176" s="76">
        <v>46301.781284722223</v>
      </c>
      <c r="AV176" s="73" t="s">
        <v>3052</v>
      </c>
      <c r="AW176" s="73" t="s">
        <v>375</v>
      </c>
      <c r="AX176" s="73" t="s">
        <v>647</v>
      </c>
      <c r="AY176" s="73" t="s">
        <v>3046</v>
      </c>
      <c r="AZ176" s="73" t="s">
        <v>3048</v>
      </c>
      <c r="BA176" s="73" t="s">
        <v>3004</v>
      </c>
      <c r="BB176" s="73" t="s">
        <v>2745</v>
      </c>
      <c r="BC176" s="73">
        <v>5</v>
      </c>
      <c r="BD176" s="79">
        <v>2.5000000000000001E-2</v>
      </c>
      <c r="BE176" s="73">
        <v>390</v>
      </c>
    </row>
    <row r="177" spans="1:57" ht="15" customHeight="1" x14ac:dyDescent="0.25">
      <c r="A177" s="76">
        <v>46301.781284722223</v>
      </c>
      <c r="B177" s="73">
        <v>1</v>
      </c>
      <c r="C177" s="73" t="s">
        <v>375</v>
      </c>
      <c r="D177" s="73" t="s">
        <v>648</v>
      </c>
      <c r="E177" s="73" t="s">
        <v>2657</v>
      </c>
      <c r="F177" s="73" t="s">
        <v>183</v>
      </c>
      <c r="G177" s="79">
        <v>-2.6020292271960451E-4</v>
      </c>
      <c r="H177" s="73">
        <v>-3.8163095332208665</v>
      </c>
      <c r="I177" s="77" t="s">
        <v>327</v>
      </c>
      <c r="L177" s="76">
        <v>46301.781284722223</v>
      </c>
      <c r="M177" s="73" t="s">
        <v>2657</v>
      </c>
      <c r="N177" s="73" t="s">
        <v>183</v>
      </c>
      <c r="O177" s="73">
        <v>7.4999999999999997E-2</v>
      </c>
      <c r="P177" s="73">
        <v>-0.27500000000000002</v>
      </c>
      <c r="Q177" s="73">
        <v>2.5000000000000001E-3</v>
      </c>
      <c r="R177" s="73" t="s">
        <v>2636</v>
      </c>
      <c r="S177" s="73">
        <v>0.05</v>
      </c>
      <c r="T177" s="73">
        <v>0.05</v>
      </c>
      <c r="U177" s="73"/>
      <c r="V177" s="73">
        <v>0</v>
      </c>
      <c r="W177" s="73">
        <v>5.2083333333333336E-7</v>
      </c>
      <c r="X177" s="73">
        <v>5.2083333333333336E-7</v>
      </c>
      <c r="Y177" s="73">
        <v>0</v>
      </c>
      <c r="Z177" s="77" t="s">
        <v>2637</v>
      </c>
      <c r="AA177" s="73"/>
      <c r="AB177" s="73"/>
      <c r="AC177" s="73"/>
      <c r="AD177" s="73"/>
      <c r="AE177" s="73"/>
      <c r="AF177" s="73"/>
      <c r="AG177" s="73"/>
      <c r="AH177" s="73"/>
      <c r="AI177" s="73"/>
      <c r="AJ177" s="73"/>
      <c r="AM177" s="76">
        <v>46301.781284722223</v>
      </c>
      <c r="AN177" s="73" t="s">
        <v>2784</v>
      </c>
      <c r="AO177" s="73" t="s">
        <v>2824</v>
      </c>
      <c r="AP177" s="73">
        <v>0</v>
      </c>
      <c r="AQ177" s="73" t="s">
        <v>288</v>
      </c>
      <c r="AR177" s="77" t="s">
        <v>2825</v>
      </c>
      <c r="AU177" s="76">
        <v>46301.781284722223</v>
      </c>
      <c r="AV177" s="73" t="s">
        <v>2973</v>
      </c>
      <c r="AW177" s="73" t="s">
        <v>375</v>
      </c>
      <c r="AX177" s="73" t="s">
        <v>442</v>
      </c>
      <c r="AY177" s="73" t="s">
        <v>442</v>
      </c>
      <c r="AZ177" s="73" t="s">
        <v>2970</v>
      </c>
      <c r="BA177" s="73" t="s">
        <v>3004</v>
      </c>
      <c r="BB177" s="73" t="s">
        <v>183</v>
      </c>
      <c r="BC177" s="73">
        <v>1</v>
      </c>
      <c r="BD177" s="79">
        <v>-3.5000000000000001E-3</v>
      </c>
      <c r="BE177" s="73">
        <v>-22</v>
      </c>
    </row>
    <row r="178" spans="1:57" ht="15" customHeight="1" x14ac:dyDescent="0.25">
      <c r="A178" s="76">
        <v>46301.781284722223</v>
      </c>
      <c r="B178" s="73">
        <v>1</v>
      </c>
      <c r="C178" s="73" t="s">
        <v>375</v>
      </c>
      <c r="D178" s="73" t="s">
        <v>648</v>
      </c>
      <c r="E178" s="73" t="s">
        <v>2658</v>
      </c>
      <c r="F178" s="73" t="s">
        <v>183</v>
      </c>
      <c r="G178" s="79">
        <v>-2.6020292271960451E-4</v>
      </c>
      <c r="H178" s="73">
        <v>-3.8163095332208665</v>
      </c>
      <c r="I178" s="77" t="s">
        <v>327</v>
      </c>
      <c r="L178" s="76">
        <v>46301.781284722223</v>
      </c>
      <c r="M178" s="73" t="s">
        <v>2658</v>
      </c>
      <c r="N178" s="73" t="s">
        <v>183</v>
      </c>
      <c r="O178" s="73">
        <v>0.125</v>
      </c>
      <c r="P178" s="73">
        <v>-0.27500000000000002</v>
      </c>
      <c r="Q178" s="73">
        <v>2.5000000000000001E-3</v>
      </c>
      <c r="R178" s="73" t="s">
        <v>2636</v>
      </c>
      <c r="S178" s="73">
        <v>0.05</v>
      </c>
      <c r="T178" s="73">
        <v>0.05</v>
      </c>
      <c r="U178" s="73"/>
      <c r="V178" s="73">
        <v>0</v>
      </c>
      <c r="W178" s="73">
        <v>5.2083333333333336E-7</v>
      </c>
      <c r="X178" s="73">
        <v>5.2083333333333336E-7</v>
      </c>
      <c r="Y178" s="73">
        <v>0</v>
      </c>
      <c r="Z178" s="77" t="s">
        <v>2637</v>
      </c>
      <c r="AA178" s="73"/>
      <c r="AB178" s="73"/>
      <c r="AC178" s="73"/>
      <c r="AD178" s="73"/>
      <c r="AE178" s="73"/>
      <c r="AF178" s="73"/>
      <c r="AG178" s="73"/>
      <c r="AH178" s="73"/>
      <c r="AI178" s="73"/>
      <c r="AJ178" s="73"/>
      <c r="AM178" s="76">
        <v>46301.781284722223</v>
      </c>
      <c r="AN178" s="73" t="s">
        <v>2784</v>
      </c>
      <c r="AO178" s="73" t="s">
        <v>2826</v>
      </c>
      <c r="AP178" s="73">
        <v>0</v>
      </c>
      <c r="AQ178" s="73" t="s">
        <v>288</v>
      </c>
      <c r="AR178" s="77" t="s">
        <v>2827</v>
      </c>
      <c r="AU178" s="76">
        <v>46301.781284722223</v>
      </c>
      <c r="AV178" s="73" t="s">
        <v>2973</v>
      </c>
      <c r="AW178" s="73" t="s">
        <v>375</v>
      </c>
      <c r="AX178" s="73" t="s">
        <v>442</v>
      </c>
      <c r="AY178" s="73" t="s">
        <v>442</v>
      </c>
      <c r="AZ178" s="73" t="s">
        <v>2970</v>
      </c>
      <c r="BA178" s="73" t="s">
        <v>3004</v>
      </c>
      <c r="BB178" s="73" t="s">
        <v>183</v>
      </c>
      <c r="BC178" s="73">
        <v>2</v>
      </c>
      <c r="BD178" s="79">
        <v>-1.5E-3</v>
      </c>
      <c r="BE178" s="73">
        <v>-22</v>
      </c>
    </row>
    <row r="179" spans="1:57" ht="15" customHeight="1" x14ac:dyDescent="0.25">
      <c r="A179" s="76">
        <v>46301.781284722223</v>
      </c>
      <c r="B179" s="73">
        <v>1</v>
      </c>
      <c r="C179" s="73" t="s">
        <v>375</v>
      </c>
      <c r="D179" s="73" t="s">
        <v>648</v>
      </c>
      <c r="E179" s="73" t="s">
        <v>2659</v>
      </c>
      <c r="F179" s="73" t="s">
        <v>183</v>
      </c>
      <c r="G179" s="79">
        <v>-2.6020292271960451E-4</v>
      </c>
      <c r="H179" s="73">
        <v>-3.8163095332208665</v>
      </c>
      <c r="I179" s="77" t="s">
        <v>327</v>
      </c>
      <c r="L179" s="76">
        <v>46301.781284722223</v>
      </c>
      <c r="M179" s="73" t="s">
        <v>2659</v>
      </c>
      <c r="N179" s="73" t="s">
        <v>183</v>
      </c>
      <c r="O179" s="73">
        <v>0.17499999999999999</v>
      </c>
      <c r="P179" s="73">
        <v>-0.27500000000000002</v>
      </c>
      <c r="Q179" s="73">
        <v>2.5000000000000001E-3</v>
      </c>
      <c r="R179" s="73" t="s">
        <v>2636</v>
      </c>
      <c r="S179" s="73">
        <v>0.05</v>
      </c>
      <c r="T179" s="73">
        <v>0.05</v>
      </c>
      <c r="U179" s="73"/>
      <c r="V179" s="73">
        <v>0</v>
      </c>
      <c r="W179" s="73">
        <v>5.2083333333333336E-7</v>
      </c>
      <c r="X179" s="73">
        <v>5.2083333333333336E-7</v>
      </c>
      <c r="Y179" s="73">
        <v>0</v>
      </c>
      <c r="Z179" s="77" t="s">
        <v>2637</v>
      </c>
      <c r="AA179" s="73"/>
      <c r="AB179" s="73"/>
      <c r="AC179" s="73"/>
      <c r="AD179" s="73"/>
      <c r="AE179" s="73"/>
      <c r="AF179" s="73"/>
      <c r="AG179" s="73"/>
      <c r="AH179" s="73"/>
      <c r="AI179" s="73"/>
      <c r="AJ179" s="73"/>
      <c r="AM179" s="76">
        <v>46301.781284722223</v>
      </c>
      <c r="AN179" s="73" t="s">
        <v>2784</v>
      </c>
      <c r="AO179" s="73" t="s">
        <v>2828</v>
      </c>
      <c r="AP179" s="73">
        <v>1.5375E-2</v>
      </c>
      <c r="AQ179" s="73" t="s">
        <v>2829</v>
      </c>
      <c r="AR179" s="77" t="s">
        <v>2830</v>
      </c>
      <c r="AU179" s="76">
        <v>46301.781284722223</v>
      </c>
      <c r="AV179" s="73" t="s">
        <v>2973</v>
      </c>
      <c r="AW179" s="73" t="s">
        <v>375</v>
      </c>
      <c r="AX179" s="73" t="s">
        <v>442</v>
      </c>
      <c r="AY179" s="73" t="s">
        <v>442</v>
      </c>
      <c r="AZ179" s="73" t="s">
        <v>2970</v>
      </c>
      <c r="BA179" s="73" t="s">
        <v>3004</v>
      </c>
      <c r="BB179" s="73" t="s">
        <v>183</v>
      </c>
      <c r="BC179" s="73">
        <v>3</v>
      </c>
      <c r="BD179" s="79">
        <v>0</v>
      </c>
      <c r="BE179" s="73">
        <v>0</v>
      </c>
    </row>
    <row r="180" spans="1:57" ht="15" customHeight="1" x14ac:dyDescent="0.25">
      <c r="A180" s="76">
        <v>46301.781284722223</v>
      </c>
      <c r="B180" s="73">
        <v>1</v>
      </c>
      <c r="C180" s="73" t="s">
        <v>375</v>
      </c>
      <c r="D180" s="73" t="s">
        <v>648</v>
      </c>
      <c r="E180" s="73" t="s">
        <v>2660</v>
      </c>
      <c r="F180" s="73" t="s">
        <v>183</v>
      </c>
      <c r="G180" s="79">
        <v>-2.6020292271960451E-4</v>
      </c>
      <c r="H180" s="73">
        <v>-3.8163095332208665</v>
      </c>
      <c r="I180" s="77" t="s">
        <v>327</v>
      </c>
      <c r="L180" s="76">
        <v>46301.781284722223</v>
      </c>
      <c r="M180" s="73" t="s">
        <v>2660</v>
      </c>
      <c r="N180" s="73" t="s">
        <v>183</v>
      </c>
      <c r="O180" s="73">
        <v>0.22500000000000001</v>
      </c>
      <c r="P180" s="73">
        <v>-0.27500000000000002</v>
      </c>
      <c r="Q180" s="73">
        <v>2.5000000000000001E-3</v>
      </c>
      <c r="R180" s="73" t="s">
        <v>2636</v>
      </c>
      <c r="S180" s="73">
        <v>0.05</v>
      </c>
      <c r="T180" s="73">
        <v>0.05</v>
      </c>
      <c r="U180" s="73"/>
      <c r="V180" s="73">
        <v>0</v>
      </c>
      <c r="W180" s="73">
        <v>5.2083333333333336E-7</v>
      </c>
      <c r="X180" s="73">
        <v>5.2083333333333336E-7</v>
      </c>
      <c r="Y180" s="73">
        <v>0</v>
      </c>
      <c r="Z180" s="77" t="s">
        <v>2637</v>
      </c>
      <c r="AA180" s="73"/>
      <c r="AB180" s="73"/>
      <c r="AC180" s="73"/>
      <c r="AD180" s="73"/>
      <c r="AE180" s="73"/>
      <c r="AF180" s="73"/>
      <c r="AG180" s="73"/>
      <c r="AH180" s="73"/>
      <c r="AI180" s="73"/>
      <c r="AJ180" s="73"/>
      <c r="AM180" s="76">
        <v>46301.781284722223</v>
      </c>
      <c r="AN180" s="73" t="s">
        <v>2784</v>
      </c>
      <c r="AO180" s="73" t="s">
        <v>2831</v>
      </c>
      <c r="AP180" s="73">
        <v>6.6749999999999891E-3</v>
      </c>
      <c r="AQ180" s="73" t="s">
        <v>2829</v>
      </c>
      <c r="AR180" s="77" t="s">
        <v>2832</v>
      </c>
      <c r="AU180" s="76">
        <v>46301.781284722223</v>
      </c>
      <c r="AV180" s="73" t="s">
        <v>2976</v>
      </c>
      <c r="AW180" s="73" t="s">
        <v>375</v>
      </c>
      <c r="AX180" s="73" t="s">
        <v>442</v>
      </c>
      <c r="AY180" s="73" t="s">
        <v>442</v>
      </c>
      <c r="AZ180" s="73" t="s">
        <v>2970</v>
      </c>
      <c r="BA180" s="73" t="s">
        <v>3004</v>
      </c>
      <c r="BB180" s="73" t="s">
        <v>2745</v>
      </c>
      <c r="BC180" s="73">
        <v>1</v>
      </c>
      <c r="BD180" s="79">
        <v>-2.5000000000000001E-2</v>
      </c>
      <c r="BE180" s="73">
        <v>-390</v>
      </c>
    </row>
    <row r="181" spans="1:57" ht="15" customHeight="1" x14ac:dyDescent="0.25">
      <c r="A181" s="76">
        <v>46301.781284722223</v>
      </c>
      <c r="B181" s="73">
        <v>1</v>
      </c>
      <c r="C181" s="73" t="s">
        <v>375</v>
      </c>
      <c r="D181" s="73" t="s">
        <v>648</v>
      </c>
      <c r="E181" s="73" t="s">
        <v>2661</v>
      </c>
      <c r="F181" s="73" t="s">
        <v>183</v>
      </c>
      <c r="G181" s="79">
        <v>-2.1851030698303819E-4</v>
      </c>
      <c r="H181" s="73">
        <v>-3.2048178357512271</v>
      </c>
      <c r="I181" s="77" t="s">
        <v>327</v>
      </c>
      <c r="L181" s="76">
        <v>46301.781284722223</v>
      </c>
      <c r="M181" s="73" t="s">
        <v>2661</v>
      </c>
      <c r="N181" s="73" t="s">
        <v>183</v>
      </c>
      <c r="O181" s="73">
        <v>-0.22500000000000001</v>
      </c>
      <c r="P181" s="73">
        <v>-0.22500000000000001</v>
      </c>
      <c r="Q181" s="73">
        <v>2.5000000000000001E-3</v>
      </c>
      <c r="R181" s="73" t="s">
        <v>2636</v>
      </c>
      <c r="S181" s="73">
        <v>0.05</v>
      </c>
      <c r="T181" s="73">
        <v>0.05</v>
      </c>
      <c r="U181" s="73"/>
      <c r="V181" s="73">
        <v>0</v>
      </c>
      <c r="W181" s="73">
        <v>5.2083333333333336E-7</v>
      </c>
      <c r="X181" s="73">
        <v>5.2083333333333336E-7</v>
      </c>
      <c r="Y181" s="73">
        <v>0</v>
      </c>
      <c r="Z181" s="77" t="s">
        <v>2637</v>
      </c>
      <c r="AA181" s="73"/>
      <c r="AB181" s="73"/>
      <c r="AC181" s="73"/>
      <c r="AD181" s="73"/>
      <c r="AE181" s="73"/>
      <c r="AF181" s="73"/>
      <c r="AG181" s="73"/>
      <c r="AH181" s="73"/>
      <c r="AI181" s="73"/>
      <c r="AJ181" s="73"/>
      <c r="AM181" s="76">
        <v>46301.781284722223</v>
      </c>
      <c r="AN181" s="73" t="s">
        <v>2784</v>
      </c>
      <c r="AO181" s="73" t="s">
        <v>2833</v>
      </c>
      <c r="AP181" s="73">
        <v>0</v>
      </c>
      <c r="AQ181" s="73" t="s">
        <v>2829</v>
      </c>
      <c r="AR181" s="77" t="s">
        <v>2834</v>
      </c>
      <c r="AU181" s="76">
        <v>46301.781284722223</v>
      </c>
      <c r="AV181" s="73" t="s">
        <v>2976</v>
      </c>
      <c r="AW181" s="73" t="s">
        <v>375</v>
      </c>
      <c r="AX181" s="73" t="s">
        <v>442</v>
      </c>
      <c r="AY181" s="73" t="s">
        <v>442</v>
      </c>
      <c r="AZ181" s="73" t="s">
        <v>2970</v>
      </c>
      <c r="BA181" s="73" t="s">
        <v>3004</v>
      </c>
      <c r="BB181" s="73" t="s">
        <v>2745</v>
      </c>
      <c r="BC181" s="73">
        <v>2</v>
      </c>
      <c r="BD181" s="79">
        <v>-1.9499999999999999E-3</v>
      </c>
      <c r="BE181" s="73">
        <v>-390</v>
      </c>
    </row>
    <row r="182" spans="1:57" ht="15" customHeight="1" x14ac:dyDescent="0.25">
      <c r="A182" s="76">
        <v>46301.781284722223</v>
      </c>
      <c r="B182" s="73">
        <v>1</v>
      </c>
      <c r="C182" s="73" t="s">
        <v>375</v>
      </c>
      <c r="D182" s="73" t="s">
        <v>648</v>
      </c>
      <c r="E182" s="73" t="s">
        <v>2662</v>
      </c>
      <c r="F182" s="73" t="s">
        <v>183</v>
      </c>
      <c r="G182" s="79">
        <v>-2.1851030698303819E-4</v>
      </c>
      <c r="H182" s="73">
        <v>-3.2048178357512271</v>
      </c>
      <c r="I182" s="77" t="s">
        <v>327</v>
      </c>
      <c r="L182" s="76">
        <v>46301.781284722223</v>
      </c>
      <c r="M182" s="73" t="s">
        <v>2662</v>
      </c>
      <c r="N182" s="73" t="s">
        <v>183</v>
      </c>
      <c r="O182" s="73">
        <v>-0.17499999999999999</v>
      </c>
      <c r="P182" s="73">
        <v>-0.22500000000000001</v>
      </c>
      <c r="Q182" s="73">
        <v>2.5000000000000001E-3</v>
      </c>
      <c r="R182" s="73" t="s">
        <v>2636</v>
      </c>
      <c r="S182" s="73">
        <v>0.05</v>
      </c>
      <c r="T182" s="73">
        <v>0.05</v>
      </c>
      <c r="U182" s="73"/>
      <c r="V182" s="73">
        <v>0</v>
      </c>
      <c r="W182" s="73">
        <v>5.2083333333333336E-7</v>
      </c>
      <c r="X182" s="73">
        <v>5.2083333333333336E-7</v>
      </c>
      <c r="Y182" s="73">
        <v>0</v>
      </c>
      <c r="Z182" s="77" t="s">
        <v>2637</v>
      </c>
      <c r="AA182" s="73"/>
      <c r="AB182" s="73"/>
      <c r="AC182" s="73"/>
      <c r="AD182" s="73"/>
      <c r="AE182" s="73"/>
      <c r="AF182" s="73"/>
      <c r="AG182" s="73"/>
      <c r="AH182" s="73"/>
      <c r="AI182" s="73"/>
      <c r="AJ182" s="73"/>
      <c r="AM182" s="76">
        <v>46301.781284722223</v>
      </c>
      <c r="AN182" s="73" t="s">
        <v>2784</v>
      </c>
      <c r="AO182" s="73" t="s">
        <v>2835</v>
      </c>
      <c r="AP182" s="73">
        <v>1.5375E-2</v>
      </c>
      <c r="AQ182" s="73" t="s">
        <v>2829</v>
      </c>
      <c r="AR182" s="77" t="s">
        <v>2836</v>
      </c>
      <c r="AU182" s="76">
        <v>46301.781284722223</v>
      </c>
      <c r="AV182" s="73" t="s">
        <v>2976</v>
      </c>
      <c r="AW182" s="73" t="s">
        <v>375</v>
      </c>
      <c r="AX182" s="73" t="s">
        <v>442</v>
      </c>
      <c r="AY182" s="73" t="s">
        <v>442</v>
      </c>
      <c r="AZ182" s="73" t="s">
        <v>2970</v>
      </c>
      <c r="BA182" s="73" t="s">
        <v>3004</v>
      </c>
      <c r="BB182" s="73" t="s">
        <v>2745</v>
      </c>
      <c r="BC182" s="73">
        <v>3</v>
      </c>
      <c r="BD182" s="79">
        <v>0</v>
      </c>
      <c r="BE182" s="73">
        <v>0</v>
      </c>
    </row>
    <row r="183" spans="1:57" ht="15" customHeight="1" x14ac:dyDescent="0.25">
      <c r="A183" s="76">
        <v>46301.781284722223</v>
      </c>
      <c r="B183" s="73">
        <v>1</v>
      </c>
      <c r="C183" s="73" t="s">
        <v>375</v>
      </c>
      <c r="D183" s="73" t="s">
        <v>648</v>
      </c>
      <c r="E183" s="73" t="s">
        <v>2663</v>
      </c>
      <c r="F183" s="73" t="s">
        <v>183</v>
      </c>
      <c r="G183" s="79">
        <v>-2.1851030698303819E-4</v>
      </c>
      <c r="H183" s="73">
        <v>-3.2048178357512271</v>
      </c>
      <c r="I183" s="77" t="s">
        <v>327</v>
      </c>
      <c r="L183" s="76">
        <v>46301.781284722223</v>
      </c>
      <c r="M183" s="73" t="s">
        <v>2663</v>
      </c>
      <c r="N183" s="73" t="s">
        <v>183</v>
      </c>
      <c r="O183" s="73">
        <v>-0.125</v>
      </c>
      <c r="P183" s="73">
        <v>-0.22500000000000001</v>
      </c>
      <c r="Q183" s="73">
        <v>2.5000000000000001E-3</v>
      </c>
      <c r="R183" s="73" t="s">
        <v>2636</v>
      </c>
      <c r="S183" s="73">
        <v>0.05</v>
      </c>
      <c r="T183" s="73">
        <v>0.05</v>
      </c>
      <c r="U183" s="73"/>
      <c r="V183" s="73">
        <v>0</v>
      </c>
      <c r="W183" s="73">
        <v>5.2083333333333336E-7</v>
      </c>
      <c r="X183" s="73">
        <v>5.2083333333333336E-7</v>
      </c>
      <c r="Y183" s="73">
        <v>0</v>
      </c>
      <c r="Z183" s="77" t="s">
        <v>2637</v>
      </c>
      <c r="AA183" s="73"/>
      <c r="AB183" s="73"/>
      <c r="AC183" s="73"/>
      <c r="AD183" s="73"/>
      <c r="AE183" s="73"/>
      <c r="AF183" s="73"/>
      <c r="AG183" s="73"/>
      <c r="AH183" s="73"/>
      <c r="AI183" s="73"/>
      <c r="AJ183" s="73"/>
      <c r="AM183" s="76">
        <v>46301.781284722223</v>
      </c>
      <c r="AN183" s="73" t="s">
        <v>2784</v>
      </c>
      <c r="AO183" s="73" t="s">
        <v>2837</v>
      </c>
      <c r="AP183" s="73">
        <v>6.6749999999999891E-3</v>
      </c>
      <c r="AQ183" s="73" t="s">
        <v>2829</v>
      </c>
      <c r="AR183" s="77" t="s">
        <v>2838</v>
      </c>
      <c r="AU183" s="76">
        <v>46301.781284722223</v>
      </c>
      <c r="AV183" s="73" t="s">
        <v>2976</v>
      </c>
      <c r="AW183" s="73" t="s">
        <v>375</v>
      </c>
      <c r="AX183" s="73" t="s">
        <v>442</v>
      </c>
      <c r="AY183" s="73" t="s">
        <v>442</v>
      </c>
      <c r="AZ183" s="73" t="s">
        <v>2970</v>
      </c>
      <c r="BA183" s="73" t="s">
        <v>3004</v>
      </c>
      <c r="BB183" s="73" t="s">
        <v>2745</v>
      </c>
      <c r="BC183" s="73">
        <v>4</v>
      </c>
      <c r="BD183" s="79">
        <v>1.9499999999999999E-3</v>
      </c>
      <c r="BE183" s="73">
        <v>390</v>
      </c>
    </row>
    <row r="184" spans="1:57" ht="15" customHeight="1" x14ac:dyDescent="0.25">
      <c r="A184" s="76">
        <v>46301.781284722223</v>
      </c>
      <c r="B184" s="73">
        <v>1</v>
      </c>
      <c r="C184" s="73" t="s">
        <v>375</v>
      </c>
      <c r="D184" s="73" t="s">
        <v>648</v>
      </c>
      <c r="E184" s="73" t="s">
        <v>2664</v>
      </c>
      <c r="F184" s="73" t="s">
        <v>183</v>
      </c>
      <c r="G184" s="79">
        <v>-2.1851030698303819E-4</v>
      </c>
      <c r="H184" s="73">
        <v>-3.2048178357512271</v>
      </c>
      <c r="I184" s="77" t="s">
        <v>327</v>
      </c>
      <c r="L184" s="76">
        <v>46301.781284722223</v>
      </c>
      <c r="M184" s="73" t="s">
        <v>2664</v>
      </c>
      <c r="N184" s="73" t="s">
        <v>183</v>
      </c>
      <c r="O184" s="73">
        <v>0.125</v>
      </c>
      <c r="P184" s="73">
        <v>-0.22500000000000001</v>
      </c>
      <c r="Q184" s="73">
        <v>2.5000000000000001E-3</v>
      </c>
      <c r="R184" s="73" t="s">
        <v>2636</v>
      </c>
      <c r="S184" s="73">
        <v>0.05</v>
      </c>
      <c r="T184" s="73">
        <v>0.05</v>
      </c>
      <c r="U184" s="73"/>
      <c r="V184" s="73">
        <v>0</v>
      </c>
      <c r="W184" s="73">
        <v>5.2083333333333336E-7</v>
      </c>
      <c r="X184" s="73">
        <v>5.2083333333333336E-7</v>
      </c>
      <c r="Y184" s="73">
        <v>0</v>
      </c>
      <c r="Z184" s="77" t="s">
        <v>2637</v>
      </c>
      <c r="AA184" s="73"/>
      <c r="AB184" s="73"/>
      <c r="AC184" s="73"/>
      <c r="AD184" s="73"/>
      <c r="AE184" s="73"/>
      <c r="AF184" s="73"/>
      <c r="AG184" s="73"/>
      <c r="AH184" s="73"/>
      <c r="AI184" s="73"/>
      <c r="AJ184" s="73"/>
      <c r="AM184" s="76">
        <v>46301.781284722223</v>
      </c>
      <c r="AN184" s="73" t="s">
        <v>2784</v>
      </c>
      <c r="AO184" s="73" t="s">
        <v>2839</v>
      </c>
      <c r="AP184" s="73">
        <v>0</v>
      </c>
      <c r="AQ184" s="73" t="s">
        <v>2829</v>
      </c>
      <c r="AR184" s="77" t="s">
        <v>2840</v>
      </c>
      <c r="AU184" s="76">
        <v>46301.781284722223</v>
      </c>
      <c r="AV184" s="73" t="s">
        <v>2976</v>
      </c>
      <c r="AW184" s="73" t="s">
        <v>375</v>
      </c>
      <c r="AX184" s="73" t="s">
        <v>442</v>
      </c>
      <c r="AY184" s="73" t="s">
        <v>442</v>
      </c>
      <c r="AZ184" s="73" t="s">
        <v>2970</v>
      </c>
      <c r="BA184" s="73" t="s">
        <v>3004</v>
      </c>
      <c r="BB184" s="73" t="s">
        <v>2745</v>
      </c>
      <c r="BC184" s="73">
        <v>5</v>
      </c>
      <c r="BD184" s="79">
        <v>2.5000000000000001E-2</v>
      </c>
      <c r="BE184" s="73">
        <v>390</v>
      </c>
    </row>
    <row r="185" spans="1:57" ht="15" customHeight="1" x14ac:dyDescent="0.25">
      <c r="A185" s="76">
        <v>46301.781284722223</v>
      </c>
      <c r="B185" s="73">
        <v>1</v>
      </c>
      <c r="C185" s="73" t="s">
        <v>375</v>
      </c>
      <c r="D185" s="73" t="s">
        <v>648</v>
      </c>
      <c r="E185" s="73" t="s">
        <v>2665</v>
      </c>
      <c r="F185" s="73" t="s">
        <v>183</v>
      </c>
      <c r="G185" s="79">
        <v>-2.1851030698303821E-4</v>
      </c>
      <c r="H185" s="73">
        <v>-3.2048178357512276</v>
      </c>
      <c r="I185" s="77" t="s">
        <v>327</v>
      </c>
      <c r="L185" s="76">
        <v>46301.781284722223</v>
      </c>
      <c r="M185" s="73" t="s">
        <v>2665</v>
      </c>
      <c r="N185" s="73" t="s">
        <v>183</v>
      </c>
      <c r="O185" s="73">
        <v>0.17499999999999999</v>
      </c>
      <c r="P185" s="73">
        <v>-0.22500000000000001</v>
      </c>
      <c r="Q185" s="73">
        <v>2.5000000000000001E-3</v>
      </c>
      <c r="R185" s="73" t="s">
        <v>2636</v>
      </c>
      <c r="S185" s="73">
        <v>0.05</v>
      </c>
      <c r="T185" s="73">
        <v>0.05</v>
      </c>
      <c r="U185" s="73"/>
      <c r="V185" s="73">
        <v>0</v>
      </c>
      <c r="W185" s="73">
        <v>5.2083333333333336E-7</v>
      </c>
      <c r="X185" s="73">
        <v>5.2083333333333336E-7</v>
      </c>
      <c r="Y185" s="73">
        <v>0</v>
      </c>
      <c r="Z185" s="77" t="s">
        <v>2637</v>
      </c>
      <c r="AA185" s="73"/>
      <c r="AB185" s="73"/>
      <c r="AC185" s="73"/>
      <c r="AD185" s="73"/>
      <c r="AE185" s="73"/>
      <c r="AF185" s="73"/>
      <c r="AG185" s="73"/>
      <c r="AH185" s="73"/>
      <c r="AI185" s="73"/>
      <c r="AJ185" s="73"/>
      <c r="AM185" s="76">
        <v>46301.781284722223</v>
      </c>
      <c r="AN185" s="73" t="s">
        <v>2784</v>
      </c>
      <c r="AO185" s="73" t="s">
        <v>2841</v>
      </c>
      <c r="AP185" s="73">
        <v>0.23863035105460589</v>
      </c>
      <c r="AQ185" s="73" t="s">
        <v>288</v>
      </c>
      <c r="AR185" s="77" t="s">
        <v>2842</v>
      </c>
    </row>
    <row r="186" spans="1:57" ht="15" customHeight="1" x14ac:dyDescent="0.25">
      <c r="A186" s="76">
        <v>46301.781284722223</v>
      </c>
      <c r="B186" s="73">
        <v>1</v>
      </c>
      <c r="C186" s="73" t="s">
        <v>375</v>
      </c>
      <c r="D186" s="73" t="s">
        <v>648</v>
      </c>
      <c r="E186" s="73" t="s">
        <v>2666</v>
      </c>
      <c r="F186" s="73" t="s">
        <v>183</v>
      </c>
      <c r="G186" s="79">
        <v>-2.1851030698303821E-4</v>
      </c>
      <c r="H186" s="73">
        <v>-3.2048178357512276</v>
      </c>
      <c r="I186" s="77" t="s">
        <v>327</v>
      </c>
      <c r="L186" s="76">
        <v>46301.781284722223</v>
      </c>
      <c r="M186" s="73" t="s">
        <v>2666</v>
      </c>
      <c r="N186" s="73" t="s">
        <v>183</v>
      </c>
      <c r="O186" s="73">
        <v>0.22500000000000001</v>
      </c>
      <c r="P186" s="73">
        <v>-0.22500000000000001</v>
      </c>
      <c r="Q186" s="73">
        <v>2.5000000000000001E-3</v>
      </c>
      <c r="R186" s="73" t="s">
        <v>2636</v>
      </c>
      <c r="S186" s="73">
        <v>0.05</v>
      </c>
      <c r="T186" s="73">
        <v>0.05</v>
      </c>
      <c r="U186" s="73"/>
      <c r="V186" s="73">
        <v>0</v>
      </c>
      <c r="W186" s="73">
        <v>5.2083333333333336E-7</v>
      </c>
      <c r="X186" s="73">
        <v>5.2083333333333336E-7</v>
      </c>
      <c r="Y186" s="73">
        <v>0</v>
      </c>
      <c r="Z186" s="77" t="s">
        <v>2637</v>
      </c>
      <c r="AA186" s="73"/>
      <c r="AB186" s="73"/>
      <c r="AC186" s="73"/>
      <c r="AD186" s="73"/>
      <c r="AE186" s="73"/>
      <c r="AF186" s="73"/>
      <c r="AG186" s="73"/>
      <c r="AH186" s="73"/>
      <c r="AI186" s="73"/>
      <c r="AJ186" s="73"/>
      <c r="AM186" s="76">
        <v>46301.781284722223</v>
      </c>
      <c r="AN186" s="73" t="s">
        <v>2784</v>
      </c>
      <c r="AO186" s="73" t="s">
        <v>2843</v>
      </c>
      <c r="AP186" s="73">
        <v>0.15723301886760993</v>
      </c>
      <c r="AQ186" s="73" t="s">
        <v>288</v>
      </c>
      <c r="AR186" s="77" t="s">
        <v>2844</v>
      </c>
    </row>
    <row r="187" spans="1:57" ht="15" customHeight="1" x14ac:dyDescent="0.25">
      <c r="A187" s="76">
        <v>46301.781284722223</v>
      </c>
      <c r="B187" s="73">
        <v>1</v>
      </c>
      <c r="C187" s="73" t="s">
        <v>375</v>
      </c>
      <c r="D187" s="73" t="s">
        <v>648</v>
      </c>
      <c r="E187" s="73" t="s">
        <v>2667</v>
      </c>
      <c r="F187" s="73" t="s">
        <v>183</v>
      </c>
      <c r="G187" s="79">
        <v>-1.7681769124647188E-4</v>
      </c>
      <c r="H187" s="73">
        <v>-2.5933261382815882</v>
      </c>
      <c r="I187" s="77" t="s">
        <v>327</v>
      </c>
      <c r="L187" s="76">
        <v>46301.781284722223</v>
      </c>
      <c r="M187" s="73" t="s">
        <v>2667</v>
      </c>
      <c r="N187" s="73" t="s">
        <v>183</v>
      </c>
      <c r="O187" s="73">
        <v>-0.22500000000000001</v>
      </c>
      <c r="P187" s="73">
        <v>-0.17499999999999999</v>
      </c>
      <c r="Q187" s="73">
        <v>2.5000000000000001E-3</v>
      </c>
      <c r="R187" s="73" t="s">
        <v>2636</v>
      </c>
      <c r="S187" s="73">
        <v>0.05</v>
      </c>
      <c r="T187" s="73">
        <v>0.05</v>
      </c>
      <c r="U187" s="73"/>
      <c r="V187" s="73">
        <v>0</v>
      </c>
      <c r="W187" s="73">
        <v>5.2083333333333336E-7</v>
      </c>
      <c r="X187" s="73">
        <v>5.2083333333333336E-7</v>
      </c>
      <c r="Y187" s="73">
        <v>0</v>
      </c>
      <c r="Z187" s="77" t="s">
        <v>2637</v>
      </c>
      <c r="AA187" s="73"/>
      <c r="AB187" s="73"/>
      <c r="AC187" s="73"/>
      <c r="AD187" s="73"/>
      <c r="AE187" s="73"/>
      <c r="AF187" s="73"/>
      <c r="AG187" s="73"/>
      <c r="AH187" s="73"/>
      <c r="AI187" s="73"/>
      <c r="AJ187" s="73"/>
      <c r="AM187" s="76">
        <v>46301.781284722223</v>
      </c>
      <c r="AN187" s="73" t="s">
        <v>2784</v>
      </c>
      <c r="AO187" s="73" t="s">
        <v>2845</v>
      </c>
      <c r="AP187" s="73">
        <v>0</v>
      </c>
      <c r="AQ187" s="73" t="s">
        <v>2846</v>
      </c>
      <c r="AR187" s="77" t="s">
        <v>2847</v>
      </c>
    </row>
    <row r="188" spans="1:57" ht="15" customHeight="1" x14ac:dyDescent="0.25">
      <c r="A188" s="76">
        <v>46301.781284722223</v>
      </c>
      <c r="B188" s="73">
        <v>1</v>
      </c>
      <c r="C188" s="73" t="s">
        <v>375</v>
      </c>
      <c r="D188" s="73" t="s">
        <v>648</v>
      </c>
      <c r="E188" s="73" t="s">
        <v>2668</v>
      </c>
      <c r="F188" s="73" t="s">
        <v>183</v>
      </c>
      <c r="G188" s="79">
        <v>-1.7681769124647188E-4</v>
      </c>
      <c r="H188" s="73">
        <v>-2.5933261382815882</v>
      </c>
      <c r="I188" s="77" t="s">
        <v>327</v>
      </c>
      <c r="L188" s="76">
        <v>46301.781284722223</v>
      </c>
      <c r="M188" s="73" t="s">
        <v>2668</v>
      </c>
      <c r="N188" s="73" t="s">
        <v>183</v>
      </c>
      <c r="O188" s="73">
        <v>-0.17499999999999999</v>
      </c>
      <c r="P188" s="73">
        <v>-0.17499999999999999</v>
      </c>
      <c r="Q188" s="73">
        <v>2.5000000000000001E-3</v>
      </c>
      <c r="R188" s="73" t="s">
        <v>2636</v>
      </c>
      <c r="S188" s="73">
        <v>0.05</v>
      </c>
      <c r="T188" s="73">
        <v>0.05</v>
      </c>
      <c r="U188" s="73"/>
      <c r="V188" s="73">
        <v>0</v>
      </c>
      <c r="W188" s="73">
        <v>5.2083333333333336E-7</v>
      </c>
      <c r="X188" s="73">
        <v>5.2083333333333336E-7</v>
      </c>
      <c r="Y188" s="73">
        <v>0</v>
      </c>
      <c r="Z188" s="77" t="s">
        <v>2637</v>
      </c>
      <c r="AA188" s="73"/>
      <c r="AB188" s="73"/>
      <c r="AC188" s="73"/>
      <c r="AD188" s="73"/>
      <c r="AE188" s="73"/>
      <c r="AF188" s="73"/>
      <c r="AG188" s="73"/>
      <c r="AH188" s="73"/>
      <c r="AI188" s="73"/>
      <c r="AJ188" s="73"/>
      <c r="AM188" s="76">
        <v>46301.781284722223</v>
      </c>
      <c r="AN188" s="73" t="s">
        <v>2784</v>
      </c>
      <c r="AO188" s="73" t="s">
        <v>2848</v>
      </c>
      <c r="AP188" s="73">
        <v>1.5375E-2</v>
      </c>
      <c r="AQ188" s="73" t="s">
        <v>2829</v>
      </c>
      <c r="AR188" s="77" t="s">
        <v>2849</v>
      </c>
    </row>
    <row r="189" spans="1:57" ht="15" customHeight="1" x14ac:dyDescent="0.25">
      <c r="A189" s="76">
        <v>46301.781284722223</v>
      </c>
      <c r="B189" s="73">
        <v>1</v>
      </c>
      <c r="C189" s="73" t="s">
        <v>375</v>
      </c>
      <c r="D189" s="73" t="s">
        <v>648</v>
      </c>
      <c r="E189" s="73" t="s">
        <v>2669</v>
      </c>
      <c r="F189" s="73" t="s">
        <v>183</v>
      </c>
      <c r="G189" s="79">
        <v>-1.7681769124647188E-4</v>
      </c>
      <c r="H189" s="73">
        <v>-2.5933261382815882</v>
      </c>
      <c r="I189" s="77" t="s">
        <v>327</v>
      </c>
      <c r="L189" s="76">
        <v>46301.781284722223</v>
      </c>
      <c r="M189" s="73" t="s">
        <v>2669</v>
      </c>
      <c r="N189" s="73" t="s">
        <v>183</v>
      </c>
      <c r="O189" s="73">
        <v>-0.125</v>
      </c>
      <c r="P189" s="73">
        <v>-0.17499999999999999</v>
      </c>
      <c r="Q189" s="73">
        <v>2.5000000000000001E-3</v>
      </c>
      <c r="R189" s="73" t="s">
        <v>2636</v>
      </c>
      <c r="S189" s="73">
        <v>0.05</v>
      </c>
      <c r="T189" s="73">
        <v>0.05</v>
      </c>
      <c r="U189" s="73"/>
      <c r="V189" s="73">
        <v>0</v>
      </c>
      <c r="W189" s="73">
        <v>5.2083333333333336E-7</v>
      </c>
      <c r="X189" s="73">
        <v>5.2083333333333336E-7</v>
      </c>
      <c r="Y189" s="73">
        <v>0</v>
      </c>
      <c r="Z189" s="77" t="s">
        <v>2637</v>
      </c>
      <c r="AA189" s="73"/>
      <c r="AB189" s="73"/>
      <c r="AC189" s="73"/>
      <c r="AD189" s="73"/>
      <c r="AE189" s="73"/>
      <c r="AF189" s="73"/>
      <c r="AG189" s="73"/>
      <c r="AH189" s="73"/>
      <c r="AI189" s="73"/>
      <c r="AJ189" s="73"/>
      <c r="AM189" s="76">
        <v>46301.781284722223</v>
      </c>
      <c r="AN189" s="73" t="s">
        <v>2784</v>
      </c>
      <c r="AO189" s="73" t="s">
        <v>2850</v>
      </c>
      <c r="AP189" s="73">
        <v>6.6749999999999882E-3</v>
      </c>
      <c r="AQ189" s="73" t="s">
        <v>2829</v>
      </c>
      <c r="AR189" s="77" t="s">
        <v>2851</v>
      </c>
    </row>
    <row r="190" spans="1:57" ht="15" customHeight="1" x14ac:dyDescent="0.25">
      <c r="A190" s="76">
        <v>46301.781284722223</v>
      </c>
      <c r="B190" s="73">
        <v>1</v>
      </c>
      <c r="C190" s="73" t="s">
        <v>375</v>
      </c>
      <c r="D190" s="73" t="s">
        <v>648</v>
      </c>
      <c r="E190" s="73" t="s">
        <v>2670</v>
      </c>
      <c r="F190" s="73" t="s">
        <v>183</v>
      </c>
      <c r="G190" s="79">
        <v>-1.7681769124647191E-4</v>
      </c>
      <c r="H190" s="73">
        <v>-2.5933261382815882</v>
      </c>
      <c r="I190" s="77" t="s">
        <v>327</v>
      </c>
      <c r="L190" s="76">
        <v>46301.781284722223</v>
      </c>
      <c r="M190" s="73" t="s">
        <v>2670</v>
      </c>
      <c r="N190" s="73" t="s">
        <v>183</v>
      </c>
      <c r="O190" s="73">
        <v>0.125</v>
      </c>
      <c r="P190" s="73">
        <v>-0.17499999999999999</v>
      </c>
      <c r="Q190" s="73">
        <v>2.5000000000000001E-3</v>
      </c>
      <c r="R190" s="73" t="s">
        <v>2636</v>
      </c>
      <c r="S190" s="73">
        <v>0.05</v>
      </c>
      <c r="T190" s="73">
        <v>0.05</v>
      </c>
      <c r="U190" s="73"/>
      <c r="V190" s="73">
        <v>0</v>
      </c>
      <c r="W190" s="73">
        <v>5.2083333333333336E-7</v>
      </c>
      <c r="X190" s="73">
        <v>5.2083333333333336E-7</v>
      </c>
      <c r="Y190" s="73">
        <v>0</v>
      </c>
      <c r="Z190" s="77" t="s">
        <v>2637</v>
      </c>
      <c r="AA190" s="73"/>
      <c r="AB190" s="73"/>
      <c r="AC190" s="73"/>
      <c r="AD190" s="73"/>
      <c r="AE190" s="73"/>
      <c r="AF190" s="73"/>
      <c r="AG190" s="73"/>
      <c r="AH190" s="73"/>
      <c r="AI190" s="73"/>
      <c r="AJ190" s="73"/>
      <c r="AM190" s="76">
        <v>46301.781284722223</v>
      </c>
      <c r="AN190" s="73" t="s">
        <v>2784</v>
      </c>
      <c r="AO190" s="73" t="s">
        <v>2852</v>
      </c>
      <c r="AP190" s="73">
        <v>0.23863035105460589</v>
      </c>
      <c r="AQ190" s="73" t="s">
        <v>288</v>
      </c>
      <c r="AR190" s="77" t="s">
        <v>2853</v>
      </c>
    </row>
    <row r="191" spans="1:57" ht="15" customHeight="1" x14ac:dyDescent="0.25">
      <c r="A191" s="76">
        <v>46301.781284722223</v>
      </c>
      <c r="B191" s="73">
        <v>1</v>
      </c>
      <c r="C191" s="73" t="s">
        <v>375</v>
      </c>
      <c r="D191" s="73" t="s">
        <v>648</v>
      </c>
      <c r="E191" s="73" t="s">
        <v>2671</v>
      </c>
      <c r="F191" s="73" t="s">
        <v>183</v>
      </c>
      <c r="G191" s="79">
        <v>-1.7681769124647191E-4</v>
      </c>
      <c r="H191" s="73">
        <v>-2.5933261382815882</v>
      </c>
      <c r="I191" s="77" t="s">
        <v>327</v>
      </c>
      <c r="L191" s="76">
        <v>46301.781284722223</v>
      </c>
      <c r="M191" s="73" t="s">
        <v>2671</v>
      </c>
      <c r="N191" s="73" t="s">
        <v>183</v>
      </c>
      <c r="O191" s="73">
        <v>0.17499999999999999</v>
      </c>
      <c r="P191" s="73">
        <v>-0.17499999999999999</v>
      </c>
      <c r="Q191" s="73">
        <v>2.5000000000000001E-3</v>
      </c>
      <c r="R191" s="73" t="s">
        <v>2636</v>
      </c>
      <c r="S191" s="73">
        <v>0.05</v>
      </c>
      <c r="T191" s="73">
        <v>0.05</v>
      </c>
      <c r="U191" s="73"/>
      <c r="V191" s="73">
        <v>0</v>
      </c>
      <c r="W191" s="73">
        <v>5.2083333333333336E-7</v>
      </c>
      <c r="X191" s="73">
        <v>5.2083333333333336E-7</v>
      </c>
      <c r="Y191" s="73">
        <v>0</v>
      </c>
      <c r="Z191" s="77" t="s">
        <v>2637</v>
      </c>
      <c r="AA191" s="73"/>
      <c r="AB191" s="73"/>
      <c r="AC191" s="73"/>
      <c r="AD191" s="73"/>
      <c r="AE191" s="73"/>
      <c r="AF191" s="73"/>
      <c r="AG191" s="73"/>
      <c r="AH191" s="73"/>
      <c r="AI191" s="73"/>
      <c r="AJ191" s="73"/>
      <c r="AM191" s="76">
        <v>46301.781284722223</v>
      </c>
      <c r="AN191" s="73" t="s">
        <v>2784</v>
      </c>
      <c r="AO191" s="73" t="s">
        <v>2854</v>
      </c>
      <c r="AP191" s="73">
        <v>0.15723301886760993</v>
      </c>
      <c r="AQ191" s="73" t="s">
        <v>288</v>
      </c>
      <c r="AR191" s="77" t="s">
        <v>2855</v>
      </c>
    </row>
    <row r="192" spans="1:57" ht="15" customHeight="1" x14ac:dyDescent="0.25">
      <c r="A192" s="76">
        <v>46301.781284722223</v>
      </c>
      <c r="B192" s="73">
        <v>1</v>
      </c>
      <c r="C192" s="73" t="s">
        <v>375</v>
      </c>
      <c r="D192" s="73" t="s">
        <v>648</v>
      </c>
      <c r="E192" s="73" t="s">
        <v>2672</v>
      </c>
      <c r="F192" s="73" t="s">
        <v>183</v>
      </c>
      <c r="G192" s="79">
        <v>-1.7681769124647191E-4</v>
      </c>
      <c r="H192" s="73">
        <v>-2.5933261382815882</v>
      </c>
      <c r="I192" s="77" t="s">
        <v>327</v>
      </c>
      <c r="L192" s="76">
        <v>46301.781284722223</v>
      </c>
      <c r="M192" s="73" t="s">
        <v>2672</v>
      </c>
      <c r="N192" s="73" t="s">
        <v>183</v>
      </c>
      <c r="O192" s="73">
        <v>0.22500000000000001</v>
      </c>
      <c r="P192" s="73">
        <v>-0.17499999999999999</v>
      </c>
      <c r="Q192" s="73">
        <v>2.5000000000000001E-3</v>
      </c>
      <c r="R192" s="73" t="s">
        <v>2636</v>
      </c>
      <c r="S192" s="73">
        <v>0.05</v>
      </c>
      <c r="T192" s="73">
        <v>0.05</v>
      </c>
      <c r="U192" s="73"/>
      <c r="V192" s="73">
        <v>0</v>
      </c>
      <c r="W192" s="73">
        <v>5.2083333333333336E-7</v>
      </c>
      <c r="X192" s="73">
        <v>5.2083333333333336E-7</v>
      </c>
      <c r="Y192" s="73">
        <v>0</v>
      </c>
      <c r="Z192" s="77" t="s">
        <v>2637</v>
      </c>
      <c r="AA192" s="73"/>
      <c r="AB192" s="73"/>
      <c r="AC192" s="73"/>
      <c r="AD192" s="73"/>
      <c r="AE192" s="73"/>
      <c r="AF192" s="73"/>
      <c r="AG192" s="73"/>
      <c r="AH192" s="73"/>
      <c r="AI192" s="73"/>
      <c r="AJ192" s="73"/>
      <c r="AM192" s="76">
        <v>46301.781284722223</v>
      </c>
      <c r="AN192" s="73" t="s">
        <v>2784</v>
      </c>
      <c r="AO192" s="73" t="s">
        <v>2856</v>
      </c>
      <c r="AP192" s="73">
        <v>9.8888888888888735E-2</v>
      </c>
      <c r="AQ192" s="73" t="s">
        <v>288</v>
      </c>
      <c r="AR192" s="77" t="s">
        <v>2857</v>
      </c>
    </row>
    <row r="193" spans="1:44" ht="15" customHeight="1" x14ac:dyDescent="0.25">
      <c r="A193" s="76">
        <v>46301.781284722223</v>
      </c>
      <c r="B193" s="73">
        <v>1</v>
      </c>
      <c r="C193" s="73" t="s">
        <v>375</v>
      </c>
      <c r="D193" s="73" t="s">
        <v>648</v>
      </c>
      <c r="E193" s="73" t="s">
        <v>2673</v>
      </c>
      <c r="F193" s="73" t="s">
        <v>183</v>
      </c>
      <c r="G193" s="79">
        <v>-1.3512507550990558E-4</v>
      </c>
      <c r="H193" s="73">
        <v>-1.981834440811949</v>
      </c>
      <c r="I193" s="77" t="s">
        <v>327</v>
      </c>
      <c r="L193" s="76">
        <v>46301.781284722223</v>
      </c>
      <c r="M193" s="73" t="s">
        <v>2673</v>
      </c>
      <c r="N193" s="73" t="s">
        <v>183</v>
      </c>
      <c r="O193" s="73">
        <v>-0.22500000000000001</v>
      </c>
      <c r="P193" s="73">
        <v>-0.125</v>
      </c>
      <c r="Q193" s="73">
        <v>2.5000000000000001E-3</v>
      </c>
      <c r="R193" s="73" t="s">
        <v>2636</v>
      </c>
      <c r="S193" s="73">
        <v>0.05</v>
      </c>
      <c r="T193" s="73">
        <v>0.05</v>
      </c>
      <c r="U193" s="73"/>
      <c r="V193" s="73">
        <v>0</v>
      </c>
      <c r="W193" s="73">
        <v>5.2083333333333336E-7</v>
      </c>
      <c r="X193" s="73">
        <v>5.2083333333333336E-7</v>
      </c>
      <c r="Y193" s="73">
        <v>0</v>
      </c>
      <c r="Z193" s="77" t="s">
        <v>2637</v>
      </c>
      <c r="AA193" s="73"/>
      <c r="AB193" s="73"/>
      <c r="AC193" s="73"/>
      <c r="AD193" s="73"/>
      <c r="AE193" s="73"/>
      <c r="AF193" s="73"/>
      <c r="AG193" s="73"/>
      <c r="AH193" s="73"/>
      <c r="AI193" s="73"/>
      <c r="AJ193" s="73"/>
      <c r="AM193" s="76">
        <v>46301.781284722223</v>
      </c>
      <c r="AN193" s="73" t="s">
        <v>2784</v>
      </c>
      <c r="AO193" s="73" t="s">
        <v>2858</v>
      </c>
      <c r="AP193" s="73">
        <v>9.8888888888888735E-2</v>
      </c>
      <c r="AQ193" s="73" t="s">
        <v>288</v>
      </c>
      <c r="AR193" s="77" t="s">
        <v>2859</v>
      </c>
    </row>
    <row r="194" spans="1:44" ht="15" customHeight="1" x14ac:dyDescent="0.25">
      <c r="A194" s="76">
        <v>46301.781284722223</v>
      </c>
      <c r="B194" s="73">
        <v>1</v>
      </c>
      <c r="C194" s="73" t="s">
        <v>375</v>
      </c>
      <c r="D194" s="73" t="s">
        <v>648</v>
      </c>
      <c r="E194" s="73" t="s">
        <v>2674</v>
      </c>
      <c r="F194" s="73" t="s">
        <v>183</v>
      </c>
      <c r="G194" s="79">
        <v>-1.3512507550990558E-4</v>
      </c>
      <c r="H194" s="73">
        <v>-1.981834440811949</v>
      </c>
      <c r="I194" s="77" t="s">
        <v>327</v>
      </c>
      <c r="L194" s="76">
        <v>46301.781284722223</v>
      </c>
      <c r="M194" s="73" t="s">
        <v>2674</v>
      </c>
      <c r="N194" s="73" t="s">
        <v>183</v>
      </c>
      <c r="O194" s="73">
        <v>-0.17499999999999999</v>
      </c>
      <c r="P194" s="73">
        <v>-0.125</v>
      </c>
      <c r="Q194" s="73">
        <v>2.5000000000000001E-3</v>
      </c>
      <c r="R194" s="73" t="s">
        <v>2636</v>
      </c>
      <c r="S194" s="73">
        <v>0.05</v>
      </c>
      <c r="T194" s="73">
        <v>0.05</v>
      </c>
      <c r="U194" s="73"/>
      <c r="V194" s="73">
        <v>0</v>
      </c>
      <c r="W194" s="73">
        <v>5.2083333333333336E-7</v>
      </c>
      <c r="X194" s="73">
        <v>5.2083333333333336E-7</v>
      </c>
      <c r="Y194" s="73">
        <v>0</v>
      </c>
      <c r="Z194" s="77" t="s">
        <v>2637</v>
      </c>
      <c r="AA194" s="73"/>
      <c r="AB194" s="73"/>
      <c r="AC194" s="73"/>
      <c r="AD194" s="73"/>
      <c r="AE194" s="73"/>
      <c r="AF194" s="73"/>
      <c r="AG194" s="73"/>
      <c r="AH194" s="73"/>
      <c r="AI194" s="73"/>
      <c r="AJ194" s="73"/>
      <c r="AM194" s="76">
        <v>46301.781284722223</v>
      </c>
      <c r="AN194" s="73" t="s">
        <v>2784</v>
      </c>
      <c r="AO194" s="73" t="s">
        <v>2860</v>
      </c>
      <c r="AP194" s="73">
        <v>0.14236111111111108</v>
      </c>
      <c r="AQ194" s="73" t="s">
        <v>288</v>
      </c>
      <c r="AR194" s="77" t="s">
        <v>2861</v>
      </c>
    </row>
    <row r="195" spans="1:44" ht="15" customHeight="1" x14ac:dyDescent="0.25">
      <c r="A195" s="76">
        <v>46301.781284722223</v>
      </c>
      <c r="B195" s="73">
        <v>1</v>
      </c>
      <c r="C195" s="73" t="s">
        <v>375</v>
      </c>
      <c r="D195" s="73" t="s">
        <v>648</v>
      </c>
      <c r="E195" s="73" t="s">
        <v>2675</v>
      </c>
      <c r="F195" s="73" t="s">
        <v>183</v>
      </c>
      <c r="G195" s="79">
        <v>-1.3512507550990558E-4</v>
      </c>
      <c r="H195" s="73">
        <v>-1.981834440811949</v>
      </c>
      <c r="I195" s="77" t="s">
        <v>327</v>
      </c>
      <c r="L195" s="76">
        <v>46301.781284722223</v>
      </c>
      <c r="M195" s="73" t="s">
        <v>2675</v>
      </c>
      <c r="N195" s="73" t="s">
        <v>183</v>
      </c>
      <c r="O195" s="73">
        <v>-0.125</v>
      </c>
      <c r="P195" s="73">
        <v>-0.125</v>
      </c>
      <c r="Q195" s="73">
        <v>2.5000000000000001E-3</v>
      </c>
      <c r="R195" s="73" t="s">
        <v>2636</v>
      </c>
      <c r="S195" s="73">
        <v>0.05</v>
      </c>
      <c r="T195" s="73">
        <v>0.05</v>
      </c>
      <c r="U195" s="73"/>
      <c r="V195" s="73">
        <v>0</v>
      </c>
      <c r="W195" s="73">
        <v>5.2083333333333336E-7</v>
      </c>
      <c r="X195" s="73">
        <v>5.2083333333333336E-7</v>
      </c>
      <c r="Y195" s="73">
        <v>0</v>
      </c>
      <c r="Z195" s="77" t="s">
        <v>2637</v>
      </c>
      <c r="AA195" s="73"/>
      <c r="AB195" s="73"/>
      <c r="AC195" s="73"/>
      <c r="AD195" s="73"/>
      <c r="AE195" s="73"/>
      <c r="AF195" s="73"/>
      <c r="AG195" s="73"/>
      <c r="AH195" s="73"/>
      <c r="AI195" s="73"/>
      <c r="AJ195" s="73"/>
      <c r="AM195" s="76">
        <v>46301.781284722223</v>
      </c>
      <c r="AN195" s="73" t="s">
        <v>2784</v>
      </c>
      <c r="AO195" s="73" t="s">
        <v>2862</v>
      </c>
      <c r="AP195" s="73">
        <v>0.14236111111111108</v>
      </c>
      <c r="AQ195" s="73" t="s">
        <v>288</v>
      </c>
      <c r="AR195" s="77" t="s">
        <v>2863</v>
      </c>
    </row>
    <row r="196" spans="1:44" ht="15" customHeight="1" x14ac:dyDescent="0.25">
      <c r="A196" s="76">
        <v>46301.781284722223</v>
      </c>
      <c r="B196" s="73">
        <v>1</v>
      </c>
      <c r="C196" s="73" t="s">
        <v>375</v>
      </c>
      <c r="D196" s="73" t="s">
        <v>648</v>
      </c>
      <c r="E196" s="73" t="s">
        <v>2676</v>
      </c>
      <c r="F196" s="73" t="s">
        <v>183</v>
      </c>
      <c r="G196" s="79">
        <v>-1.3512507550990561E-4</v>
      </c>
      <c r="H196" s="73">
        <v>-1.9818344408119493</v>
      </c>
      <c r="I196" s="77" t="s">
        <v>327</v>
      </c>
      <c r="L196" s="76">
        <v>46301.781284722223</v>
      </c>
      <c r="M196" s="73" t="s">
        <v>2676</v>
      </c>
      <c r="N196" s="73" t="s">
        <v>183</v>
      </c>
      <c r="O196" s="73">
        <v>0.125</v>
      </c>
      <c r="P196" s="73">
        <v>-0.125</v>
      </c>
      <c r="Q196" s="73">
        <v>2.5000000000000001E-3</v>
      </c>
      <c r="R196" s="73" t="s">
        <v>2636</v>
      </c>
      <c r="S196" s="73">
        <v>0.05</v>
      </c>
      <c r="T196" s="73">
        <v>0.05</v>
      </c>
      <c r="U196" s="73"/>
      <c r="V196" s="73">
        <v>0</v>
      </c>
      <c r="W196" s="73">
        <v>5.2083333333333336E-7</v>
      </c>
      <c r="X196" s="73">
        <v>5.2083333333333336E-7</v>
      </c>
      <c r="Y196" s="73">
        <v>0</v>
      </c>
      <c r="Z196" s="77" t="s">
        <v>2637</v>
      </c>
      <c r="AA196" s="73"/>
      <c r="AB196" s="73"/>
      <c r="AC196" s="73"/>
      <c r="AD196" s="73"/>
      <c r="AE196" s="73"/>
      <c r="AF196" s="73"/>
      <c r="AG196" s="73"/>
      <c r="AH196" s="73"/>
      <c r="AI196" s="73"/>
      <c r="AJ196" s="73"/>
      <c r="AM196" s="76">
        <v>46301.781284722223</v>
      </c>
      <c r="AN196" s="73" t="s">
        <v>2784</v>
      </c>
      <c r="AO196" s="73" t="s">
        <v>2864</v>
      </c>
      <c r="AP196" s="73">
        <v>9.8888888888888735E-2</v>
      </c>
      <c r="AQ196" s="73" t="s">
        <v>288</v>
      </c>
      <c r="AR196" s="77" t="s">
        <v>2865</v>
      </c>
    </row>
    <row r="197" spans="1:44" ht="15" customHeight="1" x14ac:dyDescent="0.25">
      <c r="A197" s="76">
        <v>46301.781284722223</v>
      </c>
      <c r="B197" s="73">
        <v>1</v>
      </c>
      <c r="C197" s="73" t="s">
        <v>375</v>
      </c>
      <c r="D197" s="73" t="s">
        <v>648</v>
      </c>
      <c r="E197" s="73" t="s">
        <v>2677</v>
      </c>
      <c r="F197" s="73" t="s">
        <v>183</v>
      </c>
      <c r="G197" s="79">
        <v>-1.3512507550990561E-4</v>
      </c>
      <c r="H197" s="73">
        <v>-1.9818344408119493</v>
      </c>
      <c r="I197" s="77" t="s">
        <v>327</v>
      </c>
      <c r="L197" s="76">
        <v>46301.781284722223</v>
      </c>
      <c r="M197" s="73" t="s">
        <v>2677</v>
      </c>
      <c r="N197" s="73" t="s">
        <v>183</v>
      </c>
      <c r="O197" s="73">
        <v>0.17499999999999999</v>
      </c>
      <c r="P197" s="73">
        <v>-0.125</v>
      </c>
      <c r="Q197" s="73">
        <v>2.5000000000000001E-3</v>
      </c>
      <c r="R197" s="73" t="s">
        <v>2636</v>
      </c>
      <c r="S197" s="73">
        <v>0.05</v>
      </c>
      <c r="T197" s="73">
        <v>0.05</v>
      </c>
      <c r="U197" s="73"/>
      <c r="V197" s="73">
        <v>0</v>
      </c>
      <c r="W197" s="73">
        <v>5.2083333333333336E-7</v>
      </c>
      <c r="X197" s="73">
        <v>5.2083333333333336E-7</v>
      </c>
      <c r="Y197" s="73">
        <v>0</v>
      </c>
      <c r="Z197" s="77" t="s">
        <v>2637</v>
      </c>
      <c r="AA197" s="73"/>
      <c r="AB197" s="73"/>
      <c r="AC197" s="73"/>
      <c r="AD197" s="73"/>
      <c r="AE197" s="73"/>
      <c r="AF197" s="73"/>
      <c r="AG197" s="73"/>
      <c r="AH197" s="73"/>
      <c r="AI197" s="73"/>
      <c r="AJ197" s="73"/>
      <c r="AM197" s="76">
        <v>46301.781284722223</v>
      </c>
      <c r="AN197" s="73" t="s">
        <v>2784</v>
      </c>
      <c r="AO197" s="73" t="s">
        <v>2866</v>
      </c>
      <c r="AP197" s="73">
        <v>9.8888888888888735E-2</v>
      </c>
      <c r="AQ197" s="73" t="s">
        <v>288</v>
      </c>
      <c r="AR197" s="77" t="s">
        <v>2867</v>
      </c>
    </row>
    <row r="198" spans="1:44" ht="15" customHeight="1" x14ac:dyDescent="0.25">
      <c r="A198" s="76">
        <v>46301.781284722223</v>
      </c>
      <c r="B198" s="73">
        <v>1</v>
      </c>
      <c r="C198" s="73" t="s">
        <v>375</v>
      </c>
      <c r="D198" s="73" t="s">
        <v>648</v>
      </c>
      <c r="E198" s="73" t="s">
        <v>2678</v>
      </c>
      <c r="F198" s="73" t="s">
        <v>183</v>
      </c>
      <c r="G198" s="79">
        <v>-1.3512507550990561E-4</v>
      </c>
      <c r="H198" s="73">
        <v>-1.9818344408119493</v>
      </c>
      <c r="I198" s="77" t="s">
        <v>327</v>
      </c>
      <c r="L198" s="76">
        <v>46301.781284722223</v>
      </c>
      <c r="M198" s="73" t="s">
        <v>2678</v>
      </c>
      <c r="N198" s="73" t="s">
        <v>183</v>
      </c>
      <c r="O198" s="73">
        <v>0.22500000000000001</v>
      </c>
      <c r="P198" s="73">
        <v>-0.125</v>
      </c>
      <c r="Q198" s="73">
        <v>2.5000000000000001E-3</v>
      </c>
      <c r="R198" s="73" t="s">
        <v>2636</v>
      </c>
      <c r="S198" s="73">
        <v>0.05</v>
      </c>
      <c r="T198" s="73">
        <v>0.05</v>
      </c>
      <c r="U198" s="73"/>
      <c r="V198" s="73">
        <v>0</v>
      </c>
      <c r="W198" s="73">
        <v>5.2083333333333336E-7</v>
      </c>
      <c r="X198" s="73">
        <v>5.2083333333333336E-7</v>
      </c>
      <c r="Y198" s="73">
        <v>0</v>
      </c>
      <c r="Z198" s="77" t="s">
        <v>2637</v>
      </c>
      <c r="AA198" s="73"/>
      <c r="AB198" s="73"/>
      <c r="AC198" s="73"/>
      <c r="AD198" s="73"/>
      <c r="AE198" s="73"/>
      <c r="AF198" s="73"/>
      <c r="AG198" s="73"/>
      <c r="AH198" s="73"/>
      <c r="AI198" s="73"/>
      <c r="AJ198" s="73"/>
      <c r="AM198" s="76">
        <v>46301.781284722223</v>
      </c>
      <c r="AN198" s="73" t="s">
        <v>2784</v>
      </c>
      <c r="AO198" s="73" t="s">
        <v>2868</v>
      </c>
      <c r="AP198" s="73">
        <v>0.14236111111111108</v>
      </c>
      <c r="AQ198" s="73" t="s">
        <v>288</v>
      </c>
      <c r="AR198" s="77" t="s">
        <v>2869</v>
      </c>
    </row>
    <row r="199" spans="1:44" ht="15" customHeight="1" x14ac:dyDescent="0.25">
      <c r="A199" s="76">
        <v>46301.781284722223</v>
      </c>
      <c r="B199" s="73">
        <v>1</v>
      </c>
      <c r="C199" s="73" t="s">
        <v>375</v>
      </c>
      <c r="D199" s="73" t="s">
        <v>648</v>
      </c>
      <c r="E199" s="73" t="s">
        <v>2679</v>
      </c>
      <c r="F199" s="73" t="s">
        <v>183</v>
      </c>
      <c r="G199" s="79">
        <v>-9.3432459773339297E-5</v>
      </c>
      <c r="H199" s="73">
        <v>-1.3703427433423101</v>
      </c>
      <c r="I199" s="77" t="s">
        <v>327</v>
      </c>
      <c r="L199" s="76">
        <v>46301.781284722223</v>
      </c>
      <c r="M199" s="73" t="s">
        <v>2679</v>
      </c>
      <c r="N199" s="73" t="s">
        <v>183</v>
      </c>
      <c r="O199" s="73">
        <v>-0.22500000000000001</v>
      </c>
      <c r="P199" s="73">
        <v>-7.4999999999999997E-2</v>
      </c>
      <c r="Q199" s="73">
        <v>2.5000000000000001E-3</v>
      </c>
      <c r="R199" s="73" t="s">
        <v>2636</v>
      </c>
      <c r="S199" s="73">
        <v>0.05</v>
      </c>
      <c r="T199" s="73">
        <v>0.05</v>
      </c>
      <c r="U199" s="73"/>
      <c r="V199" s="73">
        <v>0</v>
      </c>
      <c r="W199" s="73">
        <v>5.2083333333333336E-7</v>
      </c>
      <c r="X199" s="73">
        <v>5.2083333333333336E-7</v>
      </c>
      <c r="Y199" s="73">
        <v>0</v>
      </c>
      <c r="Z199" s="77" t="s">
        <v>2637</v>
      </c>
      <c r="AA199" s="73"/>
      <c r="AB199" s="73"/>
      <c r="AC199" s="73"/>
      <c r="AD199" s="73"/>
      <c r="AE199" s="73"/>
      <c r="AF199" s="73"/>
      <c r="AG199" s="73"/>
      <c r="AH199" s="73"/>
      <c r="AI199" s="73"/>
      <c r="AJ199" s="73"/>
      <c r="AM199" s="76">
        <v>46301.781284722223</v>
      </c>
      <c r="AN199" s="73" t="s">
        <v>2784</v>
      </c>
      <c r="AO199" s="73" t="s">
        <v>2870</v>
      </c>
      <c r="AP199" s="73">
        <v>0.14236111111111108</v>
      </c>
      <c r="AQ199" s="73" t="s">
        <v>288</v>
      </c>
      <c r="AR199" s="77" t="s">
        <v>2871</v>
      </c>
    </row>
    <row r="200" spans="1:44" ht="15" customHeight="1" x14ac:dyDescent="0.25">
      <c r="A200" s="76">
        <v>46301.781284722223</v>
      </c>
      <c r="B200" s="73">
        <v>1</v>
      </c>
      <c r="C200" s="73" t="s">
        <v>375</v>
      </c>
      <c r="D200" s="73" t="s">
        <v>648</v>
      </c>
      <c r="E200" s="73" t="s">
        <v>2680</v>
      </c>
      <c r="F200" s="73" t="s">
        <v>183</v>
      </c>
      <c r="G200" s="79">
        <v>-9.3432459773339297E-5</v>
      </c>
      <c r="H200" s="73">
        <v>-1.3703427433423101</v>
      </c>
      <c r="I200" s="77" t="s">
        <v>327</v>
      </c>
      <c r="L200" s="76">
        <v>46301.781284722223</v>
      </c>
      <c r="M200" s="73" t="s">
        <v>2680</v>
      </c>
      <c r="N200" s="73" t="s">
        <v>183</v>
      </c>
      <c r="O200" s="73">
        <v>-0.17499999999999999</v>
      </c>
      <c r="P200" s="73">
        <v>-7.4999999999999997E-2</v>
      </c>
      <c r="Q200" s="73">
        <v>2.5000000000000001E-3</v>
      </c>
      <c r="R200" s="73" t="s">
        <v>2636</v>
      </c>
      <c r="S200" s="73">
        <v>0.05</v>
      </c>
      <c r="T200" s="73">
        <v>0.05</v>
      </c>
      <c r="U200" s="73"/>
      <c r="V200" s="73">
        <v>0</v>
      </c>
      <c r="W200" s="73">
        <v>5.2083333333333336E-7</v>
      </c>
      <c r="X200" s="73">
        <v>5.2083333333333336E-7</v>
      </c>
      <c r="Y200" s="73">
        <v>0</v>
      </c>
      <c r="Z200" s="77" t="s">
        <v>2637</v>
      </c>
      <c r="AA200" s="73"/>
      <c r="AB200" s="73"/>
      <c r="AC200" s="73"/>
      <c r="AD200" s="73"/>
      <c r="AE200" s="73"/>
      <c r="AF200" s="73"/>
      <c r="AG200" s="73"/>
      <c r="AH200" s="73"/>
      <c r="AI200" s="73"/>
      <c r="AJ200" s="73"/>
      <c r="AM200" s="76">
        <v>46301.781284722223</v>
      </c>
      <c r="AN200" s="73" t="s">
        <v>2784</v>
      </c>
      <c r="AO200" s="73" t="s">
        <v>2872</v>
      </c>
      <c r="AP200" s="73">
        <v>0.36067119720206919</v>
      </c>
      <c r="AQ200" s="73" t="s">
        <v>291</v>
      </c>
      <c r="AR200" s="77" t="s">
        <v>2873</v>
      </c>
    </row>
    <row r="201" spans="1:44" ht="15" customHeight="1" x14ac:dyDescent="0.25">
      <c r="A201" s="76">
        <v>46301.781284722223</v>
      </c>
      <c r="B201" s="73">
        <v>1</v>
      </c>
      <c r="C201" s="73" t="s">
        <v>375</v>
      </c>
      <c r="D201" s="73" t="s">
        <v>648</v>
      </c>
      <c r="E201" s="73" t="s">
        <v>2681</v>
      </c>
      <c r="F201" s="73" t="s">
        <v>183</v>
      </c>
      <c r="G201" s="79">
        <v>-9.3432459773339297E-5</v>
      </c>
      <c r="H201" s="73">
        <v>-1.3703427433423101</v>
      </c>
      <c r="I201" s="77" t="s">
        <v>327</v>
      </c>
      <c r="L201" s="76">
        <v>46301.781284722223</v>
      </c>
      <c r="M201" s="73" t="s">
        <v>2681</v>
      </c>
      <c r="N201" s="73" t="s">
        <v>183</v>
      </c>
      <c r="O201" s="73">
        <v>-0.125</v>
      </c>
      <c r="P201" s="73">
        <v>-7.4999999999999997E-2</v>
      </c>
      <c r="Q201" s="73">
        <v>2.5000000000000001E-3</v>
      </c>
      <c r="R201" s="73" t="s">
        <v>2636</v>
      </c>
      <c r="S201" s="73">
        <v>0.05</v>
      </c>
      <c r="T201" s="73">
        <v>0.05</v>
      </c>
      <c r="U201" s="73"/>
      <c r="V201" s="73">
        <v>0</v>
      </c>
      <c r="W201" s="73">
        <v>5.2083333333333336E-7</v>
      </c>
      <c r="X201" s="73">
        <v>5.2083333333333336E-7</v>
      </c>
      <c r="Y201" s="73">
        <v>0</v>
      </c>
      <c r="Z201" s="77" t="s">
        <v>2637</v>
      </c>
      <c r="AA201" s="73"/>
      <c r="AB201" s="73"/>
      <c r="AC201" s="73"/>
      <c r="AD201" s="73"/>
      <c r="AE201" s="73"/>
      <c r="AF201" s="73"/>
      <c r="AG201" s="73"/>
      <c r="AH201" s="73"/>
      <c r="AI201" s="73"/>
      <c r="AJ201" s="73"/>
      <c r="AM201" s="76">
        <v>46301.781284722223</v>
      </c>
      <c r="AN201" s="73" t="s">
        <v>2784</v>
      </c>
      <c r="AO201" s="73" t="s">
        <v>2874</v>
      </c>
      <c r="AP201" s="73">
        <v>-7.7667518315614131E-18</v>
      </c>
      <c r="AQ201" s="73" t="s">
        <v>288</v>
      </c>
      <c r="AR201" s="77" t="s">
        <v>2875</v>
      </c>
    </row>
    <row r="202" spans="1:44" ht="15" customHeight="1" x14ac:dyDescent="0.25">
      <c r="A202" s="76">
        <v>46301.781284722223</v>
      </c>
      <c r="B202" s="73">
        <v>1</v>
      </c>
      <c r="C202" s="73" t="s">
        <v>375</v>
      </c>
      <c r="D202" s="73" t="s">
        <v>648</v>
      </c>
      <c r="E202" s="73" t="s">
        <v>2682</v>
      </c>
      <c r="F202" s="73" t="s">
        <v>183</v>
      </c>
      <c r="G202" s="79">
        <v>-9.343245977333931E-5</v>
      </c>
      <c r="H202" s="73">
        <v>-1.3703427433423103</v>
      </c>
      <c r="I202" s="77" t="s">
        <v>327</v>
      </c>
      <c r="L202" s="76">
        <v>46301.781284722223</v>
      </c>
      <c r="M202" s="73" t="s">
        <v>2682</v>
      </c>
      <c r="N202" s="73" t="s">
        <v>183</v>
      </c>
      <c r="O202" s="73">
        <v>0.125</v>
      </c>
      <c r="P202" s="73">
        <v>-7.4999999999999997E-2</v>
      </c>
      <c r="Q202" s="73">
        <v>2.5000000000000001E-3</v>
      </c>
      <c r="R202" s="73" t="s">
        <v>2636</v>
      </c>
      <c r="S202" s="73">
        <v>0.05</v>
      </c>
      <c r="T202" s="73">
        <v>0.05</v>
      </c>
      <c r="U202" s="73"/>
      <c r="V202" s="73">
        <v>0</v>
      </c>
      <c r="W202" s="73">
        <v>5.2083333333333336E-7</v>
      </c>
      <c r="X202" s="73">
        <v>5.2083333333333336E-7</v>
      </c>
      <c r="Y202" s="73">
        <v>0</v>
      </c>
      <c r="Z202" s="77" t="s">
        <v>2637</v>
      </c>
      <c r="AA202" s="73"/>
      <c r="AB202" s="73"/>
      <c r="AC202" s="73"/>
      <c r="AD202" s="73"/>
      <c r="AE202" s="73"/>
      <c r="AF202" s="73"/>
      <c r="AG202" s="73"/>
      <c r="AH202" s="73"/>
      <c r="AI202" s="73"/>
      <c r="AJ202" s="73"/>
      <c r="AM202" s="76">
        <v>46301.781284722223</v>
      </c>
      <c r="AN202" s="73" t="s">
        <v>2784</v>
      </c>
      <c r="AO202" s="73" t="s">
        <v>2876</v>
      </c>
      <c r="AP202" s="73">
        <v>-3.09141309204702E-19</v>
      </c>
      <c r="AQ202" s="73" t="s">
        <v>288</v>
      </c>
      <c r="AR202" s="77" t="s">
        <v>2877</v>
      </c>
    </row>
    <row r="203" spans="1:44" ht="15" customHeight="1" x14ac:dyDescent="0.25">
      <c r="A203" s="76">
        <v>46301.781284722223</v>
      </c>
      <c r="B203" s="73">
        <v>1</v>
      </c>
      <c r="C203" s="73" t="s">
        <v>375</v>
      </c>
      <c r="D203" s="73" t="s">
        <v>648</v>
      </c>
      <c r="E203" s="73" t="s">
        <v>2683</v>
      </c>
      <c r="F203" s="73" t="s">
        <v>183</v>
      </c>
      <c r="G203" s="79">
        <v>-9.343245977333931E-5</v>
      </c>
      <c r="H203" s="73">
        <v>-1.3703427433423103</v>
      </c>
      <c r="I203" s="77" t="s">
        <v>327</v>
      </c>
      <c r="L203" s="76">
        <v>46301.781284722223</v>
      </c>
      <c r="M203" s="73" t="s">
        <v>2683</v>
      </c>
      <c r="N203" s="73" t="s">
        <v>183</v>
      </c>
      <c r="O203" s="73">
        <v>0.17499999999999999</v>
      </c>
      <c r="P203" s="73">
        <v>-7.4999999999999997E-2</v>
      </c>
      <c r="Q203" s="73">
        <v>2.5000000000000001E-3</v>
      </c>
      <c r="R203" s="73" t="s">
        <v>2636</v>
      </c>
      <c r="S203" s="73">
        <v>0.05</v>
      </c>
      <c r="T203" s="73">
        <v>0.05</v>
      </c>
      <c r="U203" s="73"/>
      <c r="V203" s="73">
        <v>0</v>
      </c>
      <c r="W203" s="73">
        <v>5.2083333333333336E-7</v>
      </c>
      <c r="X203" s="73">
        <v>5.2083333333333336E-7</v>
      </c>
      <c r="Y203" s="73">
        <v>0</v>
      </c>
      <c r="Z203" s="77" t="s">
        <v>2637</v>
      </c>
      <c r="AA203" s="73"/>
      <c r="AB203" s="73"/>
      <c r="AC203" s="73"/>
      <c r="AD203" s="73"/>
      <c r="AE203" s="73"/>
      <c r="AF203" s="73"/>
      <c r="AG203" s="73"/>
      <c r="AH203" s="73"/>
      <c r="AI203" s="73"/>
      <c r="AJ203" s="73"/>
      <c r="AM203" s="76">
        <v>46301.781284722223</v>
      </c>
      <c r="AN203" s="73" t="s">
        <v>2784</v>
      </c>
      <c r="AO203" s="73" t="s">
        <v>2878</v>
      </c>
      <c r="AP203" s="73">
        <v>2.1122341278174011E-2</v>
      </c>
      <c r="AQ203" s="73" t="s">
        <v>2829</v>
      </c>
      <c r="AR203" s="77" t="s">
        <v>2879</v>
      </c>
    </row>
    <row r="204" spans="1:44" ht="15" customHeight="1" x14ac:dyDescent="0.25">
      <c r="A204" s="76">
        <v>46301.781284722223</v>
      </c>
      <c r="B204" s="73">
        <v>1</v>
      </c>
      <c r="C204" s="73" t="s">
        <v>375</v>
      </c>
      <c r="D204" s="73" t="s">
        <v>648</v>
      </c>
      <c r="E204" s="73" t="s">
        <v>2684</v>
      </c>
      <c r="F204" s="73" t="s">
        <v>183</v>
      </c>
      <c r="G204" s="79">
        <v>-9.343245977333931E-5</v>
      </c>
      <c r="H204" s="73">
        <v>-1.3703427433423103</v>
      </c>
      <c r="I204" s="77" t="s">
        <v>327</v>
      </c>
      <c r="L204" s="76">
        <v>46301.781284722223</v>
      </c>
      <c r="M204" s="73" t="s">
        <v>2684</v>
      </c>
      <c r="N204" s="73" t="s">
        <v>183</v>
      </c>
      <c r="O204" s="73">
        <v>0.22500000000000001</v>
      </c>
      <c r="P204" s="73">
        <v>-7.4999999999999997E-2</v>
      </c>
      <c r="Q204" s="73">
        <v>2.5000000000000001E-3</v>
      </c>
      <c r="R204" s="73" t="s">
        <v>2636</v>
      </c>
      <c r="S204" s="73">
        <v>0.05</v>
      </c>
      <c r="T204" s="73">
        <v>0.05</v>
      </c>
      <c r="U204" s="73"/>
      <c r="V204" s="73">
        <v>0</v>
      </c>
      <c r="W204" s="73">
        <v>5.2083333333333336E-7</v>
      </c>
      <c r="X204" s="73">
        <v>5.2083333333333336E-7</v>
      </c>
      <c r="Y204" s="73">
        <v>0</v>
      </c>
      <c r="Z204" s="77" t="s">
        <v>2637</v>
      </c>
      <c r="AA204" s="73"/>
      <c r="AB204" s="73"/>
      <c r="AC204" s="73"/>
      <c r="AD204" s="73"/>
      <c r="AE204" s="73"/>
      <c r="AF204" s="73"/>
      <c r="AG204" s="73"/>
      <c r="AH204" s="73"/>
      <c r="AI204" s="73"/>
      <c r="AJ204" s="73"/>
      <c r="AM204" s="76">
        <v>46301.781284722223</v>
      </c>
      <c r="AN204" s="73" t="s">
        <v>2784</v>
      </c>
      <c r="AO204" s="73" t="s">
        <v>2880</v>
      </c>
      <c r="AP204" s="73">
        <v>8.6349691696328158E-3</v>
      </c>
      <c r="AQ204" s="73" t="s">
        <v>2829</v>
      </c>
      <c r="AR204" s="77" t="s">
        <v>2881</v>
      </c>
    </row>
    <row r="205" spans="1:44" ht="15" customHeight="1" x14ac:dyDescent="0.25">
      <c r="A205" s="76">
        <v>46301.781284722223</v>
      </c>
      <c r="B205" s="73">
        <v>1</v>
      </c>
      <c r="C205" s="73" t="s">
        <v>375</v>
      </c>
      <c r="D205" s="73" t="s">
        <v>648</v>
      </c>
      <c r="E205" s="73" t="s">
        <v>2685</v>
      </c>
      <c r="F205" s="73" t="s">
        <v>183</v>
      </c>
      <c r="G205" s="79">
        <v>-5.1739844036772996E-5</v>
      </c>
      <c r="H205" s="73">
        <v>-0.75885104587267105</v>
      </c>
      <c r="I205" s="77" t="s">
        <v>327</v>
      </c>
      <c r="L205" s="76">
        <v>46301.781284722223</v>
      </c>
      <c r="M205" s="73" t="s">
        <v>2685</v>
      </c>
      <c r="N205" s="73" t="s">
        <v>183</v>
      </c>
      <c r="O205" s="73">
        <v>-0.22500000000000001</v>
      </c>
      <c r="P205" s="73">
        <v>-2.5000000000000001E-2</v>
      </c>
      <c r="Q205" s="73">
        <v>2.5000000000000001E-3</v>
      </c>
      <c r="R205" s="73" t="s">
        <v>2636</v>
      </c>
      <c r="S205" s="73">
        <v>0.05</v>
      </c>
      <c r="T205" s="73">
        <v>0.05</v>
      </c>
      <c r="U205" s="73"/>
      <c r="V205" s="73">
        <v>0</v>
      </c>
      <c r="W205" s="73">
        <v>5.2083333333333336E-7</v>
      </c>
      <c r="X205" s="73">
        <v>5.2083333333333336E-7</v>
      </c>
      <c r="Y205" s="73">
        <v>0</v>
      </c>
      <c r="Z205" s="77" t="s">
        <v>2637</v>
      </c>
      <c r="AA205" s="73"/>
      <c r="AB205" s="73"/>
      <c r="AC205" s="73"/>
      <c r="AD205" s="73"/>
      <c r="AE205" s="73"/>
      <c r="AF205" s="73"/>
      <c r="AG205" s="73"/>
      <c r="AH205" s="73"/>
      <c r="AI205" s="73"/>
      <c r="AJ205" s="73"/>
      <c r="AM205" s="76">
        <v>46301.781284722223</v>
      </c>
      <c r="AN205" s="73" t="s">
        <v>2784</v>
      </c>
      <c r="AO205" s="73" t="s">
        <v>2882</v>
      </c>
      <c r="AP205" s="73">
        <v>1.1640440789051353E-19</v>
      </c>
      <c r="AQ205" s="73" t="s">
        <v>2829</v>
      </c>
      <c r="AR205" s="77" t="s">
        <v>2883</v>
      </c>
    </row>
    <row r="206" spans="1:44" ht="15" customHeight="1" x14ac:dyDescent="0.25">
      <c r="A206" s="76">
        <v>46301.781284722223</v>
      </c>
      <c r="B206" s="73">
        <v>1</v>
      </c>
      <c r="C206" s="73" t="s">
        <v>375</v>
      </c>
      <c r="D206" s="73" t="s">
        <v>648</v>
      </c>
      <c r="E206" s="73" t="s">
        <v>2686</v>
      </c>
      <c r="F206" s="73" t="s">
        <v>183</v>
      </c>
      <c r="G206" s="79">
        <v>-5.1739844036772996E-5</v>
      </c>
      <c r="H206" s="73">
        <v>-0.75885104587267105</v>
      </c>
      <c r="I206" s="77" t="s">
        <v>327</v>
      </c>
      <c r="L206" s="76">
        <v>46301.781284722223</v>
      </c>
      <c r="M206" s="73" t="s">
        <v>2686</v>
      </c>
      <c r="N206" s="73" t="s">
        <v>183</v>
      </c>
      <c r="O206" s="73">
        <v>-0.17499999999999999</v>
      </c>
      <c r="P206" s="73">
        <v>-2.5000000000000001E-2</v>
      </c>
      <c r="Q206" s="73">
        <v>2.5000000000000001E-3</v>
      </c>
      <c r="R206" s="73" t="s">
        <v>2636</v>
      </c>
      <c r="S206" s="73">
        <v>0.05</v>
      </c>
      <c r="T206" s="73">
        <v>0.05</v>
      </c>
      <c r="U206" s="73"/>
      <c r="V206" s="73">
        <v>0</v>
      </c>
      <c r="W206" s="73">
        <v>5.2083333333333336E-7</v>
      </c>
      <c r="X206" s="73">
        <v>5.2083333333333336E-7</v>
      </c>
      <c r="Y206" s="73">
        <v>0</v>
      </c>
      <c r="Z206" s="77" t="s">
        <v>2637</v>
      </c>
      <c r="AA206" s="73"/>
      <c r="AB206" s="73"/>
      <c r="AC206" s="73"/>
      <c r="AD206" s="73"/>
      <c r="AE206" s="73"/>
      <c r="AF206" s="73"/>
      <c r="AG206" s="73"/>
      <c r="AH206" s="73"/>
      <c r="AI206" s="73"/>
      <c r="AJ206" s="73"/>
      <c r="AM206" s="76">
        <v>46301.781284722223</v>
      </c>
      <c r="AN206" s="73" t="s">
        <v>2784</v>
      </c>
      <c r="AO206" s="73" t="s">
        <v>2884</v>
      </c>
      <c r="AP206" s="73">
        <v>2.1122341278174011E-2</v>
      </c>
      <c r="AQ206" s="73" t="s">
        <v>2829</v>
      </c>
      <c r="AR206" s="77" t="s">
        <v>2885</v>
      </c>
    </row>
    <row r="207" spans="1:44" ht="15" customHeight="1" x14ac:dyDescent="0.25">
      <c r="A207" s="76">
        <v>46301.781284722223</v>
      </c>
      <c r="B207" s="73">
        <v>1</v>
      </c>
      <c r="C207" s="73" t="s">
        <v>375</v>
      </c>
      <c r="D207" s="73" t="s">
        <v>648</v>
      </c>
      <c r="E207" s="73" t="s">
        <v>2687</v>
      </c>
      <c r="F207" s="73" t="s">
        <v>183</v>
      </c>
      <c r="G207" s="79">
        <v>-5.1739844036773003E-5</v>
      </c>
      <c r="H207" s="73">
        <v>-0.75885104587267116</v>
      </c>
      <c r="I207" s="77" t="s">
        <v>327</v>
      </c>
      <c r="L207" s="76">
        <v>46301.781284722223</v>
      </c>
      <c r="M207" s="73" t="s">
        <v>2687</v>
      </c>
      <c r="N207" s="73" t="s">
        <v>183</v>
      </c>
      <c r="O207" s="73">
        <v>-0.125</v>
      </c>
      <c r="P207" s="73">
        <v>-2.5000000000000001E-2</v>
      </c>
      <c r="Q207" s="73">
        <v>2.5000000000000001E-3</v>
      </c>
      <c r="R207" s="73" t="s">
        <v>2636</v>
      </c>
      <c r="S207" s="73">
        <v>0.05</v>
      </c>
      <c r="T207" s="73">
        <v>0.05</v>
      </c>
      <c r="U207" s="73"/>
      <c r="V207" s="73">
        <v>0</v>
      </c>
      <c r="W207" s="73">
        <v>5.2083333333333336E-7</v>
      </c>
      <c r="X207" s="73">
        <v>5.2083333333333336E-7</v>
      </c>
      <c r="Y207" s="73">
        <v>0</v>
      </c>
      <c r="Z207" s="77" t="s">
        <v>2637</v>
      </c>
      <c r="AA207" s="73"/>
      <c r="AB207" s="73"/>
      <c r="AC207" s="73"/>
      <c r="AD207" s="73"/>
      <c r="AE207" s="73"/>
      <c r="AF207" s="73"/>
      <c r="AG207" s="73"/>
      <c r="AH207" s="73"/>
      <c r="AI207" s="73"/>
      <c r="AJ207" s="73"/>
      <c r="AM207" s="76">
        <v>46301.781284722223</v>
      </c>
      <c r="AN207" s="73" t="s">
        <v>2784</v>
      </c>
      <c r="AO207" s="73" t="s">
        <v>2886</v>
      </c>
      <c r="AP207" s="73">
        <v>8.6349691696328158E-3</v>
      </c>
      <c r="AQ207" s="73" t="s">
        <v>2829</v>
      </c>
      <c r="AR207" s="77" t="s">
        <v>2887</v>
      </c>
    </row>
    <row r="208" spans="1:44" ht="15" customHeight="1" x14ac:dyDescent="0.25">
      <c r="A208" s="76">
        <v>46301.781284722223</v>
      </c>
      <c r="B208" s="73">
        <v>1</v>
      </c>
      <c r="C208" s="73" t="s">
        <v>375</v>
      </c>
      <c r="D208" s="73" t="s">
        <v>648</v>
      </c>
      <c r="E208" s="73" t="s">
        <v>2688</v>
      </c>
      <c r="F208" s="73" t="s">
        <v>183</v>
      </c>
      <c r="G208" s="79">
        <v>-5.1739844036773016E-5</v>
      </c>
      <c r="H208" s="73">
        <v>-0.75885104587267138</v>
      </c>
      <c r="I208" s="77" t="s">
        <v>327</v>
      </c>
      <c r="L208" s="76">
        <v>46301.781284722223</v>
      </c>
      <c r="M208" s="73" t="s">
        <v>2688</v>
      </c>
      <c r="N208" s="73" t="s">
        <v>183</v>
      </c>
      <c r="O208" s="73">
        <v>0.125</v>
      </c>
      <c r="P208" s="73">
        <v>-2.5000000000000001E-2</v>
      </c>
      <c r="Q208" s="73">
        <v>2.5000000000000001E-3</v>
      </c>
      <c r="R208" s="73" t="s">
        <v>2636</v>
      </c>
      <c r="S208" s="73">
        <v>0.05</v>
      </c>
      <c r="T208" s="73">
        <v>0.05</v>
      </c>
      <c r="U208" s="73"/>
      <c r="V208" s="73">
        <v>0</v>
      </c>
      <c r="W208" s="73">
        <v>5.2083333333333336E-7</v>
      </c>
      <c r="X208" s="73">
        <v>5.2083333333333336E-7</v>
      </c>
      <c r="Y208" s="73">
        <v>0</v>
      </c>
      <c r="Z208" s="77" t="s">
        <v>2637</v>
      </c>
      <c r="AA208" s="73"/>
      <c r="AB208" s="73"/>
      <c r="AC208" s="73"/>
      <c r="AD208" s="73"/>
      <c r="AE208" s="73"/>
      <c r="AF208" s="73"/>
      <c r="AG208" s="73"/>
      <c r="AH208" s="73"/>
      <c r="AI208" s="73"/>
      <c r="AJ208" s="73"/>
      <c r="AM208" s="76">
        <v>46301.781284722223</v>
      </c>
      <c r="AN208" s="73" t="s">
        <v>2784</v>
      </c>
      <c r="AO208" s="73" t="s">
        <v>2888</v>
      </c>
      <c r="AP208" s="73">
        <v>1.1640440789051353E-19</v>
      </c>
      <c r="AQ208" s="73" t="s">
        <v>2829</v>
      </c>
      <c r="AR208" s="77" t="s">
        <v>2889</v>
      </c>
    </row>
    <row r="209" spans="1:44" ht="15" customHeight="1" x14ac:dyDescent="0.25">
      <c r="A209" s="76">
        <v>46301.781284722223</v>
      </c>
      <c r="B209" s="73">
        <v>1</v>
      </c>
      <c r="C209" s="73" t="s">
        <v>375</v>
      </c>
      <c r="D209" s="73" t="s">
        <v>648</v>
      </c>
      <c r="E209" s="73" t="s">
        <v>2689</v>
      </c>
      <c r="F209" s="73" t="s">
        <v>183</v>
      </c>
      <c r="G209" s="79">
        <v>-5.1739844036773016E-5</v>
      </c>
      <c r="H209" s="73">
        <v>-0.75885104587267138</v>
      </c>
      <c r="I209" s="77" t="s">
        <v>327</v>
      </c>
      <c r="L209" s="76">
        <v>46301.781284722223</v>
      </c>
      <c r="M209" s="73" t="s">
        <v>2689</v>
      </c>
      <c r="N209" s="73" t="s">
        <v>183</v>
      </c>
      <c r="O209" s="73">
        <v>0.17499999999999999</v>
      </c>
      <c r="P209" s="73">
        <v>-2.5000000000000001E-2</v>
      </c>
      <c r="Q209" s="73">
        <v>2.5000000000000001E-3</v>
      </c>
      <c r="R209" s="73" t="s">
        <v>2636</v>
      </c>
      <c r="S209" s="73">
        <v>0.05</v>
      </c>
      <c r="T209" s="73">
        <v>0.05</v>
      </c>
      <c r="U209" s="73"/>
      <c r="V209" s="73">
        <v>0</v>
      </c>
      <c r="W209" s="73">
        <v>5.2083333333333336E-7</v>
      </c>
      <c r="X209" s="73">
        <v>5.2083333333333336E-7</v>
      </c>
      <c r="Y209" s="73">
        <v>0</v>
      </c>
      <c r="Z209" s="77" t="s">
        <v>2637</v>
      </c>
      <c r="AA209" s="73"/>
      <c r="AB209" s="73"/>
      <c r="AC209" s="73"/>
      <c r="AD209" s="73"/>
      <c r="AE209" s="73"/>
      <c r="AF209" s="73"/>
      <c r="AG209" s="73"/>
      <c r="AH209" s="73"/>
      <c r="AI209" s="73"/>
      <c r="AJ209" s="73"/>
      <c r="AM209" s="76">
        <v>46301.781284722223</v>
      </c>
      <c r="AN209" s="73" t="s">
        <v>2784</v>
      </c>
      <c r="AO209" s="73" t="s">
        <v>2890</v>
      </c>
      <c r="AP209" s="73">
        <v>0.24199996153424849</v>
      </c>
      <c r="AQ209" s="73" t="s">
        <v>288</v>
      </c>
      <c r="AR209" s="77" t="s">
        <v>2891</v>
      </c>
    </row>
    <row r="210" spans="1:44" ht="15" customHeight="1" x14ac:dyDescent="0.25">
      <c r="A210" s="76">
        <v>46301.781284722223</v>
      </c>
      <c r="B210" s="73">
        <v>1</v>
      </c>
      <c r="C210" s="73" t="s">
        <v>375</v>
      </c>
      <c r="D210" s="73" t="s">
        <v>648</v>
      </c>
      <c r="E210" s="73" t="s">
        <v>2690</v>
      </c>
      <c r="F210" s="73" t="s">
        <v>183</v>
      </c>
      <c r="G210" s="79">
        <v>-5.1739844036773016E-5</v>
      </c>
      <c r="H210" s="73">
        <v>-0.75885104587267138</v>
      </c>
      <c r="I210" s="77" t="s">
        <v>327</v>
      </c>
      <c r="L210" s="76">
        <v>46301.781284722223</v>
      </c>
      <c r="M210" s="73" t="s">
        <v>2690</v>
      </c>
      <c r="N210" s="73" t="s">
        <v>183</v>
      </c>
      <c r="O210" s="73">
        <v>0.22500000000000001</v>
      </c>
      <c r="P210" s="73">
        <v>-2.5000000000000001E-2</v>
      </c>
      <c r="Q210" s="73">
        <v>2.5000000000000001E-3</v>
      </c>
      <c r="R210" s="73" t="s">
        <v>2636</v>
      </c>
      <c r="S210" s="73">
        <v>0.05</v>
      </c>
      <c r="T210" s="73">
        <v>0.05</v>
      </c>
      <c r="U210" s="73"/>
      <c r="V210" s="73">
        <v>0</v>
      </c>
      <c r="W210" s="73">
        <v>5.2083333333333336E-7</v>
      </c>
      <c r="X210" s="73">
        <v>5.2083333333333336E-7</v>
      </c>
      <c r="Y210" s="73">
        <v>0</v>
      </c>
      <c r="Z210" s="77" t="s">
        <v>2637</v>
      </c>
      <c r="AA210" s="73"/>
      <c r="AB210" s="73"/>
      <c r="AC210" s="73"/>
      <c r="AD210" s="73"/>
      <c r="AE210" s="73"/>
      <c r="AF210" s="73"/>
      <c r="AG210" s="73"/>
      <c r="AH210" s="73"/>
      <c r="AI210" s="73"/>
      <c r="AJ210" s="73"/>
      <c r="AM210" s="76">
        <v>46301.781284722223</v>
      </c>
      <c r="AN210" s="73" t="s">
        <v>2784</v>
      </c>
      <c r="AO210" s="73" t="s">
        <v>2892</v>
      </c>
      <c r="AP210" s="73">
        <v>0.15473004966368095</v>
      </c>
      <c r="AQ210" s="73" t="s">
        <v>288</v>
      </c>
      <c r="AR210" s="77" t="s">
        <v>2893</v>
      </c>
    </row>
    <row r="211" spans="1:44" ht="15" customHeight="1" x14ac:dyDescent="0.25">
      <c r="A211" s="76">
        <v>46301.781284722223</v>
      </c>
      <c r="B211" s="73">
        <v>1</v>
      </c>
      <c r="C211" s="73" t="s">
        <v>375</v>
      </c>
      <c r="D211" s="73" t="s">
        <v>648</v>
      </c>
      <c r="E211" s="73" t="s">
        <v>2691</v>
      </c>
      <c r="F211" s="73" t="s">
        <v>183</v>
      </c>
      <c r="G211" s="79">
        <v>-1.0047228300206699E-5</v>
      </c>
      <c r="H211" s="73">
        <v>-0.14735934840303203</v>
      </c>
      <c r="I211" s="77" t="s">
        <v>327</v>
      </c>
      <c r="L211" s="76">
        <v>46301.781284722223</v>
      </c>
      <c r="M211" s="73" t="s">
        <v>2691</v>
      </c>
      <c r="N211" s="73" t="s">
        <v>183</v>
      </c>
      <c r="O211" s="73">
        <v>-0.22500000000000001</v>
      </c>
      <c r="P211" s="73">
        <v>2.5000000000000001E-2</v>
      </c>
      <c r="Q211" s="73">
        <v>2.5000000000000001E-3</v>
      </c>
      <c r="R211" s="73" t="s">
        <v>2636</v>
      </c>
      <c r="S211" s="73">
        <v>0.05</v>
      </c>
      <c r="T211" s="73">
        <v>0.05</v>
      </c>
      <c r="U211" s="73"/>
      <c r="V211" s="73">
        <v>0</v>
      </c>
      <c r="W211" s="73">
        <v>5.2083333333333336E-7</v>
      </c>
      <c r="X211" s="73">
        <v>5.2083333333333336E-7</v>
      </c>
      <c r="Y211" s="73">
        <v>0</v>
      </c>
      <c r="Z211" s="77" t="s">
        <v>2637</v>
      </c>
      <c r="AA211" s="73"/>
      <c r="AB211" s="73"/>
      <c r="AC211" s="73"/>
      <c r="AD211" s="73"/>
      <c r="AE211" s="73"/>
      <c r="AF211" s="73"/>
      <c r="AG211" s="73"/>
      <c r="AH211" s="73"/>
      <c r="AI211" s="73"/>
      <c r="AJ211" s="73"/>
      <c r="AM211" s="76">
        <v>46301.781284722223</v>
      </c>
      <c r="AN211" s="73" t="s">
        <v>2784</v>
      </c>
      <c r="AO211" s="73" t="s">
        <v>2894</v>
      </c>
      <c r="AP211" s="73">
        <v>-9.3217697749948911E-18</v>
      </c>
      <c r="AQ211" s="73" t="s">
        <v>2846</v>
      </c>
      <c r="AR211" s="77" t="s">
        <v>2895</v>
      </c>
    </row>
    <row r="212" spans="1:44" ht="15" customHeight="1" x14ac:dyDescent="0.25">
      <c r="A212" s="76">
        <v>46301.781284722223</v>
      </c>
      <c r="B212" s="73">
        <v>1</v>
      </c>
      <c r="C212" s="73" t="s">
        <v>375</v>
      </c>
      <c r="D212" s="73" t="s">
        <v>648</v>
      </c>
      <c r="E212" s="73" t="s">
        <v>2692</v>
      </c>
      <c r="F212" s="73" t="s">
        <v>183</v>
      </c>
      <c r="G212" s="79">
        <v>-1.0047228300206702E-5</v>
      </c>
      <c r="H212" s="73">
        <v>-0.14735934840303208</v>
      </c>
      <c r="I212" s="77" t="s">
        <v>327</v>
      </c>
      <c r="L212" s="76">
        <v>46301.781284722223</v>
      </c>
      <c r="M212" s="73" t="s">
        <v>2692</v>
      </c>
      <c r="N212" s="73" t="s">
        <v>183</v>
      </c>
      <c r="O212" s="73">
        <v>-0.17499999999999999</v>
      </c>
      <c r="P212" s="73">
        <v>2.5000000000000001E-2</v>
      </c>
      <c r="Q212" s="73">
        <v>2.5000000000000001E-3</v>
      </c>
      <c r="R212" s="73" t="s">
        <v>2636</v>
      </c>
      <c r="S212" s="73">
        <v>0.05</v>
      </c>
      <c r="T212" s="73">
        <v>0.05</v>
      </c>
      <c r="U212" s="73"/>
      <c r="V212" s="73">
        <v>0</v>
      </c>
      <c r="W212" s="73">
        <v>5.2083333333333336E-7</v>
      </c>
      <c r="X212" s="73">
        <v>5.2083333333333336E-7</v>
      </c>
      <c r="Y212" s="73">
        <v>0</v>
      </c>
      <c r="Z212" s="77" t="s">
        <v>2637</v>
      </c>
      <c r="AA212" s="73"/>
      <c r="AB212" s="73"/>
      <c r="AC212" s="73"/>
      <c r="AD212" s="73"/>
      <c r="AE212" s="73"/>
      <c r="AF212" s="73"/>
      <c r="AG212" s="73"/>
      <c r="AH212" s="73"/>
      <c r="AI212" s="73"/>
      <c r="AJ212" s="73"/>
      <c r="AM212" s="76">
        <v>46301.781284722223</v>
      </c>
      <c r="AN212" s="73" t="s">
        <v>2784</v>
      </c>
      <c r="AO212" s="73" t="s">
        <v>2896</v>
      </c>
      <c r="AP212" s="73">
        <v>2.1122341278174011E-2</v>
      </c>
      <c r="AQ212" s="73" t="s">
        <v>2829</v>
      </c>
      <c r="AR212" s="77" t="s">
        <v>2897</v>
      </c>
    </row>
    <row r="213" spans="1:44" ht="15" customHeight="1" x14ac:dyDescent="0.25">
      <c r="A213" s="76">
        <v>46301.781284722223</v>
      </c>
      <c r="B213" s="73">
        <v>1</v>
      </c>
      <c r="C213" s="73" t="s">
        <v>375</v>
      </c>
      <c r="D213" s="73" t="s">
        <v>648</v>
      </c>
      <c r="E213" s="73" t="s">
        <v>2693</v>
      </c>
      <c r="F213" s="73" t="s">
        <v>183</v>
      </c>
      <c r="G213" s="79">
        <v>-1.0047228300206704E-5</v>
      </c>
      <c r="H213" s="73">
        <v>-0.14735934840303211</v>
      </c>
      <c r="I213" s="77" t="s">
        <v>327</v>
      </c>
      <c r="L213" s="76">
        <v>46301.781284722223</v>
      </c>
      <c r="M213" s="73" t="s">
        <v>2693</v>
      </c>
      <c r="N213" s="73" t="s">
        <v>183</v>
      </c>
      <c r="O213" s="73">
        <v>-0.125</v>
      </c>
      <c r="P213" s="73">
        <v>2.5000000000000001E-2</v>
      </c>
      <c r="Q213" s="73">
        <v>2.5000000000000001E-3</v>
      </c>
      <c r="R213" s="73" t="s">
        <v>2636</v>
      </c>
      <c r="S213" s="73">
        <v>0.05</v>
      </c>
      <c r="T213" s="73">
        <v>0.05</v>
      </c>
      <c r="U213" s="73"/>
      <c r="V213" s="73">
        <v>0</v>
      </c>
      <c r="W213" s="73">
        <v>5.2083333333333336E-7</v>
      </c>
      <c r="X213" s="73">
        <v>5.2083333333333336E-7</v>
      </c>
      <c r="Y213" s="73">
        <v>0</v>
      </c>
      <c r="Z213" s="77" t="s">
        <v>2637</v>
      </c>
      <c r="AA213" s="73"/>
      <c r="AB213" s="73"/>
      <c r="AC213" s="73"/>
      <c r="AD213" s="73"/>
      <c r="AE213" s="73"/>
      <c r="AF213" s="73"/>
      <c r="AG213" s="73"/>
      <c r="AH213" s="73"/>
      <c r="AI213" s="73"/>
      <c r="AJ213" s="73"/>
      <c r="AM213" s="76">
        <v>46301.781284722223</v>
      </c>
      <c r="AN213" s="73" t="s">
        <v>2784</v>
      </c>
      <c r="AO213" s="73" t="s">
        <v>2898</v>
      </c>
      <c r="AP213" s="73">
        <v>8.6349691696328158E-3</v>
      </c>
      <c r="AQ213" s="73" t="s">
        <v>2829</v>
      </c>
      <c r="AR213" s="77" t="s">
        <v>2899</v>
      </c>
    </row>
    <row r="214" spans="1:44" ht="15" customHeight="1" x14ac:dyDescent="0.25">
      <c r="A214" s="76">
        <v>46301.781284722223</v>
      </c>
      <c r="B214" s="73">
        <v>1</v>
      </c>
      <c r="C214" s="73" t="s">
        <v>375</v>
      </c>
      <c r="D214" s="73" t="s">
        <v>648</v>
      </c>
      <c r="E214" s="73" t="s">
        <v>2694</v>
      </c>
      <c r="F214" s="73" t="s">
        <v>183</v>
      </c>
      <c r="G214" s="79">
        <v>-1.0047228300206719E-5</v>
      </c>
      <c r="H214" s="73">
        <v>-0.14735934840303233</v>
      </c>
      <c r="I214" s="77" t="s">
        <v>327</v>
      </c>
      <c r="L214" s="76">
        <v>46301.781284722223</v>
      </c>
      <c r="M214" s="73" t="s">
        <v>2694</v>
      </c>
      <c r="N214" s="73" t="s">
        <v>183</v>
      </c>
      <c r="O214" s="73">
        <v>0.125</v>
      </c>
      <c r="P214" s="73">
        <v>2.5000000000000001E-2</v>
      </c>
      <c r="Q214" s="73">
        <v>2.5000000000000001E-3</v>
      </c>
      <c r="R214" s="73" t="s">
        <v>2636</v>
      </c>
      <c r="S214" s="73">
        <v>0.05</v>
      </c>
      <c r="T214" s="73">
        <v>0.05</v>
      </c>
      <c r="U214" s="73"/>
      <c r="V214" s="73">
        <v>0</v>
      </c>
      <c r="W214" s="73">
        <v>5.2083333333333336E-7</v>
      </c>
      <c r="X214" s="73">
        <v>5.2083333333333336E-7</v>
      </c>
      <c r="Y214" s="73">
        <v>0</v>
      </c>
      <c r="Z214" s="77" t="s">
        <v>2637</v>
      </c>
      <c r="AA214" s="73"/>
      <c r="AB214" s="73"/>
      <c r="AC214" s="73"/>
      <c r="AD214" s="73"/>
      <c r="AE214" s="73"/>
      <c r="AF214" s="73"/>
      <c r="AG214" s="73"/>
      <c r="AH214" s="73"/>
      <c r="AI214" s="73"/>
      <c r="AJ214" s="73"/>
      <c r="AM214" s="76">
        <v>46301.781284722223</v>
      </c>
      <c r="AN214" s="73" t="s">
        <v>2784</v>
      </c>
      <c r="AO214" s="73" t="s">
        <v>2900</v>
      </c>
      <c r="AP214" s="73">
        <v>0.24199996153424849</v>
      </c>
      <c r="AQ214" s="73" t="s">
        <v>288</v>
      </c>
      <c r="AR214" s="77" t="s">
        <v>2901</v>
      </c>
    </row>
    <row r="215" spans="1:44" ht="15" customHeight="1" x14ac:dyDescent="0.25">
      <c r="A215" s="76">
        <v>46301.781284722223</v>
      </c>
      <c r="B215" s="73">
        <v>1</v>
      </c>
      <c r="C215" s="73" t="s">
        <v>375</v>
      </c>
      <c r="D215" s="73" t="s">
        <v>648</v>
      </c>
      <c r="E215" s="73" t="s">
        <v>2695</v>
      </c>
      <c r="F215" s="73" t="s">
        <v>183</v>
      </c>
      <c r="G215" s="79">
        <v>-1.0047228300206721E-5</v>
      </c>
      <c r="H215" s="73">
        <v>-0.14735934840303236</v>
      </c>
      <c r="I215" s="77" t="s">
        <v>327</v>
      </c>
      <c r="L215" s="76">
        <v>46301.781284722223</v>
      </c>
      <c r="M215" s="73" t="s">
        <v>2695</v>
      </c>
      <c r="N215" s="73" t="s">
        <v>183</v>
      </c>
      <c r="O215" s="73">
        <v>0.17499999999999999</v>
      </c>
      <c r="P215" s="73">
        <v>2.5000000000000001E-2</v>
      </c>
      <c r="Q215" s="73">
        <v>2.5000000000000001E-3</v>
      </c>
      <c r="R215" s="73" t="s">
        <v>2636</v>
      </c>
      <c r="S215" s="73">
        <v>0.05</v>
      </c>
      <c r="T215" s="73">
        <v>0.05</v>
      </c>
      <c r="U215" s="73"/>
      <c r="V215" s="73">
        <v>0</v>
      </c>
      <c r="W215" s="73">
        <v>5.2083333333333336E-7</v>
      </c>
      <c r="X215" s="73">
        <v>5.2083333333333336E-7</v>
      </c>
      <c r="Y215" s="73">
        <v>0</v>
      </c>
      <c r="Z215" s="77" t="s">
        <v>2637</v>
      </c>
      <c r="AA215" s="73"/>
      <c r="AB215" s="73"/>
      <c r="AC215" s="73"/>
      <c r="AD215" s="73"/>
      <c r="AE215" s="73"/>
      <c r="AF215" s="73"/>
      <c r="AG215" s="73"/>
      <c r="AH215" s="73"/>
      <c r="AI215" s="73"/>
      <c r="AJ215" s="73"/>
      <c r="AM215" s="76">
        <v>46301.781284722223</v>
      </c>
      <c r="AN215" s="73" t="s">
        <v>2784</v>
      </c>
      <c r="AO215" s="73" t="s">
        <v>2902</v>
      </c>
      <c r="AP215" s="73">
        <v>0.15473004966368095</v>
      </c>
      <c r="AQ215" s="73" t="s">
        <v>288</v>
      </c>
      <c r="AR215" s="77" t="s">
        <v>2903</v>
      </c>
    </row>
    <row r="216" spans="1:44" ht="15" customHeight="1" x14ac:dyDescent="0.25">
      <c r="A216" s="76">
        <v>46301.781284722223</v>
      </c>
      <c r="B216" s="73">
        <v>1</v>
      </c>
      <c r="C216" s="73" t="s">
        <v>375</v>
      </c>
      <c r="D216" s="73" t="s">
        <v>648</v>
      </c>
      <c r="E216" s="73" t="s">
        <v>2696</v>
      </c>
      <c r="F216" s="73" t="s">
        <v>183</v>
      </c>
      <c r="G216" s="79">
        <v>-1.0047228300206724E-5</v>
      </c>
      <c r="H216" s="73">
        <v>-0.14735934840303239</v>
      </c>
      <c r="I216" s="77" t="s">
        <v>327</v>
      </c>
      <c r="L216" s="76">
        <v>46301.781284722223</v>
      </c>
      <c r="M216" s="73" t="s">
        <v>2696</v>
      </c>
      <c r="N216" s="73" t="s">
        <v>183</v>
      </c>
      <c r="O216" s="73">
        <v>0.22500000000000001</v>
      </c>
      <c r="P216" s="73">
        <v>2.5000000000000001E-2</v>
      </c>
      <c r="Q216" s="73">
        <v>2.5000000000000001E-3</v>
      </c>
      <c r="R216" s="73" t="s">
        <v>2636</v>
      </c>
      <c r="S216" s="73">
        <v>0.05</v>
      </c>
      <c r="T216" s="73">
        <v>0.05</v>
      </c>
      <c r="U216" s="73"/>
      <c r="V216" s="73">
        <v>0</v>
      </c>
      <c r="W216" s="73">
        <v>5.2083333333333336E-7</v>
      </c>
      <c r="X216" s="73">
        <v>5.2083333333333336E-7</v>
      </c>
      <c r="Y216" s="73">
        <v>0</v>
      </c>
      <c r="Z216" s="77" t="s">
        <v>2637</v>
      </c>
      <c r="AA216" s="73"/>
      <c r="AB216" s="73"/>
      <c r="AC216" s="73"/>
      <c r="AD216" s="73"/>
      <c r="AE216" s="73"/>
      <c r="AF216" s="73"/>
      <c r="AG216" s="73"/>
      <c r="AH216" s="73"/>
      <c r="AI216" s="73"/>
      <c r="AJ216" s="73"/>
      <c r="AM216" s="76">
        <v>46301.781284722223</v>
      </c>
      <c r="AN216" s="73" t="s">
        <v>2784</v>
      </c>
      <c r="AO216" s="73" t="s">
        <v>2904</v>
      </c>
      <c r="AP216" s="73">
        <v>9.5765553075700685E-2</v>
      </c>
      <c r="AQ216" s="73" t="s">
        <v>288</v>
      </c>
      <c r="AR216" s="77" t="s">
        <v>2905</v>
      </c>
    </row>
    <row r="217" spans="1:44" ht="15" customHeight="1" x14ac:dyDescent="0.25">
      <c r="A217" s="76">
        <v>46301.781284722223</v>
      </c>
      <c r="B217" s="73">
        <v>1</v>
      </c>
      <c r="C217" s="73" t="s">
        <v>375</v>
      </c>
      <c r="D217" s="73" t="s">
        <v>648</v>
      </c>
      <c r="E217" s="73" t="s">
        <v>2697</v>
      </c>
      <c r="F217" s="73" t="s">
        <v>183</v>
      </c>
      <c r="G217" s="79">
        <v>3.1645387436359599E-5</v>
      </c>
      <c r="H217" s="73">
        <v>0</v>
      </c>
      <c r="I217" s="77" t="s">
        <v>3029</v>
      </c>
      <c r="L217" s="76">
        <v>46301.781284722223</v>
      </c>
      <c r="M217" s="73" t="s">
        <v>2697</v>
      </c>
      <c r="N217" s="73" t="s">
        <v>183</v>
      </c>
      <c r="O217" s="73">
        <v>-0.22500000000000001</v>
      </c>
      <c r="P217" s="73">
        <v>7.4999999999999997E-2</v>
      </c>
      <c r="Q217" s="73">
        <v>2.5000000000000001E-3</v>
      </c>
      <c r="R217" s="73" t="s">
        <v>2636</v>
      </c>
      <c r="S217" s="73">
        <v>0.05</v>
      </c>
      <c r="T217" s="73">
        <v>0.05</v>
      </c>
      <c r="U217" s="73"/>
      <c r="V217" s="73">
        <v>0</v>
      </c>
      <c r="W217" s="73">
        <v>5.2083333333333336E-7</v>
      </c>
      <c r="X217" s="73">
        <v>5.2083333333333336E-7</v>
      </c>
      <c r="Y217" s="73">
        <v>0</v>
      </c>
      <c r="Z217" s="77" t="s">
        <v>2637</v>
      </c>
      <c r="AA217" s="73"/>
      <c r="AB217" s="73"/>
      <c r="AC217" s="73"/>
      <c r="AD217" s="73"/>
      <c r="AE217" s="73"/>
      <c r="AF217" s="73"/>
      <c r="AG217" s="73"/>
      <c r="AH217" s="73"/>
      <c r="AI217" s="73"/>
      <c r="AJ217" s="73"/>
      <c r="AM217" s="76">
        <v>46301.781284722223</v>
      </c>
      <c r="AN217" s="73" t="s">
        <v>2784</v>
      </c>
      <c r="AO217" s="73" t="s">
        <v>2906</v>
      </c>
      <c r="AP217" s="73">
        <v>9.5765553075700685E-2</v>
      </c>
      <c r="AQ217" s="73" t="s">
        <v>288</v>
      </c>
      <c r="AR217" s="77" t="s">
        <v>2907</v>
      </c>
    </row>
    <row r="218" spans="1:44" ht="15" customHeight="1" x14ac:dyDescent="0.25">
      <c r="A218" s="76">
        <v>46301.781284722223</v>
      </c>
      <c r="B218" s="73">
        <v>1</v>
      </c>
      <c r="C218" s="73" t="s">
        <v>375</v>
      </c>
      <c r="D218" s="73" t="s">
        <v>648</v>
      </c>
      <c r="E218" s="73" t="s">
        <v>2698</v>
      </c>
      <c r="F218" s="73" t="s">
        <v>183</v>
      </c>
      <c r="G218" s="79">
        <v>3.1645387436359592E-5</v>
      </c>
      <c r="H218" s="73">
        <v>0</v>
      </c>
      <c r="I218" s="77" t="s">
        <v>3029</v>
      </c>
      <c r="L218" s="76">
        <v>46301.781284722223</v>
      </c>
      <c r="M218" s="73" t="s">
        <v>2698</v>
      </c>
      <c r="N218" s="73" t="s">
        <v>183</v>
      </c>
      <c r="O218" s="73">
        <v>-0.17499999999999999</v>
      </c>
      <c r="P218" s="73">
        <v>7.4999999999999997E-2</v>
      </c>
      <c r="Q218" s="73">
        <v>2.5000000000000001E-3</v>
      </c>
      <c r="R218" s="73" t="s">
        <v>2636</v>
      </c>
      <c r="S218" s="73">
        <v>0.05</v>
      </c>
      <c r="T218" s="73">
        <v>0.05</v>
      </c>
      <c r="U218" s="73"/>
      <c r="V218" s="73">
        <v>0</v>
      </c>
      <c r="W218" s="73">
        <v>5.2083333333333336E-7</v>
      </c>
      <c r="X218" s="73">
        <v>5.2083333333333336E-7</v>
      </c>
      <c r="Y218" s="73">
        <v>0</v>
      </c>
      <c r="Z218" s="77" t="s">
        <v>2637</v>
      </c>
      <c r="AA218" s="73"/>
      <c r="AB218" s="73"/>
      <c r="AC218" s="73"/>
      <c r="AD218" s="73"/>
      <c r="AE218" s="73"/>
      <c r="AF218" s="73"/>
      <c r="AG218" s="73"/>
      <c r="AH218" s="73"/>
      <c r="AI218" s="73"/>
      <c r="AJ218" s="73"/>
      <c r="AM218" s="76">
        <v>46301.781284722223</v>
      </c>
      <c r="AN218" s="73" t="s">
        <v>2784</v>
      </c>
      <c r="AO218" s="73" t="s">
        <v>2908</v>
      </c>
      <c r="AP218" s="73">
        <v>0.14640995345644439</v>
      </c>
      <c r="AQ218" s="73" t="s">
        <v>288</v>
      </c>
      <c r="AR218" s="77" t="s">
        <v>2909</v>
      </c>
    </row>
    <row r="219" spans="1:44" ht="15" customHeight="1" x14ac:dyDescent="0.25">
      <c r="A219" s="76">
        <v>46301.781284722223</v>
      </c>
      <c r="B219" s="73">
        <v>1</v>
      </c>
      <c r="C219" s="73" t="s">
        <v>375</v>
      </c>
      <c r="D219" s="73" t="s">
        <v>648</v>
      </c>
      <c r="E219" s="73" t="s">
        <v>2699</v>
      </c>
      <c r="F219" s="73" t="s">
        <v>183</v>
      </c>
      <c r="G219" s="79">
        <v>3.1645387436359592E-5</v>
      </c>
      <c r="H219" s="73">
        <v>0</v>
      </c>
      <c r="I219" s="77" t="s">
        <v>3029</v>
      </c>
      <c r="L219" s="76">
        <v>46301.781284722223</v>
      </c>
      <c r="M219" s="73" t="s">
        <v>2699</v>
      </c>
      <c r="N219" s="73" t="s">
        <v>183</v>
      </c>
      <c r="O219" s="73">
        <v>-0.125</v>
      </c>
      <c r="P219" s="73">
        <v>7.4999999999999997E-2</v>
      </c>
      <c r="Q219" s="73">
        <v>2.5000000000000001E-3</v>
      </c>
      <c r="R219" s="73" t="s">
        <v>2636</v>
      </c>
      <c r="S219" s="73">
        <v>0.05</v>
      </c>
      <c r="T219" s="73">
        <v>0.05</v>
      </c>
      <c r="U219" s="73"/>
      <c r="V219" s="73">
        <v>0</v>
      </c>
      <c r="W219" s="73">
        <v>5.2083333333333336E-7</v>
      </c>
      <c r="X219" s="73">
        <v>5.2083333333333336E-7</v>
      </c>
      <c r="Y219" s="73">
        <v>0</v>
      </c>
      <c r="Z219" s="77" t="s">
        <v>2637</v>
      </c>
      <c r="AA219" s="73"/>
      <c r="AB219" s="73"/>
      <c r="AC219" s="73"/>
      <c r="AD219" s="73"/>
      <c r="AE219" s="73"/>
      <c r="AF219" s="73"/>
      <c r="AG219" s="73"/>
      <c r="AH219" s="73"/>
      <c r="AI219" s="73"/>
      <c r="AJ219" s="73"/>
      <c r="AM219" s="76">
        <v>46301.781284722223</v>
      </c>
      <c r="AN219" s="73" t="s">
        <v>2784</v>
      </c>
      <c r="AO219" s="73" t="s">
        <v>2910</v>
      </c>
      <c r="AP219" s="73">
        <v>0.14640995345644439</v>
      </c>
      <c r="AQ219" s="73" t="s">
        <v>288</v>
      </c>
      <c r="AR219" s="77" t="s">
        <v>2911</v>
      </c>
    </row>
    <row r="220" spans="1:44" ht="15" customHeight="1" x14ac:dyDescent="0.25">
      <c r="A220" s="76">
        <v>46301.781284722223</v>
      </c>
      <c r="B220" s="73">
        <v>1</v>
      </c>
      <c r="C220" s="73" t="s">
        <v>375</v>
      </c>
      <c r="D220" s="73" t="s">
        <v>648</v>
      </c>
      <c r="E220" s="73" t="s">
        <v>2700</v>
      </c>
      <c r="F220" s="73" t="s">
        <v>183</v>
      </c>
      <c r="G220" s="79">
        <v>3.1645387436359578E-5</v>
      </c>
      <c r="H220" s="73">
        <v>0</v>
      </c>
      <c r="I220" s="77" t="s">
        <v>3029</v>
      </c>
      <c r="L220" s="76">
        <v>46301.781284722223</v>
      </c>
      <c r="M220" s="73" t="s">
        <v>2700</v>
      </c>
      <c r="N220" s="73" t="s">
        <v>183</v>
      </c>
      <c r="O220" s="73">
        <v>0.125</v>
      </c>
      <c r="P220" s="73">
        <v>7.4999999999999997E-2</v>
      </c>
      <c r="Q220" s="73">
        <v>2.5000000000000001E-3</v>
      </c>
      <c r="R220" s="73" t="s">
        <v>2636</v>
      </c>
      <c r="S220" s="73">
        <v>0.05</v>
      </c>
      <c r="T220" s="73">
        <v>0.05</v>
      </c>
      <c r="U220" s="73"/>
      <c r="V220" s="73">
        <v>0</v>
      </c>
      <c r="W220" s="73">
        <v>5.2083333333333336E-7</v>
      </c>
      <c r="X220" s="73">
        <v>5.2083333333333336E-7</v>
      </c>
      <c r="Y220" s="73">
        <v>0</v>
      </c>
      <c r="Z220" s="77" t="s">
        <v>2637</v>
      </c>
      <c r="AA220" s="73"/>
      <c r="AB220" s="73"/>
      <c r="AC220" s="73"/>
      <c r="AD220" s="73"/>
      <c r="AE220" s="73"/>
      <c r="AF220" s="73"/>
      <c r="AG220" s="73"/>
      <c r="AH220" s="73"/>
      <c r="AI220" s="73"/>
      <c r="AJ220" s="73"/>
      <c r="AM220" s="76">
        <v>46301.781284722223</v>
      </c>
      <c r="AN220" s="73" t="s">
        <v>2784</v>
      </c>
      <c r="AO220" s="73" t="s">
        <v>2912</v>
      </c>
      <c r="AP220" s="73">
        <v>9.5765553075700685E-2</v>
      </c>
      <c r="AQ220" s="73" t="s">
        <v>288</v>
      </c>
      <c r="AR220" s="77" t="s">
        <v>2913</v>
      </c>
    </row>
    <row r="221" spans="1:44" ht="15" customHeight="1" x14ac:dyDescent="0.25">
      <c r="A221" s="76">
        <v>46301.781284722223</v>
      </c>
      <c r="B221" s="73">
        <v>1</v>
      </c>
      <c r="C221" s="73" t="s">
        <v>375</v>
      </c>
      <c r="D221" s="73" t="s">
        <v>648</v>
      </c>
      <c r="E221" s="73" t="s">
        <v>2701</v>
      </c>
      <c r="F221" s="73" t="s">
        <v>183</v>
      </c>
      <c r="G221" s="79">
        <v>3.1645387436359571E-5</v>
      </c>
      <c r="H221" s="73">
        <v>0</v>
      </c>
      <c r="I221" s="77" t="s">
        <v>3029</v>
      </c>
      <c r="L221" s="76">
        <v>46301.781284722223</v>
      </c>
      <c r="M221" s="73" t="s">
        <v>2701</v>
      </c>
      <c r="N221" s="73" t="s">
        <v>183</v>
      </c>
      <c r="O221" s="73">
        <v>0.17499999999999999</v>
      </c>
      <c r="P221" s="73">
        <v>7.4999999999999997E-2</v>
      </c>
      <c r="Q221" s="73">
        <v>2.5000000000000001E-3</v>
      </c>
      <c r="R221" s="73" t="s">
        <v>2636</v>
      </c>
      <c r="S221" s="73">
        <v>0.05</v>
      </c>
      <c r="T221" s="73">
        <v>0.05</v>
      </c>
      <c r="U221" s="73"/>
      <c r="V221" s="73">
        <v>0</v>
      </c>
      <c r="W221" s="73">
        <v>5.2083333333333336E-7</v>
      </c>
      <c r="X221" s="73">
        <v>5.2083333333333336E-7</v>
      </c>
      <c r="Y221" s="73">
        <v>0</v>
      </c>
      <c r="Z221" s="77" t="s">
        <v>2637</v>
      </c>
      <c r="AA221" s="73"/>
      <c r="AB221" s="73"/>
      <c r="AC221" s="73"/>
      <c r="AD221" s="73"/>
      <c r="AE221" s="73"/>
      <c r="AF221" s="73"/>
      <c r="AG221" s="73"/>
      <c r="AH221" s="73"/>
      <c r="AI221" s="73"/>
      <c r="AJ221" s="73"/>
      <c r="AM221" s="76">
        <v>46301.781284722223</v>
      </c>
      <c r="AN221" s="73" t="s">
        <v>2784</v>
      </c>
      <c r="AO221" s="73" t="s">
        <v>2914</v>
      </c>
      <c r="AP221" s="73">
        <v>9.5765553075700685E-2</v>
      </c>
      <c r="AQ221" s="73" t="s">
        <v>288</v>
      </c>
      <c r="AR221" s="77" t="s">
        <v>2915</v>
      </c>
    </row>
    <row r="222" spans="1:44" ht="15" customHeight="1" x14ac:dyDescent="0.25">
      <c r="A222" s="76">
        <v>46301.781284722223</v>
      </c>
      <c r="B222" s="73">
        <v>1</v>
      </c>
      <c r="C222" s="73" t="s">
        <v>375</v>
      </c>
      <c r="D222" s="73" t="s">
        <v>648</v>
      </c>
      <c r="E222" s="73" t="s">
        <v>2702</v>
      </c>
      <c r="F222" s="73" t="s">
        <v>183</v>
      </c>
      <c r="G222" s="79">
        <v>3.1645387436359571E-5</v>
      </c>
      <c r="H222" s="73">
        <v>0</v>
      </c>
      <c r="I222" s="77" t="s">
        <v>3029</v>
      </c>
      <c r="L222" s="76">
        <v>46301.781284722223</v>
      </c>
      <c r="M222" s="73" t="s">
        <v>2702</v>
      </c>
      <c r="N222" s="73" t="s">
        <v>183</v>
      </c>
      <c r="O222" s="73">
        <v>0.22500000000000001</v>
      </c>
      <c r="P222" s="73">
        <v>7.4999999999999997E-2</v>
      </c>
      <c r="Q222" s="73">
        <v>2.5000000000000001E-3</v>
      </c>
      <c r="R222" s="73" t="s">
        <v>2636</v>
      </c>
      <c r="S222" s="73">
        <v>0.05</v>
      </c>
      <c r="T222" s="73">
        <v>0.05</v>
      </c>
      <c r="U222" s="73"/>
      <c r="V222" s="73">
        <v>0</v>
      </c>
      <c r="W222" s="73">
        <v>5.2083333333333336E-7</v>
      </c>
      <c r="X222" s="73">
        <v>5.2083333333333336E-7</v>
      </c>
      <c r="Y222" s="73">
        <v>0</v>
      </c>
      <c r="Z222" s="77" t="s">
        <v>2637</v>
      </c>
      <c r="AA222" s="73"/>
      <c r="AB222" s="73"/>
      <c r="AC222" s="73"/>
      <c r="AD222" s="73"/>
      <c r="AE222" s="73"/>
      <c r="AF222" s="73"/>
      <c r="AG222" s="73"/>
      <c r="AH222" s="73"/>
      <c r="AI222" s="73"/>
      <c r="AJ222" s="73"/>
      <c r="AM222" s="76">
        <v>46301.781284722223</v>
      </c>
      <c r="AN222" s="73" t="s">
        <v>2784</v>
      </c>
      <c r="AO222" s="73" t="s">
        <v>2916</v>
      </c>
      <c r="AP222" s="73">
        <v>0.14640995345644439</v>
      </c>
      <c r="AQ222" s="73" t="s">
        <v>288</v>
      </c>
      <c r="AR222" s="77" t="s">
        <v>2917</v>
      </c>
    </row>
    <row r="223" spans="1:44" ht="15" customHeight="1" x14ac:dyDescent="0.25">
      <c r="A223" s="76">
        <v>46301.781284722223</v>
      </c>
      <c r="B223" s="73">
        <v>1</v>
      </c>
      <c r="C223" s="73" t="s">
        <v>375</v>
      </c>
      <c r="D223" s="73" t="s">
        <v>648</v>
      </c>
      <c r="E223" s="73" t="s">
        <v>2703</v>
      </c>
      <c r="F223" s="73" t="s">
        <v>183</v>
      </c>
      <c r="G223" s="79">
        <v>7.3338003172925892E-5</v>
      </c>
      <c r="H223" s="73">
        <v>0</v>
      </c>
      <c r="I223" s="77" t="s">
        <v>3029</v>
      </c>
      <c r="L223" s="76">
        <v>46301.781284722223</v>
      </c>
      <c r="M223" s="73" t="s">
        <v>2703</v>
      </c>
      <c r="N223" s="73" t="s">
        <v>183</v>
      </c>
      <c r="O223" s="73">
        <v>-0.22500000000000001</v>
      </c>
      <c r="P223" s="73">
        <v>0.125</v>
      </c>
      <c r="Q223" s="73">
        <v>2.5000000000000001E-3</v>
      </c>
      <c r="R223" s="73" t="s">
        <v>2636</v>
      </c>
      <c r="S223" s="73">
        <v>0.05</v>
      </c>
      <c r="T223" s="73">
        <v>0.05</v>
      </c>
      <c r="U223" s="73"/>
      <c r="V223" s="73">
        <v>0</v>
      </c>
      <c r="W223" s="73">
        <v>5.2083333333333336E-7</v>
      </c>
      <c r="X223" s="73">
        <v>5.2083333333333336E-7</v>
      </c>
      <c r="Y223" s="73">
        <v>0</v>
      </c>
      <c r="Z223" s="77" t="s">
        <v>2637</v>
      </c>
      <c r="AA223" s="73"/>
      <c r="AB223" s="73"/>
      <c r="AC223" s="73"/>
      <c r="AD223" s="73"/>
      <c r="AE223" s="73"/>
      <c r="AF223" s="73"/>
      <c r="AG223" s="73"/>
      <c r="AH223" s="73"/>
      <c r="AI223" s="73"/>
      <c r="AJ223" s="73"/>
      <c r="AM223" s="76">
        <v>46301.781284722223</v>
      </c>
      <c r="AN223" s="73" t="s">
        <v>2784</v>
      </c>
      <c r="AO223" s="73" t="s">
        <v>2918</v>
      </c>
      <c r="AP223" s="73">
        <v>0.14640995345644439</v>
      </c>
      <c r="AQ223" s="73" t="s">
        <v>288</v>
      </c>
      <c r="AR223" s="77" t="s">
        <v>2919</v>
      </c>
    </row>
    <row r="224" spans="1:44" ht="15" customHeight="1" x14ac:dyDescent="0.25">
      <c r="A224" s="76">
        <v>46301.781284722223</v>
      </c>
      <c r="B224" s="73">
        <v>1</v>
      </c>
      <c r="C224" s="73" t="s">
        <v>375</v>
      </c>
      <c r="D224" s="73" t="s">
        <v>648</v>
      </c>
      <c r="E224" s="73" t="s">
        <v>2704</v>
      </c>
      <c r="F224" s="73" t="s">
        <v>183</v>
      </c>
      <c r="G224" s="79">
        <v>7.3338003172925892E-5</v>
      </c>
      <c r="H224" s="73">
        <v>0</v>
      </c>
      <c r="I224" s="77" t="s">
        <v>3029</v>
      </c>
      <c r="L224" s="76">
        <v>46301.781284722223</v>
      </c>
      <c r="M224" s="73" t="s">
        <v>2704</v>
      </c>
      <c r="N224" s="73" t="s">
        <v>183</v>
      </c>
      <c r="O224" s="73">
        <v>-0.17499999999999999</v>
      </c>
      <c r="P224" s="73">
        <v>0.125</v>
      </c>
      <c r="Q224" s="73">
        <v>2.5000000000000001E-3</v>
      </c>
      <c r="R224" s="73" t="s">
        <v>2636</v>
      </c>
      <c r="S224" s="73">
        <v>0.05</v>
      </c>
      <c r="T224" s="73">
        <v>0.05</v>
      </c>
      <c r="U224" s="73"/>
      <c r="V224" s="73">
        <v>0</v>
      </c>
      <c r="W224" s="73">
        <v>5.2083333333333336E-7</v>
      </c>
      <c r="X224" s="73">
        <v>5.2083333333333336E-7</v>
      </c>
      <c r="Y224" s="73">
        <v>0</v>
      </c>
      <c r="Z224" s="77" t="s">
        <v>2637</v>
      </c>
      <c r="AA224" s="73"/>
      <c r="AB224" s="73"/>
      <c r="AC224" s="73"/>
      <c r="AD224" s="73"/>
      <c r="AE224" s="73"/>
      <c r="AF224" s="73"/>
      <c r="AG224" s="73"/>
      <c r="AH224" s="73"/>
      <c r="AI224" s="73"/>
      <c r="AJ224" s="73"/>
      <c r="AM224" s="76">
        <v>46301.781284722223</v>
      </c>
      <c r="AN224" s="73" t="s">
        <v>2784</v>
      </c>
      <c r="AO224" s="73" t="s">
        <v>2920</v>
      </c>
      <c r="AP224" s="73">
        <v>6.5158958741121671</v>
      </c>
      <c r="AQ224" s="73" t="s">
        <v>2921</v>
      </c>
      <c r="AR224" s="77" t="s">
        <v>2922</v>
      </c>
    </row>
    <row r="225" spans="1:44" ht="15" customHeight="1" x14ac:dyDescent="0.25">
      <c r="A225" s="76">
        <v>46301.781284722223</v>
      </c>
      <c r="B225" s="73">
        <v>1</v>
      </c>
      <c r="C225" s="73" t="s">
        <v>375</v>
      </c>
      <c r="D225" s="73" t="s">
        <v>648</v>
      </c>
      <c r="E225" s="73" t="s">
        <v>2705</v>
      </c>
      <c r="F225" s="73" t="s">
        <v>183</v>
      </c>
      <c r="G225" s="79">
        <v>7.3338003172925892E-5</v>
      </c>
      <c r="H225" s="73">
        <v>0</v>
      </c>
      <c r="I225" s="77" t="s">
        <v>3029</v>
      </c>
      <c r="L225" s="76">
        <v>46301.781284722223</v>
      </c>
      <c r="M225" s="73" t="s">
        <v>2705</v>
      </c>
      <c r="N225" s="73" t="s">
        <v>183</v>
      </c>
      <c r="O225" s="73">
        <v>-0.125</v>
      </c>
      <c r="P225" s="73">
        <v>0.125</v>
      </c>
      <c r="Q225" s="73">
        <v>2.5000000000000001E-3</v>
      </c>
      <c r="R225" s="73" t="s">
        <v>2636</v>
      </c>
      <c r="S225" s="73">
        <v>0.05</v>
      </c>
      <c r="T225" s="73">
        <v>0.05</v>
      </c>
      <c r="U225" s="73"/>
      <c r="V225" s="73">
        <v>0</v>
      </c>
      <c r="W225" s="73">
        <v>5.2083333333333336E-7</v>
      </c>
      <c r="X225" s="73">
        <v>5.2083333333333336E-7</v>
      </c>
      <c r="Y225" s="73">
        <v>0</v>
      </c>
      <c r="Z225" s="77" t="s">
        <v>2637</v>
      </c>
      <c r="AA225" s="73"/>
      <c r="AB225" s="73"/>
      <c r="AC225" s="73"/>
      <c r="AD225" s="73"/>
      <c r="AE225" s="73"/>
      <c r="AF225" s="73"/>
      <c r="AG225" s="73"/>
      <c r="AH225" s="73"/>
      <c r="AI225" s="73"/>
      <c r="AJ225" s="73"/>
      <c r="AM225" s="76">
        <v>46301.781284722223</v>
      </c>
      <c r="AN225" s="73" t="s">
        <v>2784</v>
      </c>
      <c r="AO225" s="73" t="s">
        <v>2923</v>
      </c>
      <c r="AP225" s="73">
        <v>66.115712988390854</v>
      </c>
      <c r="AQ225" s="73" t="s">
        <v>9</v>
      </c>
      <c r="AR225" s="77" t="s">
        <v>2924</v>
      </c>
    </row>
    <row r="226" spans="1:44" ht="15" customHeight="1" x14ac:dyDescent="0.25">
      <c r="A226" s="76">
        <v>46301.781284722223</v>
      </c>
      <c r="B226" s="73">
        <v>1</v>
      </c>
      <c r="C226" s="73" t="s">
        <v>375</v>
      </c>
      <c r="D226" s="73" t="s">
        <v>648</v>
      </c>
      <c r="E226" s="73" t="s">
        <v>2706</v>
      </c>
      <c r="F226" s="73" t="s">
        <v>183</v>
      </c>
      <c r="G226" s="79">
        <v>7.3338003172925879E-5</v>
      </c>
      <c r="H226" s="73">
        <v>0</v>
      </c>
      <c r="I226" s="77" t="s">
        <v>3029</v>
      </c>
      <c r="L226" s="76">
        <v>46301.781284722223</v>
      </c>
      <c r="M226" s="73" t="s">
        <v>2706</v>
      </c>
      <c r="N226" s="73" t="s">
        <v>183</v>
      </c>
      <c r="O226" s="73">
        <v>0.125</v>
      </c>
      <c r="P226" s="73">
        <v>0.125</v>
      </c>
      <c r="Q226" s="73">
        <v>2.5000000000000001E-3</v>
      </c>
      <c r="R226" s="73" t="s">
        <v>2636</v>
      </c>
      <c r="S226" s="73">
        <v>0.05</v>
      </c>
      <c r="T226" s="73">
        <v>0.05</v>
      </c>
      <c r="U226" s="73"/>
      <c r="V226" s="73">
        <v>0</v>
      </c>
      <c r="W226" s="73">
        <v>5.2083333333333336E-7</v>
      </c>
      <c r="X226" s="73">
        <v>5.2083333333333336E-7</v>
      </c>
      <c r="Y226" s="73">
        <v>0</v>
      </c>
      <c r="Z226" s="77" t="s">
        <v>2637</v>
      </c>
      <c r="AA226" s="73"/>
      <c r="AB226" s="73"/>
      <c r="AC226" s="73"/>
      <c r="AD226" s="73"/>
      <c r="AE226" s="73"/>
      <c r="AF226" s="73"/>
      <c r="AG226" s="73"/>
      <c r="AH226" s="73"/>
      <c r="AI226" s="73"/>
      <c r="AJ226" s="73"/>
      <c r="AM226" s="76">
        <v>46301.781284722223</v>
      </c>
      <c r="AN226" s="73" t="s">
        <v>2784</v>
      </c>
      <c r="AO226" s="73" t="s">
        <v>2925</v>
      </c>
      <c r="AP226" s="73">
        <v>103.40589972521417</v>
      </c>
      <c r="AQ226" s="73" t="s">
        <v>9</v>
      </c>
      <c r="AR226" s="77" t="s">
        <v>2926</v>
      </c>
    </row>
    <row r="227" spans="1:44" ht="15" customHeight="1" x14ac:dyDescent="0.25">
      <c r="A227" s="76">
        <v>46301.781284722223</v>
      </c>
      <c r="B227" s="73">
        <v>1</v>
      </c>
      <c r="C227" s="73" t="s">
        <v>375</v>
      </c>
      <c r="D227" s="73" t="s">
        <v>648</v>
      </c>
      <c r="E227" s="73" t="s">
        <v>2707</v>
      </c>
      <c r="F227" s="73" t="s">
        <v>183</v>
      </c>
      <c r="G227" s="79">
        <v>7.3338003172925865E-5</v>
      </c>
      <c r="H227" s="73">
        <v>0</v>
      </c>
      <c r="I227" s="77" t="s">
        <v>3029</v>
      </c>
      <c r="L227" s="76">
        <v>46301.781284722223</v>
      </c>
      <c r="M227" s="73" t="s">
        <v>2707</v>
      </c>
      <c r="N227" s="73" t="s">
        <v>183</v>
      </c>
      <c r="O227" s="73">
        <v>0.17499999999999999</v>
      </c>
      <c r="P227" s="73">
        <v>0.125</v>
      </c>
      <c r="Q227" s="73">
        <v>2.5000000000000001E-3</v>
      </c>
      <c r="R227" s="73" t="s">
        <v>2636</v>
      </c>
      <c r="S227" s="73">
        <v>0.05</v>
      </c>
      <c r="T227" s="73">
        <v>0.05</v>
      </c>
      <c r="U227" s="73"/>
      <c r="V227" s="73">
        <v>0</v>
      </c>
      <c r="W227" s="73">
        <v>5.2083333333333336E-7</v>
      </c>
      <c r="X227" s="73">
        <v>5.2083333333333336E-7</v>
      </c>
      <c r="Y227" s="73">
        <v>0</v>
      </c>
      <c r="Z227" s="77" t="s">
        <v>2637</v>
      </c>
      <c r="AA227" s="73"/>
      <c r="AB227" s="73"/>
      <c r="AC227" s="73"/>
      <c r="AD227" s="73"/>
      <c r="AE227" s="73"/>
      <c r="AF227" s="73"/>
      <c r="AG227" s="73"/>
      <c r="AH227" s="73"/>
      <c r="AI227" s="73"/>
      <c r="AJ227" s="73"/>
      <c r="AM227" s="76">
        <v>46301.781284722223</v>
      </c>
      <c r="AN227" s="73">
        <v>1</v>
      </c>
      <c r="AO227" s="73" t="s">
        <v>2927</v>
      </c>
      <c r="AP227" s="73"/>
      <c r="AQ227" s="73" t="s">
        <v>293</v>
      </c>
      <c r="AR227" s="77" t="s">
        <v>2928</v>
      </c>
    </row>
    <row r="228" spans="1:44" ht="15" customHeight="1" x14ac:dyDescent="0.25">
      <c r="A228" s="76">
        <v>46301.781284722223</v>
      </c>
      <c r="B228" s="73">
        <v>1</v>
      </c>
      <c r="C228" s="73" t="s">
        <v>375</v>
      </c>
      <c r="D228" s="73" t="s">
        <v>648</v>
      </c>
      <c r="E228" s="73" t="s">
        <v>2708</v>
      </c>
      <c r="F228" s="73" t="s">
        <v>183</v>
      </c>
      <c r="G228" s="79">
        <v>7.3338003172925865E-5</v>
      </c>
      <c r="H228" s="73">
        <v>0</v>
      </c>
      <c r="I228" s="77" t="s">
        <v>3029</v>
      </c>
      <c r="L228" s="76">
        <v>46301.781284722223</v>
      </c>
      <c r="M228" s="73" t="s">
        <v>2708</v>
      </c>
      <c r="N228" s="73" t="s">
        <v>183</v>
      </c>
      <c r="O228" s="73">
        <v>0.22500000000000001</v>
      </c>
      <c r="P228" s="73">
        <v>0.125</v>
      </c>
      <c r="Q228" s="73">
        <v>2.5000000000000001E-3</v>
      </c>
      <c r="R228" s="73" t="s">
        <v>2636</v>
      </c>
      <c r="S228" s="73">
        <v>0.05</v>
      </c>
      <c r="T228" s="73">
        <v>0.05</v>
      </c>
      <c r="U228" s="73"/>
      <c r="V228" s="73">
        <v>0</v>
      </c>
      <c r="W228" s="73">
        <v>5.2083333333333336E-7</v>
      </c>
      <c r="X228" s="73">
        <v>5.2083333333333336E-7</v>
      </c>
      <c r="Y228" s="73">
        <v>0</v>
      </c>
      <c r="Z228" s="77" t="s">
        <v>2637</v>
      </c>
      <c r="AA228" s="73"/>
      <c r="AB228" s="73"/>
      <c r="AC228" s="73"/>
      <c r="AD228" s="73"/>
      <c r="AE228" s="73"/>
      <c r="AF228" s="73"/>
      <c r="AG228" s="73"/>
      <c r="AH228" s="73"/>
      <c r="AI228" s="73"/>
      <c r="AJ228" s="73"/>
      <c r="AM228" s="76">
        <v>46301.781284722223</v>
      </c>
      <c r="AN228" s="73">
        <v>1</v>
      </c>
      <c r="AO228" s="73" t="s">
        <v>294</v>
      </c>
      <c r="AP228" s="73">
        <v>50</v>
      </c>
      <c r="AQ228" s="73" t="s">
        <v>293</v>
      </c>
      <c r="AR228" s="77" t="s">
        <v>2929</v>
      </c>
    </row>
    <row r="229" spans="1:44" ht="15" customHeight="1" x14ac:dyDescent="0.25">
      <c r="A229" s="76">
        <v>46301.781284722223</v>
      </c>
      <c r="B229" s="73">
        <v>1</v>
      </c>
      <c r="C229" s="73" t="s">
        <v>375</v>
      </c>
      <c r="D229" s="73" t="s">
        <v>648</v>
      </c>
      <c r="E229" s="73" t="s">
        <v>2709</v>
      </c>
      <c r="F229" s="73" t="s">
        <v>183</v>
      </c>
      <c r="G229" s="79">
        <v>1.1503061890949219E-4</v>
      </c>
      <c r="H229" s="73">
        <v>0</v>
      </c>
      <c r="I229" s="77" t="s">
        <v>3029</v>
      </c>
      <c r="L229" s="76">
        <v>46301.781284722223</v>
      </c>
      <c r="M229" s="73" t="s">
        <v>2709</v>
      </c>
      <c r="N229" s="73" t="s">
        <v>183</v>
      </c>
      <c r="O229" s="73">
        <v>-0.22500000000000001</v>
      </c>
      <c r="P229" s="73">
        <v>0.17499999999999999</v>
      </c>
      <c r="Q229" s="73">
        <v>2.5000000000000001E-3</v>
      </c>
      <c r="R229" s="73" t="s">
        <v>2636</v>
      </c>
      <c r="S229" s="73">
        <v>0.05</v>
      </c>
      <c r="T229" s="73">
        <v>0.05</v>
      </c>
      <c r="U229" s="73"/>
      <c r="V229" s="73">
        <v>0</v>
      </c>
      <c r="W229" s="73">
        <v>5.2083333333333336E-7</v>
      </c>
      <c r="X229" s="73">
        <v>5.2083333333333336E-7</v>
      </c>
      <c r="Y229" s="73">
        <v>0</v>
      </c>
      <c r="Z229" s="77" t="s">
        <v>2637</v>
      </c>
      <c r="AA229" s="73"/>
      <c r="AB229" s="73"/>
      <c r="AC229" s="73"/>
      <c r="AD229" s="73"/>
      <c r="AE229" s="73"/>
      <c r="AF229" s="73"/>
      <c r="AG229" s="73"/>
      <c r="AH229" s="73"/>
      <c r="AI229" s="73"/>
      <c r="AJ229" s="73"/>
      <c r="AM229" s="76">
        <v>46301.781284722223</v>
      </c>
      <c r="AN229" s="73">
        <v>1</v>
      </c>
      <c r="AO229" s="73" t="s">
        <v>2930</v>
      </c>
      <c r="AP229" s="73">
        <v>50</v>
      </c>
      <c r="AQ229" s="73" t="s">
        <v>296</v>
      </c>
      <c r="AR229" s="77" t="s">
        <v>2931</v>
      </c>
    </row>
    <row r="230" spans="1:44" ht="15" customHeight="1" x14ac:dyDescent="0.25">
      <c r="A230" s="76">
        <v>46301.781284722223</v>
      </c>
      <c r="B230" s="73">
        <v>1</v>
      </c>
      <c r="C230" s="73" t="s">
        <v>375</v>
      </c>
      <c r="D230" s="73" t="s">
        <v>648</v>
      </c>
      <c r="E230" s="73" t="s">
        <v>2710</v>
      </c>
      <c r="F230" s="73" t="s">
        <v>183</v>
      </c>
      <c r="G230" s="79">
        <v>1.1503061890949218E-4</v>
      </c>
      <c r="H230" s="73">
        <v>0</v>
      </c>
      <c r="I230" s="77" t="s">
        <v>3029</v>
      </c>
      <c r="L230" s="76">
        <v>46301.781284722223</v>
      </c>
      <c r="M230" s="73" t="s">
        <v>2710</v>
      </c>
      <c r="N230" s="73" t="s">
        <v>183</v>
      </c>
      <c r="O230" s="73">
        <v>-0.17499999999999999</v>
      </c>
      <c r="P230" s="73">
        <v>0.17499999999999999</v>
      </c>
      <c r="Q230" s="73">
        <v>2.5000000000000001E-3</v>
      </c>
      <c r="R230" s="73" t="s">
        <v>2636</v>
      </c>
      <c r="S230" s="73">
        <v>0.05</v>
      </c>
      <c r="T230" s="73">
        <v>0.05</v>
      </c>
      <c r="U230" s="73"/>
      <c r="V230" s="73">
        <v>0</v>
      </c>
      <c r="W230" s="73">
        <v>5.2083333333333336E-7</v>
      </c>
      <c r="X230" s="73">
        <v>5.2083333333333336E-7</v>
      </c>
      <c r="Y230" s="73">
        <v>0</v>
      </c>
      <c r="Z230" s="77" t="s">
        <v>2637</v>
      </c>
      <c r="AA230" s="73"/>
      <c r="AB230" s="73"/>
      <c r="AC230" s="73"/>
      <c r="AD230" s="73"/>
      <c r="AE230" s="73"/>
      <c r="AF230" s="73"/>
      <c r="AG230" s="73"/>
      <c r="AH230" s="73"/>
      <c r="AI230" s="73"/>
      <c r="AJ230" s="73"/>
      <c r="AM230" s="76">
        <v>46301.781284722223</v>
      </c>
      <c r="AN230" s="73">
        <v>1</v>
      </c>
      <c r="AO230" s="73" t="s">
        <v>2932</v>
      </c>
      <c r="AP230" s="73">
        <v>0</v>
      </c>
      <c r="AQ230" s="73" t="s">
        <v>296</v>
      </c>
      <c r="AR230" s="77" t="s">
        <v>2933</v>
      </c>
    </row>
    <row r="231" spans="1:44" ht="15" customHeight="1" x14ac:dyDescent="0.25">
      <c r="A231" s="76">
        <v>46301.781284722223</v>
      </c>
      <c r="B231" s="73">
        <v>1</v>
      </c>
      <c r="C231" s="73" t="s">
        <v>375</v>
      </c>
      <c r="D231" s="73" t="s">
        <v>648</v>
      </c>
      <c r="E231" s="73" t="s">
        <v>2711</v>
      </c>
      <c r="F231" s="73" t="s">
        <v>183</v>
      </c>
      <c r="G231" s="79">
        <v>1.1503061890949218E-4</v>
      </c>
      <c r="H231" s="73">
        <v>0</v>
      </c>
      <c r="I231" s="77" t="s">
        <v>3029</v>
      </c>
      <c r="L231" s="76">
        <v>46301.781284722223</v>
      </c>
      <c r="M231" s="73" t="s">
        <v>2711</v>
      </c>
      <c r="N231" s="73" t="s">
        <v>183</v>
      </c>
      <c r="O231" s="73">
        <v>-0.125</v>
      </c>
      <c r="P231" s="73">
        <v>0.17499999999999999</v>
      </c>
      <c r="Q231" s="73">
        <v>2.5000000000000001E-3</v>
      </c>
      <c r="R231" s="73" t="s">
        <v>2636</v>
      </c>
      <c r="S231" s="73">
        <v>0.05</v>
      </c>
      <c r="T231" s="73">
        <v>0.05</v>
      </c>
      <c r="U231" s="73"/>
      <c r="V231" s="73">
        <v>0</v>
      </c>
      <c r="W231" s="73">
        <v>5.2083333333333336E-7</v>
      </c>
      <c r="X231" s="73">
        <v>5.2083333333333336E-7</v>
      </c>
      <c r="Y231" s="73">
        <v>0</v>
      </c>
      <c r="Z231" s="77" t="s">
        <v>2637</v>
      </c>
      <c r="AA231" s="73"/>
      <c r="AB231" s="73"/>
      <c r="AC231" s="73"/>
      <c r="AD231" s="73"/>
      <c r="AE231" s="73"/>
      <c r="AF231" s="73"/>
      <c r="AG231" s="73"/>
      <c r="AH231" s="73"/>
      <c r="AI231" s="73"/>
      <c r="AJ231" s="73"/>
      <c r="AM231" s="76">
        <v>46301.781284722223</v>
      </c>
      <c r="AN231" s="73">
        <v>1</v>
      </c>
      <c r="AO231" s="73" t="s">
        <v>2934</v>
      </c>
      <c r="AP231" s="73">
        <v>50</v>
      </c>
      <c r="AQ231" s="73" t="s">
        <v>296</v>
      </c>
      <c r="AR231" s="77" t="s">
        <v>2935</v>
      </c>
    </row>
    <row r="232" spans="1:44" ht="15" customHeight="1" x14ac:dyDescent="0.25">
      <c r="A232" s="76">
        <v>46301.781284722223</v>
      </c>
      <c r="B232" s="73">
        <v>1</v>
      </c>
      <c r="C232" s="73" t="s">
        <v>375</v>
      </c>
      <c r="D232" s="73" t="s">
        <v>648</v>
      </c>
      <c r="E232" s="73" t="s">
        <v>2712</v>
      </c>
      <c r="F232" s="73" t="s">
        <v>183</v>
      </c>
      <c r="G232" s="79">
        <v>1.1503061890949217E-4</v>
      </c>
      <c r="H232" s="73">
        <v>0</v>
      </c>
      <c r="I232" s="77" t="s">
        <v>3029</v>
      </c>
      <c r="L232" s="76">
        <v>46301.781284722223</v>
      </c>
      <c r="M232" s="73" t="s">
        <v>2712</v>
      </c>
      <c r="N232" s="73" t="s">
        <v>183</v>
      </c>
      <c r="O232" s="73">
        <v>0.125</v>
      </c>
      <c r="P232" s="73">
        <v>0.17499999999999999</v>
      </c>
      <c r="Q232" s="73">
        <v>2.5000000000000001E-3</v>
      </c>
      <c r="R232" s="73" t="s">
        <v>2636</v>
      </c>
      <c r="S232" s="73">
        <v>0.05</v>
      </c>
      <c r="T232" s="73">
        <v>0.05</v>
      </c>
      <c r="U232" s="73"/>
      <c r="V232" s="73">
        <v>0</v>
      </c>
      <c r="W232" s="73">
        <v>5.2083333333333336E-7</v>
      </c>
      <c r="X232" s="73">
        <v>5.2083333333333336E-7</v>
      </c>
      <c r="Y232" s="73">
        <v>0</v>
      </c>
      <c r="Z232" s="77" t="s">
        <v>2637</v>
      </c>
      <c r="AA232" s="73"/>
      <c r="AB232" s="73"/>
      <c r="AC232" s="73"/>
      <c r="AD232" s="73"/>
      <c r="AE232" s="73"/>
      <c r="AF232" s="73"/>
      <c r="AG232" s="73"/>
      <c r="AH232" s="73"/>
      <c r="AI232" s="73"/>
      <c r="AJ232" s="73"/>
      <c r="AM232" s="76">
        <v>46301.781284722223</v>
      </c>
      <c r="AN232" s="73">
        <v>1</v>
      </c>
      <c r="AO232" s="73" t="s">
        <v>2936</v>
      </c>
      <c r="AP232" s="73">
        <v>0</v>
      </c>
      <c r="AQ232" s="73" t="s">
        <v>296</v>
      </c>
      <c r="AR232" s="77" t="s">
        <v>2937</v>
      </c>
    </row>
    <row r="233" spans="1:44" ht="15" customHeight="1" x14ac:dyDescent="0.25">
      <c r="A233" s="76">
        <v>46301.781284722223</v>
      </c>
      <c r="B233" s="73">
        <v>1</v>
      </c>
      <c r="C233" s="73" t="s">
        <v>375</v>
      </c>
      <c r="D233" s="73" t="s">
        <v>648</v>
      </c>
      <c r="E233" s="73" t="s">
        <v>2713</v>
      </c>
      <c r="F233" s="73" t="s">
        <v>183</v>
      </c>
      <c r="G233" s="79">
        <v>1.1503061890949217E-4</v>
      </c>
      <c r="H233" s="73">
        <v>0</v>
      </c>
      <c r="I233" s="77" t="s">
        <v>3029</v>
      </c>
      <c r="L233" s="76">
        <v>46301.781284722223</v>
      </c>
      <c r="M233" s="73" t="s">
        <v>2713</v>
      </c>
      <c r="N233" s="73" t="s">
        <v>183</v>
      </c>
      <c r="O233" s="73">
        <v>0.17499999999999999</v>
      </c>
      <c r="P233" s="73">
        <v>0.17499999999999999</v>
      </c>
      <c r="Q233" s="73">
        <v>2.5000000000000001E-3</v>
      </c>
      <c r="R233" s="73" t="s">
        <v>2636</v>
      </c>
      <c r="S233" s="73">
        <v>0.05</v>
      </c>
      <c r="T233" s="73">
        <v>0.05</v>
      </c>
      <c r="U233" s="73"/>
      <c r="V233" s="73">
        <v>0</v>
      </c>
      <c r="W233" s="73">
        <v>5.2083333333333336E-7</v>
      </c>
      <c r="X233" s="73">
        <v>5.2083333333333336E-7</v>
      </c>
      <c r="Y233" s="73">
        <v>0</v>
      </c>
      <c r="Z233" s="77" t="s">
        <v>2637</v>
      </c>
      <c r="AA233" s="73"/>
      <c r="AB233" s="73"/>
      <c r="AC233" s="73"/>
      <c r="AD233" s="73"/>
      <c r="AE233" s="73"/>
      <c r="AF233" s="73"/>
      <c r="AG233" s="73"/>
      <c r="AH233" s="73"/>
      <c r="AI233" s="73"/>
      <c r="AJ233" s="73"/>
      <c r="AM233" s="76">
        <v>46301.781284722223</v>
      </c>
      <c r="AN233" s="73">
        <v>1</v>
      </c>
      <c r="AO233" s="73" t="s">
        <v>2938</v>
      </c>
      <c r="AP233" s="73" t="s">
        <v>1258</v>
      </c>
      <c r="AQ233" s="73" t="s">
        <v>9</v>
      </c>
      <c r="AR233" s="77" t="s">
        <v>2939</v>
      </c>
    </row>
    <row r="234" spans="1:44" ht="15" customHeight="1" x14ac:dyDescent="0.25">
      <c r="A234" s="76">
        <v>46301.781284722223</v>
      </c>
      <c r="B234" s="73">
        <v>1</v>
      </c>
      <c r="C234" s="73" t="s">
        <v>375</v>
      </c>
      <c r="D234" s="73" t="s">
        <v>648</v>
      </c>
      <c r="E234" s="73" t="s">
        <v>2714</v>
      </c>
      <c r="F234" s="73" t="s">
        <v>183</v>
      </c>
      <c r="G234" s="79">
        <v>1.1503061890949217E-4</v>
      </c>
      <c r="H234" s="73">
        <v>0</v>
      </c>
      <c r="I234" s="77" t="s">
        <v>3029</v>
      </c>
      <c r="L234" s="76">
        <v>46301.781284722223</v>
      </c>
      <c r="M234" s="73" t="s">
        <v>2714</v>
      </c>
      <c r="N234" s="73" t="s">
        <v>183</v>
      </c>
      <c r="O234" s="73">
        <v>0.22500000000000001</v>
      </c>
      <c r="P234" s="73">
        <v>0.17499999999999999</v>
      </c>
      <c r="Q234" s="73">
        <v>2.5000000000000001E-3</v>
      </c>
      <c r="R234" s="73" t="s">
        <v>2636</v>
      </c>
      <c r="S234" s="73">
        <v>0.05</v>
      </c>
      <c r="T234" s="73">
        <v>0.05</v>
      </c>
      <c r="U234" s="73"/>
      <c r="V234" s="73">
        <v>0</v>
      </c>
      <c r="W234" s="73">
        <v>5.2083333333333336E-7</v>
      </c>
      <c r="X234" s="73">
        <v>5.2083333333333336E-7</v>
      </c>
      <c r="Y234" s="73">
        <v>0</v>
      </c>
      <c r="Z234" s="77" t="s">
        <v>2637</v>
      </c>
      <c r="AA234" s="73"/>
      <c r="AB234" s="73"/>
      <c r="AC234" s="73"/>
      <c r="AD234" s="73"/>
      <c r="AE234" s="73"/>
      <c r="AF234" s="73"/>
      <c r="AG234" s="73"/>
      <c r="AH234" s="73"/>
      <c r="AI234" s="73"/>
      <c r="AJ234" s="73"/>
      <c r="AM234" s="76">
        <v>46301.781284722223</v>
      </c>
      <c r="AN234" s="73">
        <v>1</v>
      </c>
      <c r="AO234" s="73" t="s">
        <v>313</v>
      </c>
      <c r="AP234" s="73" t="s">
        <v>375</v>
      </c>
      <c r="AQ234" s="73" t="s">
        <v>9</v>
      </c>
      <c r="AR234" s="77" t="s">
        <v>2940</v>
      </c>
    </row>
    <row r="235" spans="1:44" ht="15" customHeight="1" x14ac:dyDescent="0.25">
      <c r="A235" s="76">
        <v>46301.781284722223</v>
      </c>
      <c r="B235" s="73">
        <v>1</v>
      </c>
      <c r="C235" s="73" t="s">
        <v>375</v>
      </c>
      <c r="D235" s="73" t="s">
        <v>648</v>
      </c>
      <c r="E235" s="73" t="s">
        <v>2715</v>
      </c>
      <c r="F235" s="73" t="s">
        <v>183</v>
      </c>
      <c r="G235" s="79">
        <v>1.5672323464605849E-4</v>
      </c>
      <c r="H235" s="73">
        <v>0</v>
      </c>
      <c r="I235" s="77" t="s">
        <v>3029</v>
      </c>
      <c r="L235" s="76">
        <v>46301.781284722223</v>
      </c>
      <c r="M235" s="73" t="s">
        <v>2715</v>
      </c>
      <c r="N235" s="73" t="s">
        <v>183</v>
      </c>
      <c r="O235" s="73">
        <v>-0.22500000000000001</v>
      </c>
      <c r="P235" s="73">
        <v>0.22500000000000001</v>
      </c>
      <c r="Q235" s="73">
        <v>2.5000000000000001E-3</v>
      </c>
      <c r="R235" s="73" t="s">
        <v>2636</v>
      </c>
      <c r="S235" s="73">
        <v>0.05</v>
      </c>
      <c r="T235" s="73">
        <v>0.05</v>
      </c>
      <c r="U235" s="73"/>
      <c r="V235" s="73">
        <v>0</v>
      </c>
      <c r="W235" s="73">
        <v>5.2083333333333336E-7</v>
      </c>
      <c r="X235" s="73">
        <v>5.2083333333333336E-7</v>
      </c>
      <c r="Y235" s="73">
        <v>0</v>
      </c>
      <c r="Z235" s="77" t="s">
        <v>2637</v>
      </c>
      <c r="AA235" s="73"/>
      <c r="AB235" s="73"/>
      <c r="AC235" s="73"/>
      <c r="AD235" s="73"/>
      <c r="AE235" s="73"/>
      <c r="AF235" s="73"/>
      <c r="AG235" s="73"/>
      <c r="AH235" s="73"/>
      <c r="AI235" s="73"/>
      <c r="AJ235" s="73"/>
      <c r="AM235" s="76">
        <v>46301.781284722223</v>
      </c>
      <c r="AN235" s="73">
        <v>1</v>
      </c>
      <c r="AO235" s="73" t="s">
        <v>2941</v>
      </c>
      <c r="AP235" s="73" t="s">
        <v>1262</v>
      </c>
      <c r="AQ235" s="73" t="s">
        <v>9</v>
      </c>
      <c r="AR235" s="77" t="s">
        <v>2942</v>
      </c>
    </row>
    <row r="236" spans="1:44" ht="15" customHeight="1" x14ac:dyDescent="0.25">
      <c r="A236" s="76">
        <v>46301.781284722223</v>
      </c>
      <c r="B236" s="73">
        <v>1</v>
      </c>
      <c r="C236" s="73" t="s">
        <v>375</v>
      </c>
      <c r="D236" s="73" t="s">
        <v>648</v>
      </c>
      <c r="E236" s="73" t="s">
        <v>2716</v>
      </c>
      <c r="F236" s="73" t="s">
        <v>183</v>
      </c>
      <c r="G236" s="79">
        <v>1.5672323464605849E-4</v>
      </c>
      <c r="H236" s="73">
        <v>0</v>
      </c>
      <c r="I236" s="77" t="s">
        <v>3029</v>
      </c>
      <c r="L236" s="76">
        <v>46301.781284722223</v>
      </c>
      <c r="M236" s="73" t="s">
        <v>2716</v>
      </c>
      <c r="N236" s="73" t="s">
        <v>183</v>
      </c>
      <c r="O236" s="73">
        <v>-0.17499999999999999</v>
      </c>
      <c r="P236" s="73">
        <v>0.22500000000000001</v>
      </c>
      <c r="Q236" s="73">
        <v>2.5000000000000001E-3</v>
      </c>
      <c r="R236" s="73" t="s">
        <v>2636</v>
      </c>
      <c r="S236" s="73">
        <v>0.05</v>
      </c>
      <c r="T236" s="73">
        <v>0.05</v>
      </c>
      <c r="U236" s="73"/>
      <c r="V236" s="73">
        <v>0</v>
      </c>
      <c r="W236" s="73">
        <v>5.2083333333333336E-7</v>
      </c>
      <c r="X236" s="73">
        <v>5.2083333333333336E-7</v>
      </c>
      <c r="Y236" s="73">
        <v>0</v>
      </c>
      <c r="Z236" s="77" t="s">
        <v>2637</v>
      </c>
      <c r="AA236" s="73"/>
      <c r="AB236" s="73"/>
      <c r="AC236" s="73"/>
      <c r="AD236" s="73"/>
      <c r="AE236" s="73"/>
      <c r="AF236" s="73"/>
      <c r="AG236" s="73"/>
      <c r="AH236" s="73"/>
      <c r="AI236" s="73"/>
      <c r="AJ236" s="73"/>
      <c r="AM236" s="76">
        <v>46301.781284722223</v>
      </c>
      <c r="AN236" s="73">
        <v>1</v>
      </c>
      <c r="AO236" s="73" t="s">
        <v>2943</v>
      </c>
      <c r="AP236" s="73" t="s">
        <v>1262</v>
      </c>
      <c r="AQ236" s="73" t="s">
        <v>9</v>
      </c>
      <c r="AR236" s="77" t="s">
        <v>2944</v>
      </c>
    </row>
    <row r="237" spans="1:44" ht="15" customHeight="1" x14ac:dyDescent="0.25">
      <c r="A237" s="76">
        <v>46301.781284722223</v>
      </c>
      <c r="B237" s="73">
        <v>1</v>
      </c>
      <c r="C237" s="73" t="s">
        <v>375</v>
      </c>
      <c r="D237" s="73" t="s">
        <v>648</v>
      </c>
      <c r="E237" s="73" t="s">
        <v>2717</v>
      </c>
      <c r="F237" s="73" t="s">
        <v>183</v>
      </c>
      <c r="G237" s="79">
        <v>1.5672323464605847E-4</v>
      </c>
      <c r="H237" s="73">
        <v>0</v>
      </c>
      <c r="I237" s="77" t="s">
        <v>3029</v>
      </c>
      <c r="L237" s="76">
        <v>46301.781284722223</v>
      </c>
      <c r="M237" s="73" t="s">
        <v>2717</v>
      </c>
      <c r="N237" s="73" t="s">
        <v>183</v>
      </c>
      <c r="O237" s="73">
        <v>-0.125</v>
      </c>
      <c r="P237" s="73">
        <v>0.22500000000000001</v>
      </c>
      <c r="Q237" s="73">
        <v>2.5000000000000001E-3</v>
      </c>
      <c r="R237" s="73" t="s">
        <v>2636</v>
      </c>
      <c r="S237" s="73">
        <v>0.05</v>
      </c>
      <c r="T237" s="73">
        <v>0.05</v>
      </c>
      <c r="U237" s="73"/>
      <c r="V237" s="73">
        <v>0</v>
      </c>
      <c r="W237" s="73">
        <v>5.2083333333333336E-7</v>
      </c>
      <c r="X237" s="73">
        <v>5.2083333333333336E-7</v>
      </c>
      <c r="Y237" s="73">
        <v>0</v>
      </c>
      <c r="Z237" s="77" t="s">
        <v>2637</v>
      </c>
      <c r="AA237" s="73"/>
      <c r="AB237" s="73"/>
      <c r="AC237" s="73"/>
      <c r="AD237" s="73"/>
      <c r="AE237" s="73"/>
      <c r="AF237" s="73"/>
      <c r="AG237" s="73"/>
      <c r="AH237" s="73"/>
      <c r="AI237" s="73"/>
      <c r="AJ237" s="73"/>
      <c r="AM237" s="76">
        <v>46301.781284722223</v>
      </c>
      <c r="AN237" s="73">
        <v>1</v>
      </c>
      <c r="AO237" s="73" t="s">
        <v>314</v>
      </c>
      <c r="AP237" s="73" t="s">
        <v>644</v>
      </c>
      <c r="AQ237" s="73" t="s">
        <v>9</v>
      </c>
      <c r="AR237" s="77" t="s">
        <v>2945</v>
      </c>
    </row>
    <row r="238" spans="1:44" ht="15" customHeight="1" x14ac:dyDescent="0.25">
      <c r="A238" s="76">
        <v>46301.781284722223</v>
      </c>
      <c r="B238" s="73">
        <v>1</v>
      </c>
      <c r="C238" s="73" t="s">
        <v>375</v>
      </c>
      <c r="D238" s="73" t="s">
        <v>648</v>
      </c>
      <c r="E238" s="73" t="s">
        <v>2718</v>
      </c>
      <c r="F238" s="73" t="s">
        <v>183</v>
      </c>
      <c r="G238" s="79">
        <v>1.5672323464605847E-4</v>
      </c>
      <c r="H238" s="73">
        <v>0</v>
      </c>
      <c r="I238" s="77" t="s">
        <v>3029</v>
      </c>
      <c r="L238" s="76">
        <v>46301.781284722223</v>
      </c>
      <c r="M238" s="73" t="s">
        <v>2718</v>
      </c>
      <c r="N238" s="73" t="s">
        <v>183</v>
      </c>
      <c r="O238" s="73">
        <v>0.125</v>
      </c>
      <c r="P238" s="73">
        <v>0.22500000000000001</v>
      </c>
      <c r="Q238" s="73">
        <v>2.5000000000000001E-3</v>
      </c>
      <c r="R238" s="73" t="s">
        <v>2636</v>
      </c>
      <c r="S238" s="73">
        <v>0.05</v>
      </c>
      <c r="T238" s="73">
        <v>0.05</v>
      </c>
      <c r="U238" s="73"/>
      <c r="V238" s="73">
        <v>0</v>
      </c>
      <c r="W238" s="73">
        <v>5.2083333333333336E-7</v>
      </c>
      <c r="X238" s="73">
        <v>5.2083333333333336E-7</v>
      </c>
      <c r="Y238" s="73">
        <v>0</v>
      </c>
      <c r="Z238" s="77" t="s">
        <v>2637</v>
      </c>
      <c r="AA238" s="73"/>
      <c r="AB238" s="73"/>
      <c r="AC238" s="73"/>
      <c r="AD238" s="73"/>
      <c r="AE238" s="73"/>
      <c r="AF238" s="73"/>
      <c r="AG238" s="73"/>
      <c r="AH238" s="73"/>
      <c r="AI238" s="73"/>
      <c r="AJ238" s="73"/>
      <c r="AM238" s="76">
        <v>46301.781284722223</v>
      </c>
      <c r="AN238" s="73">
        <v>1</v>
      </c>
      <c r="AO238" s="73" t="s">
        <v>2946</v>
      </c>
      <c r="AP238" s="73"/>
      <c r="AQ238" s="73" t="s">
        <v>9</v>
      </c>
      <c r="AR238" s="77" t="s">
        <v>2947</v>
      </c>
    </row>
    <row r="239" spans="1:44" ht="15" customHeight="1" x14ac:dyDescent="0.25">
      <c r="A239" s="76">
        <v>46301.781284722223</v>
      </c>
      <c r="B239" s="73">
        <v>1</v>
      </c>
      <c r="C239" s="73" t="s">
        <v>375</v>
      </c>
      <c r="D239" s="73" t="s">
        <v>648</v>
      </c>
      <c r="E239" s="73" t="s">
        <v>2719</v>
      </c>
      <c r="F239" s="73" t="s">
        <v>183</v>
      </c>
      <c r="G239" s="79">
        <v>1.5672323464605847E-4</v>
      </c>
      <c r="H239" s="73">
        <v>0</v>
      </c>
      <c r="I239" s="77" t="s">
        <v>3029</v>
      </c>
      <c r="L239" s="76">
        <v>46301.781284722223</v>
      </c>
      <c r="M239" s="73" t="s">
        <v>2719</v>
      </c>
      <c r="N239" s="73" t="s">
        <v>183</v>
      </c>
      <c r="O239" s="73">
        <v>0.17499999999999999</v>
      </c>
      <c r="P239" s="73">
        <v>0.22500000000000001</v>
      </c>
      <c r="Q239" s="73">
        <v>2.5000000000000001E-3</v>
      </c>
      <c r="R239" s="73" t="s">
        <v>2636</v>
      </c>
      <c r="S239" s="73">
        <v>0.05</v>
      </c>
      <c r="T239" s="73">
        <v>0.05</v>
      </c>
      <c r="U239" s="73"/>
      <c r="V239" s="73">
        <v>0</v>
      </c>
      <c r="W239" s="73">
        <v>5.2083333333333336E-7</v>
      </c>
      <c r="X239" s="73">
        <v>5.2083333333333336E-7</v>
      </c>
      <c r="Y239" s="73">
        <v>0</v>
      </c>
      <c r="Z239" s="77" t="s">
        <v>2637</v>
      </c>
      <c r="AA239" s="73"/>
      <c r="AB239" s="73"/>
      <c r="AC239" s="73"/>
      <c r="AD239" s="73"/>
      <c r="AE239" s="73"/>
      <c r="AF239" s="73"/>
      <c r="AG239" s="73"/>
      <c r="AH239" s="73"/>
      <c r="AI239" s="73"/>
      <c r="AJ239" s="73"/>
      <c r="AM239" s="76">
        <v>46301.781284722223</v>
      </c>
      <c r="AN239" s="73">
        <v>1</v>
      </c>
      <c r="AO239" s="73" t="s">
        <v>2948</v>
      </c>
      <c r="AP239" s="73">
        <v>0</v>
      </c>
      <c r="AQ239" s="73" t="s">
        <v>9</v>
      </c>
      <c r="AR239" s="77" t="s">
        <v>2949</v>
      </c>
    </row>
    <row r="240" spans="1:44" ht="15" customHeight="1" x14ac:dyDescent="0.25">
      <c r="A240" s="76">
        <v>46301.781284722223</v>
      </c>
      <c r="B240" s="73">
        <v>1</v>
      </c>
      <c r="C240" s="73" t="s">
        <v>375</v>
      </c>
      <c r="D240" s="73" t="s">
        <v>648</v>
      </c>
      <c r="E240" s="73" t="s">
        <v>2720</v>
      </c>
      <c r="F240" s="73" t="s">
        <v>183</v>
      </c>
      <c r="G240" s="79">
        <v>1.5672323464605847E-4</v>
      </c>
      <c r="H240" s="73">
        <v>0</v>
      </c>
      <c r="I240" s="77" t="s">
        <v>3029</v>
      </c>
      <c r="L240" s="76">
        <v>46301.781284722223</v>
      </c>
      <c r="M240" s="73" t="s">
        <v>2720</v>
      </c>
      <c r="N240" s="73" t="s">
        <v>183</v>
      </c>
      <c r="O240" s="73">
        <v>0.22500000000000001</v>
      </c>
      <c r="P240" s="73">
        <v>0.22500000000000001</v>
      </c>
      <c r="Q240" s="73">
        <v>2.5000000000000001E-3</v>
      </c>
      <c r="R240" s="73" t="s">
        <v>2636</v>
      </c>
      <c r="S240" s="73">
        <v>0.05</v>
      </c>
      <c r="T240" s="73">
        <v>0.05</v>
      </c>
      <c r="U240" s="73"/>
      <c r="V240" s="73">
        <v>0</v>
      </c>
      <c r="W240" s="73">
        <v>5.2083333333333336E-7</v>
      </c>
      <c r="X240" s="73">
        <v>5.2083333333333336E-7</v>
      </c>
      <c r="Y240" s="73">
        <v>0</v>
      </c>
      <c r="Z240" s="77" t="s">
        <v>2637</v>
      </c>
      <c r="AA240" s="73"/>
      <c r="AB240" s="73"/>
      <c r="AC240" s="73"/>
      <c r="AD240" s="73"/>
      <c r="AE240" s="73"/>
      <c r="AF240" s="73"/>
      <c r="AG240" s="73"/>
      <c r="AH240" s="73"/>
      <c r="AI240" s="73"/>
      <c r="AJ240" s="73"/>
      <c r="AM240" s="76">
        <v>46301.781284722223</v>
      </c>
      <c r="AN240" s="73">
        <v>1</v>
      </c>
      <c r="AO240" s="73" t="s">
        <v>2950</v>
      </c>
      <c r="AP240" s="73"/>
      <c r="AQ240" s="73" t="s">
        <v>293</v>
      </c>
      <c r="AR240" s="77" t="s">
        <v>2951</v>
      </c>
    </row>
    <row r="241" spans="1:44" ht="15" customHeight="1" x14ac:dyDescent="0.25">
      <c r="A241" s="76">
        <v>46301.781284722223</v>
      </c>
      <c r="B241" s="73">
        <v>1</v>
      </c>
      <c r="C241" s="73" t="s">
        <v>375</v>
      </c>
      <c r="D241" s="73" t="s">
        <v>648</v>
      </c>
      <c r="E241" s="73" t="s">
        <v>2721</v>
      </c>
      <c r="F241" s="73" t="s">
        <v>183</v>
      </c>
      <c r="G241" s="79">
        <v>1.9841585038262477E-4</v>
      </c>
      <c r="H241" s="73">
        <v>0</v>
      </c>
      <c r="I241" s="77" t="s">
        <v>3029</v>
      </c>
      <c r="L241" s="76">
        <v>46301.781284722223</v>
      </c>
      <c r="M241" s="73" t="s">
        <v>2721</v>
      </c>
      <c r="N241" s="73" t="s">
        <v>183</v>
      </c>
      <c r="O241" s="73">
        <v>-0.22500000000000001</v>
      </c>
      <c r="P241" s="73">
        <v>0.27500000000000002</v>
      </c>
      <c r="Q241" s="73">
        <v>2.5000000000000001E-3</v>
      </c>
      <c r="R241" s="73" t="s">
        <v>2636</v>
      </c>
      <c r="S241" s="73">
        <v>0.05</v>
      </c>
      <c r="T241" s="73">
        <v>0.05</v>
      </c>
      <c r="U241" s="73"/>
      <c r="V241" s="73">
        <v>0</v>
      </c>
      <c r="W241" s="73">
        <v>5.2083333333333336E-7</v>
      </c>
      <c r="X241" s="73">
        <v>5.2083333333333336E-7</v>
      </c>
      <c r="Y241" s="73">
        <v>0</v>
      </c>
      <c r="Z241" s="77" t="s">
        <v>2637</v>
      </c>
      <c r="AA241" s="73"/>
      <c r="AB241" s="73"/>
      <c r="AC241" s="73"/>
      <c r="AD241" s="73"/>
      <c r="AE241" s="73"/>
      <c r="AF241" s="73"/>
      <c r="AG241" s="73"/>
      <c r="AH241" s="73"/>
      <c r="AI241" s="73"/>
      <c r="AJ241" s="73"/>
      <c r="AM241" s="76">
        <v>46301.781284722223</v>
      </c>
      <c r="AN241" s="73">
        <v>1</v>
      </c>
      <c r="AO241" s="73" t="s">
        <v>2952</v>
      </c>
      <c r="AP241" s="73"/>
      <c r="AQ241" s="73" t="s">
        <v>296</v>
      </c>
      <c r="AR241" s="77" t="s">
        <v>2951</v>
      </c>
    </row>
    <row r="242" spans="1:44" ht="15" customHeight="1" x14ac:dyDescent="0.25">
      <c r="A242" s="76">
        <v>46301.781284722223</v>
      </c>
      <c r="B242" s="73">
        <v>1</v>
      </c>
      <c r="C242" s="73" t="s">
        <v>375</v>
      </c>
      <c r="D242" s="73" t="s">
        <v>648</v>
      </c>
      <c r="E242" s="73" t="s">
        <v>2722</v>
      </c>
      <c r="F242" s="73" t="s">
        <v>183</v>
      </c>
      <c r="G242" s="79">
        <v>1.9841585038262477E-4</v>
      </c>
      <c r="H242" s="73">
        <v>0</v>
      </c>
      <c r="I242" s="77" t="s">
        <v>3029</v>
      </c>
      <c r="L242" s="76">
        <v>46301.781284722223</v>
      </c>
      <c r="M242" s="73" t="s">
        <v>2722</v>
      </c>
      <c r="N242" s="73" t="s">
        <v>183</v>
      </c>
      <c r="O242" s="73">
        <v>-0.17499999999999999</v>
      </c>
      <c r="P242" s="73">
        <v>0.27500000000000002</v>
      </c>
      <c r="Q242" s="73">
        <v>2.5000000000000001E-3</v>
      </c>
      <c r="R242" s="73" t="s">
        <v>2636</v>
      </c>
      <c r="S242" s="73">
        <v>0.05</v>
      </c>
      <c r="T242" s="73">
        <v>0.05</v>
      </c>
      <c r="U242" s="73"/>
      <c r="V242" s="73">
        <v>0</v>
      </c>
      <c r="W242" s="73">
        <v>5.2083333333333336E-7</v>
      </c>
      <c r="X242" s="73">
        <v>5.2083333333333336E-7</v>
      </c>
      <c r="Y242" s="73">
        <v>0</v>
      </c>
      <c r="Z242" s="77" t="s">
        <v>2637</v>
      </c>
      <c r="AA242" s="73"/>
      <c r="AB242" s="73"/>
      <c r="AC242" s="73"/>
      <c r="AD242" s="73"/>
      <c r="AE242" s="73"/>
      <c r="AF242" s="73"/>
      <c r="AG242" s="73"/>
      <c r="AH242" s="73"/>
      <c r="AI242" s="73"/>
      <c r="AJ242" s="73"/>
      <c r="AM242" s="76">
        <v>46301.781284722223</v>
      </c>
      <c r="AN242" s="73">
        <v>1</v>
      </c>
      <c r="AO242" s="73" t="s">
        <v>2953</v>
      </c>
      <c r="AP242" s="73"/>
      <c r="AQ242" s="73" t="s">
        <v>296</v>
      </c>
      <c r="AR242" s="77" t="s">
        <v>2951</v>
      </c>
    </row>
    <row r="243" spans="1:44" ht="15" customHeight="1" x14ac:dyDescent="0.25">
      <c r="A243" s="76">
        <v>46301.781284722223</v>
      </c>
      <c r="B243" s="73">
        <v>1</v>
      </c>
      <c r="C243" s="73" t="s">
        <v>375</v>
      </c>
      <c r="D243" s="73" t="s">
        <v>648</v>
      </c>
      <c r="E243" s="73" t="s">
        <v>2723</v>
      </c>
      <c r="F243" s="73" t="s">
        <v>183</v>
      </c>
      <c r="G243" s="79">
        <v>1.9841585038262477E-4</v>
      </c>
      <c r="H243" s="73">
        <v>0</v>
      </c>
      <c r="I243" s="77" t="s">
        <v>3029</v>
      </c>
      <c r="L243" s="76">
        <v>46301.781284722223</v>
      </c>
      <c r="M243" s="73" t="s">
        <v>2723</v>
      </c>
      <c r="N243" s="73" t="s">
        <v>183</v>
      </c>
      <c r="O243" s="73">
        <v>-0.125</v>
      </c>
      <c r="P243" s="73">
        <v>0.27500000000000002</v>
      </c>
      <c r="Q243" s="73">
        <v>2.5000000000000001E-3</v>
      </c>
      <c r="R243" s="73" t="s">
        <v>2636</v>
      </c>
      <c r="S243" s="73">
        <v>0.05</v>
      </c>
      <c r="T243" s="73">
        <v>0.05</v>
      </c>
      <c r="U243" s="73"/>
      <c r="V243" s="73">
        <v>0</v>
      </c>
      <c r="W243" s="73">
        <v>5.2083333333333336E-7</v>
      </c>
      <c r="X243" s="73">
        <v>5.2083333333333336E-7</v>
      </c>
      <c r="Y243" s="73">
        <v>0</v>
      </c>
      <c r="Z243" s="77" t="s">
        <v>2637</v>
      </c>
      <c r="AA243" s="73"/>
      <c r="AB243" s="73"/>
      <c r="AC243" s="73"/>
      <c r="AD243" s="73"/>
      <c r="AE243" s="73"/>
      <c r="AF243" s="73"/>
      <c r="AG243" s="73"/>
      <c r="AH243" s="73"/>
      <c r="AI243" s="73"/>
      <c r="AJ243" s="73"/>
      <c r="AM243" s="76">
        <v>46301.781284722223</v>
      </c>
      <c r="AN243" s="73">
        <v>1</v>
      </c>
      <c r="AO243" s="73" t="s">
        <v>2954</v>
      </c>
      <c r="AP243" s="73" t="s">
        <v>1258</v>
      </c>
      <c r="AQ243" s="73" t="s">
        <v>9</v>
      </c>
      <c r="AR243" s="77" t="s">
        <v>2955</v>
      </c>
    </row>
    <row r="244" spans="1:44" ht="15" customHeight="1" x14ac:dyDescent="0.25">
      <c r="A244" s="76">
        <v>46301.781284722223</v>
      </c>
      <c r="B244" s="73">
        <v>1</v>
      </c>
      <c r="C244" s="73" t="s">
        <v>375</v>
      </c>
      <c r="D244" s="73" t="s">
        <v>648</v>
      </c>
      <c r="E244" s="73" t="s">
        <v>2724</v>
      </c>
      <c r="F244" s="73" t="s">
        <v>183</v>
      </c>
      <c r="G244" s="79">
        <v>1.9841585038262477E-4</v>
      </c>
      <c r="H244" s="73">
        <v>0</v>
      </c>
      <c r="I244" s="77" t="s">
        <v>3029</v>
      </c>
      <c r="L244" s="76">
        <v>46301.781284722223</v>
      </c>
      <c r="M244" s="73" t="s">
        <v>2724</v>
      </c>
      <c r="N244" s="73" t="s">
        <v>183</v>
      </c>
      <c r="O244" s="73">
        <v>-7.4999999999999997E-2</v>
      </c>
      <c r="P244" s="73">
        <v>0.27500000000000002</v>
      </c>
      <c r="Q244" s="73">
        <v>2.5000000000000001E-3</v>
      </c>
      <c r="R244" s="73" t="s">
        <v>2636</v>
      </c>
      <c r="S244" s="73">
        <v>0.05</v>
      </c>
      <c r="T244" s="73">
        <v>0.05</v>
      </c>
      <c r="U244" s="73"/>
      <c r="V244" s="73">
        <v>0</v>
      </c>
      <c r="W244" s="73">
        <v>5.2083333333333336E-7</v>
      </c>
      <c r="X244" s="73">
        <v>5.2083333333333336E-7</v>
      </c>
      <c r="Y244" s="73">
        <v>0</v>
      </c>
      <c r="Z244" s="77" t="s">
        <v>2637</v>
      </c>
      <c r="AA244" s="73"/>
      <c r="AB244" s="73"/>
      <c r="AC244" s="73"/>
      <c r="AD244" s="73"/>
      <c r="AE244" s="73"/>
      <c r="AF244" s="73"/>
      <c r="AG244" s="73"/>
      <c r="AH244" s="73"/>
      <c r="AI244" s="73"/>
      <c r="AJ244" s="73"/>
      <c r="AM244" s="76">
        <v>46301.781284722223</v>
      </c>
      <c r="AN244" s="73">
        <v>1</v>
      </c>
      <c r="AO244" s="73" t="s">
        <v>2956</v>
      </c>
      <c r="AP244" s="73" t="s">
        <v>1250</v>
      </c>
      <c r="AQ244" s="73" t="s">
        <v>9</v>
      </c>
      <c r="AR244" s="77" t="s">
        <v>2957</v>
      </c>
    </row>
    <row r="245" spans="1:44" ht="15" customHeight="1" x14ac:dyDescent="0.25">
      <c r="A245" s="76">
        <v>46301.781284722223</v>
      </c>
      <c r="B245" s="73">
        <v>1</v>
      </c>
      <c r="C245" s="73" t="s">
        <v>375</v>
      </c>
      <c r="D245" s="73" t="s">
        <v>648</v>
      </c>
      <c r="E245" s="73" t="s">
        <v>2725</v>
      </c>
      <c r="F245" s="73" t="s">
        <v>183</v>
      </c>
      <c r="G245" s="79">
        <v>1.9841585038262477E-4</v>
      </c>
      <c r="H245" s="73">
        <v>0</v>
      </c>
      <c r="I245" s="77" t="s">
        <v>3029</v>
      </c>
      <c r="L245" s="76">
        <v>46301.781284722223</v>
      </c>
      <c r="M245" s="73" t="s">
        <v>2725</v>
      </c>
      <c r="N245" s="73" t="s">
        <v>183</v>
      </c>
      <c r="O245" s="73">
        <v>-2.5000000000000001E-2</v>
      </c>
      <c r="P245" s="73">
        <v>0.27500000000000002</v>
      </c>
      <c r="Q245" s="73">
        <v>2.5000000000000001E-3</v>
      </c>
      <c r="R245" s="73" t="s">
        <v>2636</v>
      </c>
      <c r="S245" s="73">
        <v>0.05</v>
      </c>
      <c r="T245" s="73">
        <v>0.05</v>
      </c>
      <c r="U245" s="73"/>
      <c r="V245" s="73">
        <v>0</v>
      </c>
      <c r="W245" s="73">
        <v>5.2083333333333336E-7</v>
      </c>
      <c r="X245" s="73">
        <v>5.2083333333333336E-7</v>
      </c>
      <c r="Y245" s="73">
        <v>0</v>
      </c>
      <c r="Z245" s="77" t="s">
        <v>2637</v>
      </c>
      <c r="AA245" s="73"/>
      <c r="AB245" s="73"/>
      <c r="AC245" s="73"/>
      <c r="AD245" s="73"/>
      <c r="AE245" s="73"/>
      <c r="AF245" s="73"/>
      <c r="AG245" s="73"/>
      <c r="AH245" s="73"/>
      <c r="AI245" s="73"/>
      <c r="AJ245" s="73"/>
      <c r="AM245" s="76">
        <v>46301.781284722223</v>
      </c>
      <c r="AN245" s="73">
        <v>1</v>
      </c>
      <c r="AO245" s="73" t="s">
        <v>2958</v>
      </c>
      <c r="AP245" s="73">
        <v>8.0966133661558199</v>
      </c>
      <c r="AQ245" s="73" t="s">
        <v>299</v>
      </c>
      <c r="AR245" s="77" t="s">
        <v>2959</v>
      </c>
    </row>
    <row r="246" spans="1:44" ht="15" customHeight="1" x14ac:dyDescent="0.25">
      <c r="A246" s="76">
        <v>46301.781284722223</v>
      </c>
      <c r="B246" s="73">
        <v>1</v>
      </c>
      <c r="C246" s="73" t="s">
        <v>375</v>
      </c>
      <c r="D246" s="73" t="s">
        <v>648</v>
      </c>
      <c r="E246" s="73" t="s">
        <v>2726</v>
      </c>
      <c r="F246" s="73" t="s">
        <v>183</v>
      </c>
      <c r="G246" s="79">
        <v>1.9841585038262477E-4</v>
      </c>
      <c r="H246" s="73">
        <v>0</v>
      </c>
      <c r="I246" s="77" t="s">
        <v>3029</v>
      </c>
      <c r="L246" s="76">
        <v>46301.781284722223</v>
      </c>
      <c r="M246" s="73" t="s">
        <v>2726</v>
      </c>
      <c r="N246" s="73" t="s">
        <v>183</v>
      </c>
      <c r="O246" s="73">
        <v>2.5000000000000001E-2</v>
      </c>
      <c r="P246" s="73">
        <v>0.27500000000000002</v>
      </c>
      <c r="Q246" s="73">
        <v>2.5000000000000001E-3</v>
      </c>
      <c r="R246" s="73" t="s">
        <v>2636</v>
      </c>
      <c r="S246" s="73">
        <v>0.05</v>
      </c>
      <c r="T246" s="73">
        <v>0.05</v>
      </c>
      <c r="U246" s="73"/>
      <c r="V246" s="73">
        <v>0</v>
      </c>
      <c r="W246" s="73">
        <v>5.2083333333333336E-7</v>
      </c>
      <c r="X246" s="73">
        <v>5.2083333333333336E-7</v>
      </c>
      <c r="Y246" s="73">
        <v>0</v>
      </c>
      <c r="Z246" s="77" t="s">
        <v>2637</v>
      </c>
      <c r="AA246" s="73"/>
      <c r="AB246" s="73"/>
      <c r="AC246" s="73"/>
      <c r="AD246" s="73"/>
      <c r="AE246" s="73"/>
      <c r="AF246" s="73"/>
      <c r="AG246" s="73"/>
      <c r="AH246" s="73"/>
      <c r="AI246" s="73"/>
      <c r="AJ246" s="73"/>
      <c r="AM246" s="76">
        <v>46301.781284722223</v>
      </c>
      <c r="AN246" s="73">
        <v>1</v>
      </c>
      <c r="AO246" s="73" t="s">
        <v>2960</v>
      </c>
      <c r="AP246" s="73">
        <v>14.6</v>
      </c>
      <c r="AQ246" s="73" t="s">
        <v>299</v>
      </c>
      <c r="AR246" s="77" t="s">
        <v>2961</v>
      </c>
    </row>
    <row r="247" spans="1:44" ht="15" customHeight="1" x14ac:dyDescent="0.25">
      <c r="A247" s="76">
        <v>46301.781284722223</v>
      </c>
      <c r="B247" s="73">
        <v>1</v>
      </c>
      <c r="C247" s="73" t="s">
        <v>375</v>
      </c>
      <c r="D247" s="73" t="s">
        <v>648</v>
      </c>
      <c r="E247" s="73" t="s">
        <v>2727</v>
      </c>
      <c r="F247" s="73" t="s">
        <v>183</v>
      </c>
      <c r="G247" s="79">
        <v>1.9841585038262477E-4</v>
      </c>
      <c r="H247" s="73">
        <v>0</v>
      </c>
      <c r="I247" s="77" t="s">
        <v>3029</v>
      </c>
      <c r="L247" s="76">
        <v>46301.781284722223</v>
      </c>
      <c r="M247" s="73" t="s">
        <v>2727</v>
      </c>
      <c r="N247" s="73" t="s">
        <v>183</v>
      </c>
      <c r="O247" s="73">
        <v>7.4999999999999997E-2</v>
      </c>
      <c r="P247" s="73">
        <v>0.27500000000000002</v>
      </c>
      <c r="Q247" s="73">
        <v>2.5000000000000001E-3</v>
      </c>
      <c r="R247" s="73" t="s">
        <v>2636</v>
      </c>
      <c r="S247" s="73">
        <v>0.05</v>
      </c>
      <c r="T247" s="73">
        <v>0.05</v>
      </c>
      <c r="U247" s="73"/>
      <c r="V247" s="73">
        <v>0</v>
      </c>
      <c r="W247" s="73">
        <v>5.2083333333333336E-7</v>
      </c>
      <c r="X247" s="73">
        <v>5.2083333333333336E-7</v>
      </c>
      <c r="Y247" s="73">
        <v>0</v>
      </c>
      <c r="Z247" s="77" t="s">
        <v>2637</v>
      </c>
      <c r="AA247" s="73"/>
      <c r="AB247" s="73"/>
      <c r="AC247" s="73"/>
      <c r="AD247" s="73"/>
      <c r="AE247" s="73"/>
      <c r="AF247" s="73"/>
      <c r="AG247" s="73"/>
      <c r="AH247" s="73"/>
      <c r="AI247" s="73"/>
      <c r="AJ247" s="73"/>
      <c r="AM247" s="76">
        <v>46301.781284722223</v>
      </c>
      <c r="AN247" s="73">
        <v>1</v>
      </c>
      <c r="AO247" s="73" t="s">
        <v>2962</v>
      </c>
      <c r="AP247" s="73">
        <v>0.55456255932574106</v>
      </c>
      <c r="AQ247" s="73" t="s">
        <v>9</v>
      </c>
      <c r="AR247" s="77" t="s">
        <v>2963</v>
      </c>
    </row>
    <row r="248" spans="1:44" ht="15" customHeight="1" x14ac:dyDescent="0.25">
      <c r="A248" s="76">
        <v>46301.781284722223</v>
      </c>
      <c r="B248" s="73">
        <v>1</v>
      </c>
      <c r="C248" s="73" t="s">
        <v>375</v>
      </c>
      <c r="D248" s="73" t="s">
        <v>648</v>
      </c>
      <c r="E248" s="73" t="s">
        <v>2728</v>
      </c>
      <c r="F248" s="73" t="s">
        <v>183</v>
      </c>
      <c r="G248" s="79">
        <v>1.9841585038262477E-4</v>
      </c>
      <c r="H248" s="73">
        <v>0</v>
      </c>
      <c r="I248" s="77" t="s">
        <v>3029</v>
      </c>
      <c r="L248" s="76">
        <v>46301.781284722223</v>
      </c>
      <c r="M248" s="73" t="s">
        <v>2728</v>
      </c>
      <c r="N248" s="73" t="s">
        <v>183</v>
      </c>
      <c r="O248" s="73">
        <v>0.125</v>
      </c>
      <c r="P248" s="73">
        <v>0.27500000000000002</v>
      </c>
      <c r="Q248" s="73">
        <v>2.5000000000000001E-3</v>
      </c>
      <c r="R248" s="73" t="s">
        <v>2636</v>
      </c>
      <c r="S248" s="73">
        <v>0.05</v>
      </c>
      <c r="T248" s="73">
        <v>0.05</v>
      </c>
      <c r="U248" s="73"/>
      <c r="V248" s="73">
        <v>0</v>
      </c>
      <c r="W248" s="73">
        <v>5.2083333333333336E-7</v>
      </c>
      <c r="X248" s="73">
        <v>5.2083333333333336E-7</v>
      </c>
      <c r="Y248" s="73">
        <v>0</v>
      </c>
      <c r="Z248" s="77" t="s">
        <v>2637</v>
      </c>
      <c r="AA248" s="73"/>
      <c r="AB248" s="73"/>
      <c r="AC248" s="73"/>
      <c r="AD248" s="73"/>
      <c r="AE248" s="73"/>
      <c r="AF248" s="73"/>
      <c r="AG248" s="73"/>
      <c r="AH248" s="73"/>
      <c r="AI248" s="73"/>
      <c r="AJ248" s="73"/>
      <c r="AM248" s="76">
        <v>46301.781284722223</v>
      </c>
      <c r="AN248" s="73">
        <v>1</v>
      </c>
      <c r="AO248" s="73" t="s">
        <v>2964</v>
      </c>
      <c r="AP248" s="73" t="b">
        <v>0</v>
      </c>
      <c r="AQ248" s="73" t="s">
        <v>9</v>
      </c>
      <c r="AR248" s="77" t="s">
        <v>2965</v>
      </c>
    </row>
    <row r="249" spans="1:44" ht="15" customHeight="1" x14ac:dyDescent="0.25">
      <c r="A249" s="76">
        <v>46301.781284722223</v>
      </c>
      <c r="B249" s="73">
        <v>1</v>
      </c>
      <c r="C249" s="73" t="s">
        <v>375</v>
      </c>
      <c r="D249" s="73" t="s">
        <v>648</v>
      </c>
      <c r="E249" s="73" t="s">
        <v>2729</v>
      </c>
      <c r="F249" s="73" t="s">
        <v>183</v>
      </c>
      <c r="G249" s="79">
        <v>1.9841585038262477E-4</v>
      </c>
      <c r="H249" s="73">
        <v>0</v>
      </c>
      <c r="I249" s="77" t="s">
        <v>3029</v>
      </c>
      <c r="L249" s="76">
        <v>46301.781284722223</v>
      </c>
      <c r="M249" s="73" t="s">
        <v>2729</v>
      </c>
      <c r="N249" s="73" t="s">
        <v>183</v>
      </c>
      <c r="O249" s="73">
        <v>0.17499999999999999</v>
      </c>
      <c r="P249" s="73">
        <v>0.27500000000000002</v>
      </c>
      <c r="Q249" s="73">
        <v>2.5000000000000001E-3</v>
      </c>
      <c r="R249" s="73" t="s">
        <v>2636</v>
      </c>
      <c r="S249" s="73">
        <v>0.05</v>
      </c>
      <c r="T249" s="73">
        <v>0.05</v>
      </c>
      <c r="U249" s="73"/>
      <c r="V249" s="73">
        <v>0</v>
      </c>
      <c r="W249" s="73">
        <v>5.2083333333333336E-7</v>
      </c>
      <c r="X249" s="73">
        <v>5.2083333333333336E-7</v>
      </c>
      <c r="Y249" s="73">
        <v>0</v>
      </c>
      <c r="Z249" s="77" t="s">
        <v>2637</v>
      </c>
      <c r="AA249" s="73"/>
      <c r="AB249" s="73"/>
      <c r="AC249" s="73"/>
      <c r="AD249" s="73"/>
      <c r="AE249" s="73"/>
      <c r="AF249" s="73"/>
      <c r="AG249" s="73"/>
      <c r="AH249" s="73"/>
      <c r="AI249" s="73"/>
      <c r="AJ249" s="73"/>
      <c r="AM249" s="76">
        <v>46301.781284722223</v>
      </c>
      <c r="AN249" s="73">
        <v>1</v>
      </c>
      <c r="AO249" s="73" t="s">
        <v>16</v>
      </c>
      <c r="AP249" s="73" t="b">
        <v>1</v>
      </c>
      <c r="AQ249" s="73" t="s">
        <v>9</v>
      </c>
      <c r="AR249" s="77" t="s">
        <v>2966</v>
      </c>
    </row>
    <row r="250" spans="1:44" ht="15" customHeight="1" x14ac:dyDescent="0.25">
      <c r="A250" s="76">
        <v>46301.781284722223</v>
      </c>
      <c r="B250" s="73">
        <v>1</v>
      </c>
      <c r="C250" s="73" t="s">
        <v>375</v>
      </c>
      <c r="D250" s="73" t="s">
        <v>648</v>
      </c>
      <c r="E250" s="73" t="s">
        <v>2730</v>
      </c>
      <c r="F250" s="73" t="s">
        <v>183</v>
      </c>
      <c r="G250" s="79">
        <v>1.9841585038262477E-4</v>
      </c>
      <c r="H250" s="73">
        <v>0</v>
      </c>
      <c r="I250" s="77" t="s">
        <v>3029</v>
      </c>
      <c r="L250" s="76">
        <v>46301.781284722223</v>
      </c>
      <c r="M250" s="73" t="s">
        <v>2730</v>
      </c>
      <c r="N250" s="73" t="s">
        <v>183</v>
      </c>
      <c r="O250" s="73">
        <v>0.22500000000000001</v>
      </c>
      <c r="P250" s="73">
        <v>0.27500000000000002</v>
      </c>
      <c r="Q250" s="73">
        <v>2.5000000000000001E-3</v>
      </c>
      <c r="R250" s="73" t="s">
        <v>2636</v>
      </c>
      <c r="S250" s="73">
        <v>0.05</v>
      </c>
      <c r="T250" s="73">
        <v>0.05</v>
      </c>
      <c r="U250" s="73"/>
      <c r="V250" s="73">
        <v>0</v>
      </c>
      <c r="W250" s="73">
        <v>5.2083333333333336E-7</v>
      </c>
      <c r="X250" s="73">
        <v>5.2083333333333336E-7</v>
      </c>
      <c r="Y250" s="73">
        <v>0</v>
      </c>
      <c r="Z250" s="77" t="s">
        <v>2637</v>
      </c>
      <c r="AA250" s="73"/>
      <c r="AB250" s="73"/>
      <c r="AC250" s="73"/>
      <c r="AD250" s="73"/>
      <c r="AE250" s="73"/>
      <c r="AF250" s="73"/>
      <c r="AG250" s="73"/>
      <c r="AH250" s="73"/>
      <c r="AI250" s="73"/>
      <c r="AJ250" s="73"/>
      <c r="AM250" s="76">
        <v>46301.781284722223</v>
      </c>
      <c r="AN250" s="73">
        <v>1</v>
      </c>
      <c r="AO250" s="73" t="s">
        <v>3030</v>
      </c>
      <c r="AP250" s="73" t="s">
        <v>442</v>
      </c>
      <c r="AQ250" s="73" t="s">
        <v>9</v>
      </c>
      <c r="AR250" s="77" t="s">
        <v>2968</v>
      </c>
    </row>
    <row r="251" spans="1:44" ht="15" customHeight="1" x14ac:dyDescent="0.25">
      <c r="A251" s="76">
        <v>46301.781284722223</v>
      </c>
      <c r="B251" s="73">
        <v>1</v>
      </c>
      <c r="C251" s="73" t="s">
        <v>375</v>
      </c>
      <c r="D251" s="73" t="s">
        <v>648</v>
      </c>
      <c r="E251" s="73" t="s">
        <v>2731</v>
      </c>
      <c r="F251" s="73" t="s">
        <v>183</v>
      </c>
      <c r="G251" s="79">
        <v>2.4010846611919107E-4</v>
      </c>
      <c r="H251" s="73">
        <v>0</v>
      </c>
      <c r="I251" s="77" t="s">
        <v>3029</v>
      </c>
      <c r="L251" s="76">
        <v>46301.781284722223</v>
      </c>
      <c r="M251" s="73" t="s">
        <v>2731</v>
      </c>
      <c r="N251" s="73" t="s">
        <v>183</v>
      </c>
      <c r="O251" s="73">
        <v>-0.17499999999999999</v>
      </c>
      <c r="P251" s="73">
        <v>0.32500000000000001</v>
      </c>
      <c r="Q251" s="73">
        <v>2.5000000000000001E-3</v>
      </c>
      <c r="R251" s="73" t="s">
        <v>2636</v>
      </c>
      <c r="S251" s="73">
        <v>0.05</v>
      </c>
      <c r="T251" s="73">
        <v>0.05</v>
      </c>
      <c r="U251" s="73"/>
      <c r="V251" s="73">
        <v>0</v>
      </c>
      <c r="W251" s="73">
        <v>5.2083333333333336E-7</v>
      </c>
      <c r="X251" s="73">
        <v>5.2083333333333336E-7</v>
      </c>
      <c r="Y251" s="73">
        <v>0</v>
      </c>
      <c r="Z251" s="77" t="s">
        <v>2637</v>
      </c>
      <c r="AA251" s="73"/>
      <c r="AB251" s="73"/>
      <c r="AC251" s="73"/>
      <c r="AD251" s="73"/>
      <c r="AE251" s="73"/>
      <c r="AF251" s="73"/>
      <c r="AG251" s="73"/>
      <c r="AH251" s="73"/>
      <c r="AI251" s="73"/>
      <c r="AJ251" s="73"/>
      <c r="AM251" s="76">
        <v>46301.781284722223</v>
      </c>
      <c r="AN251" s="73">
        <v>1</v>
      </c>
      <c r="AO251" s="73" t="s">
        <v>3031</v>
      </c>
      <c r="AP251" s="73" t="s">
        <v>2970</v>
      </c>
      <c r="AQ251" s="73" t="s">
        <v>9</v>
      </c>
      <c r="AR251" s="77" t="s">
        <v>2971</v>
      </c>
    </row>
    <row r="252" spans="1:44" ht="15" customHeight="1" x14ac:dyDescent="0.25">
      <c r="A252" s="76">
        <v>46301.781284722223</v>
      </c>
      <c r="B252" s="73">
        <v>1</v>
      </c>
      <c r="C252" s="73" t="s">
        <v>375</v>
      </c>
      <c r="D252" s="73" t="s">
        <v>648</v>
      </c>
      <c r="E252" s="73" t="s">
        <v>2732</v>
      </c>
      <c r="F252" s="73" t="s">
        <v>183</v>
      </c>
      <c r="G252" s="79">
        <v>2.4010846611919107E-4</v>
      </c>
      <c r="H252" s="73">
        <v>0</v>
      </c>
      <c r="I252" s="77" t="s">
        <v>3029</v>
      </c>
      <c r="L252" s="76">
        <v>46301.781284722223</v>
      </c>
      <c r="M252" s="73" t="s">
        <v>2732</v>
      </c>
      <c r="N252" s="73" t="s">
        <v>183</v>
      </c>
      <c r="O252" s="73">
        <v>-0.125</v>
      </c>
      <c r="P252" s="73">
        <v>0.32500000000000001</v>
      </c>
      <c r="Q252" s="73">
        <v>2.5000000000000001E-3</v>
      </c>
      <c r="R252" s="73" t="s">
        <v>2636</v>
      </c>
      <c r="S252" s="73">
        <v>0.05</v>
      </c>
      <c r="T252" s="73">
        <v>0.05</v>
      </c>
      <c r="U252" s="73"/>
      <c r="V252" s="73">
        <v>0</v>
      </c>
      <c r="W252" s="73">
        <v>5.2083333333333336E-7</v>
      </c>
      <c r="X252" s="73">
        <v>5.2083333333333336E-7</v>
      </c>
      <c r="Y252" s="73">
        <v>0</v>
      </c>
      <c r="Z252" s="77" t="s">
        <v>2637</v>
      </c>
      <c r="AA252" s="73"/>
      <c r="AB252" s="73"/>
      <c r="AC252" s="73"/>
      <c r="AD252" s="73"/>
      <c r="AE252" s="73"/>
      <c r="AF252" s="73"/>
      <c r="AG252" s="73"/>
      <c r="AH252" s="73"/>
      <c r="AI252" s="73"/>
      <c r="AJ252" s="73"/>
      <c r="AM252" s="76">
        <v>46301.781284722223</v>
      </c>
      <c r="AN252" s="73">
        <v>1</v>
      </c>
      <c r="AO252" s="73" t="s">
        <v>3032</v>
      </c>
      <c r="AP252" s="73" t="s">
        <v>3033</v>
      </c>
      <c r="AQ252" s="73" t="s">
        <v>9</v>
      </c>
      <c r="AR252" s="77" t="s">
        <v>2974</v>
      </c>
    </row>
    <row r="253" spans="1:44" ht="15" customHeight="1" x14ac:dyDescent="0.25">
      <c r="A253" s="76">
        <v>46301.781284722223</v>
      </c>
      <c r="B253" s="73">
        <v>1</v>
      </c>
      <c r="C253" s="73" t="s">
        <v>375</v>
      </c>
      <c r="D253" s="73" t="s">
        <v>648</v>
      </c>
      <c r="E253" s="73" t="s">
        <v>2733</v>
      </c>
      <c r="F253" s="73" t="s">
        <v>183</v>
      </c>
      <c r="G253" s="79">
        <v>2.4010846611919107E-4</v>
      </c>
      <c r="H253" s="73">
        <v>0</v>
      </c>
      <c r="I253" s="77" t="s">
        <v>3029</v>
      </c>
      <c r="L253" s="76">
        <v>46301.781284722223</v>
      </c>
      <c r="M253" s="73" t="s">
        <v>2733</v>
      </c>
      <c r="N253" s="73" t="s">
        <v>183</v>
      </c>
      <c r="O253" s="73">
        <v>-7.4999999999999997E-2</v>
      </c>
      <c r="P253" s="73">
        <v>0.32500000000000001</v>
      </c>
      <c r="Q253" s="73">
        <v>2.5000000000000001E-3</v>
      </c>
      <c r="R253" s="73" t="s">
        <v>2636</v>
      </c>
      <c r="S253" s="73">
        <v>0.05</v>
      </c>
      <c r="T253" s="73">
        <v>0.05</v>
      </c>
      <c r="U253" s="73"/>
      <c r="V253" s="73">
        <v>0</v>
      </c>
      <c r="W253" s="73">
        <v>5.2083333333333336E-7</v>
      </c>
      <c r="X253" s="73">
        <v>5.2083333333333336E-7</v>
      </c>
      <c r="Y253" s="73">
        <v>0</v>
      </c>
      <c r="Z253" s="77" t="s">
        <v>2637</v>
      </c>
      <c r="AA253" s="73"/>
      <c r="AB253" s="73"/>
      <c r="AC253" s="73"/>
      <c r="AD253" s="73"/>
      <c r="AE253" s="73"/>
      <c r="AF253" s="73"/>
      <c r="AG253" s="73"/>
      <c r="AH253" s="73"/>
      <c r="AI253" s="73"/>
      <c r="AJ253" s="73"/>
      <c r="AM253" s="76">
        <v>46301.781284722223</v>
      </c>
      <c r="AN253" s="73">
        <v>1</v>
      </c>
      <c r="AO253" s="73" t="s">
        <v>3034</v>
      </c>
      <c r="AP253" s="73" t="s">
        <v>3035</v>
      </c>
      <c r="AQ253" s="73" t="s">
        <v>9</v>
      </c>
      <c r="AR253" s="77" t="s">
        <v>2977</v>
      </c>
    </row>
    <row r="254" spans="1:44" ht="15" customHeight="1" x14ac:dyDescent="0.25">
      <c r="A254" s="76">
        <v>46301.781284722223</v>
      </c>
      <c r="B254" s="73">
        <v>1</v>
      </c>
      <c r="C254" s="73" t="s">
        <v>375</v>
      </c>
      <c r="D254" s="73" t="s">
        <v>648</v>
      </c>
      <c r="E254" s="73" t="s">
        <v>2734</v>
      </c>
      <c r="F254" s="73" t="s">
        <v>183</v>
      </c>
      <c r="G254" s="79">
        <v>2.4010846611919107E-4</v>
      </c>
      <c r="H254" s="73">
        <v>0</v>
      </c>
      <c r="I254" s="77" t="s">
        <v>3029</v>
      </c>
      <c r="L254" s="76">
        <v>46301.781284722223</v>
      </c>
      <c r="M254" s="73" t="s">
        <v>2734</v>
      </c>
      <c r="N254" s="73" t="s">
        <v>183</v>
      </c>
      <c r="O254" s="73">
        <v>-2.5000000000000001E-2</v>
      </c>
      <c r="P254" s="73">
        <v>0.32500000000000001</v>
      </c>
      <c r="Q254" s="73">
        <v>2.5000000000000001E-3</v>
      </c>
      <c r="R254" s="73" t="s">
        <v>2636</v>
      </c>
      <c r="S254" s="73">
        <v>0.05</v>
      </c>
      <c r="T254" s="73">
        <v>0.05</v>
      </c>
      <c r="U254" s="73"/>
      <c r="V254" s="73">
        <v>0</v>
      </c>
      <c r="W254" s="73">
        <v>5.2083333333333336E-7</v>
      </c>
      <c r="X254" s="73">
        <v>5.2083333333333336E-7</v>
      </c>
      <c r="Y254" s="73">
        <v>0</v>
      </c>
      <c r="Z254" s="77" t="s">
        <v>2637</v>
      </c>
      <c r="AA254" s="73"/>
      <c r="AB254" s="73"/>
      <c r="AC254" s="73"/>
      <c r="AD254" s="73"/>
      <c r="AE254" s="73"/>
      <c r="AF254" s="73"/>
      <c r="AG254" s="73"/>
      <c r="AH254" s="73"/>
      <c r="AI254" s="73"/>
      <c r="AJ254" s="73"/>
      <c r="AM254" s="76">
        <v>46301.781284722223</v>
      </c>
      <c r="AN254" s="73">
        <v>1</v>
      </c>
      <c r="AO254" s="73" t="s">
        <v>3036</v>
      </c>
      <c r="AP254" s="73">
        <v>-3.0893536168489859E-5</v>
      </c>
      <c r="AQ254" s="73" t="s">
        <v>9</v>
      </c>
      <c r="AR254" s="77" t="s">
        <v>2979</v>
      </c>
    </row>
    <row r="255" spans="1:44" ht="15" customHeight="1" x14ac:dyDescent="0.25">
      <c r="A255" s="76">
        <v>46301.781284722223</v>
      </c>
      <c r="B255" s="73">
        <v>1</v>
      </c>
      <c r="C255" s="73" t="s">
        <v>375</v>
      </c>
      <c r="D255" s="73" t="s">
        <v>648</v>
      </c>
      <c r="E255" s="73" t="s">
        <v>2735</v>
      </c>
      <c r="F255" s="73" t="s">
        <v>183</v>
      </c>
      <c r="G255" s="79">
        <v>2.4010846611919107E-4</v>
      </c>
      <c r="H255" s="73">
        <v>0</v>
      </c>
      <c r="I255" s="77" t="s">
        <v>3029</v>
      </c>
      <c r="L255" s="76">
        <v>46301.781284722223</v>
      </c>
      <c r="M255" s="73" t="s">
        <v>2735</v>
      </c>
      <c r="N255" s="73" t="s">
        <v>183</v>
      </c>
      <c r="O255" s="73">
        <v>2.5000000000000001E-2</v>
      </c>
      <c r="P255" s="73">
        <v>0.32500000000000001</v>
      </c>
      <c r="Q255" s="73">
        <v>2.5000000000000001E-3</v>
      </c>
      <c r="R255" s="73" t="s">
        <v>2636</v>
      </c>
      <c r="S255" s="73">
        <v>0.05</v>
      </c>
      <c r="T255" s="73">
        <v>0.05</v>
      </c>
      <c r="U255" s="73"/>
      <c r="V255" s="73">
        <v>0</v>
      </c>
      <c r="W255" s="73">
        <v>5.2083333333333336E-7</v>
      </c>
      <c r="X255" s="73">
        <v>5.2083333333333336E-7</v>
      </c>
      <c r="Y255" s="73">
        <v>0</v>
      </c>
      <c r="Z255" s="77" t="s">
        <v>2637</v>
      </c>
      <c r="AA255" s="73"/>
      <c r="AB255" s="73"/>
      <c r="AC255" s="73"/>
      <c r="AD255" s="73"/>
      <c r="AE255" s="73"/>
      <c r="AF255" s="73"/>
      <c r="AG255" s="73"/>
      <c r="AH255" s="73"/>
      <c r="AI255" s="73"/>
      <c r="AJ255" s="73"/>
      <c r="AM255" s="76">
        <v>46301.781284722223</v>
      </c>
      <c r="AN255" s="73">
        <v>1</v>
      </c>
      <c r="AO255" s="73" t="s">
        <v>3037</v>
      </c>
      <c r="AP255" s="73">
        <v>8.3385231473132591E-7</v>
      </c>
      <c r="AQ255" s="73" t="s">
        <v>301</v>
      </c>
      <c r="AR255" s="77" t="s">
        <v>2981</v>
      </c>
    </row>
    <row r="256" spans="1:44" ht="15" customHeight="1" x14ac:dyDescent="0.25">
      <c r="A256" s="76">
        <v>46301.781284722223</v>
      </c>
      <c r="B256" s="73">
        <v>1</v>
      </c>
      <c r="C256" s="73" t="s">
        <v>375</v>
      </c>
      <c r="D256" s="73" t="s">
        <v>648</v>
      </c>
      <c r="E256" s="73" t="s">
        <v>2736</v>
      </c>
      <c r="F256" s="73" t="s">
        <v>183</v>
      </c>
      <c r="G256" s="79">
        <v>2.4010846611919107E-4</v>
      </c>
      <c r="H256" s="73">
        <v>0</v>
      </c>
      <c r="I256" s="77" t="s">
        <v>3029</v>
      </c>
      <c r="L256" s="76">
        <v>46301.781284722223</v>
      </c>
      <c r="M256" s="73" t="s">
        <v>2736</v>
      </c>
      <c r="N256" s="73" t="s">
        <v>183</v>
      </c>
      <c r="O256" s="73">
        <v>7.4999999999999997E-2</v>
      </c>
      <c r="P256" s="73">
        <v>0.32500000000000001</v>
      </c>
      <c r="Q256" s="73">
        <v>2.5000000000000001E-3</v>
      </c>
      <c r="R256" s="73" t="s">
        <v>2636</v>
      </c>
      <c r="S256" s="73">
        <v>0.05</v>
      </c>
      <c r="T256" s="73">
        <v>0.05</v>
      </c>
      <c r="U256" s="73"/>
      <c r="V256" s="73">
        <v>0</v>
      </c>
      <c r="W256" s="73">
        <v>5.2083333333333336E-7</v>
      </c>
      <c r="X256" s="73">
        <v>5.2083333333333336E-7</v>
      </c>
      <c r="Y256" s="73">
        <v>0</v>
      </c>
      <c r="Z256" s="77" t="s">
        <v>2637</v>
      </c>
      <c r="AA256" s="73"/>
      <c r="AB256" s="73"/>
      <c r="AC256" s="73"/>
      <c r="AD256" s="73"/>
      <c r="AE256" s="73"/>
      <c r="AF256" s="73"/>
      <c r="AG256" s="73"/>
      <c r="AH256" s="73"/>
      <c r="AI256" s="73"/>
      <c r="AJ256" s="73"/>
      <c r="AM256" s="76">
        <v>46301.781284722223</v>
      </c>
      <c r="AN256" s="73">
        <v>1</v>
      </c>
      <c r="AO256" s="73" t="s">
        <v>3038</v>
      </c>
      <c r="AP256" s="73">
        <v>-5.5764061655719235E-23</v>
      </c>
      <c r="AQ256" s="73" t="s">
        <v>301</v>
      </c>
      <c r="AR256" s="77" t="s">
        <v>2983</v>
      </c>
    </row>
    <row r="257" spans="1:44" ht="15" customHeight="1" x14ac:dyDescent="0.25">
      <c r="A257" s="76">
        <v>46301.781284722223</v>
      </c>
      <c r="B257" s="73">
        <v>1</v>
      </c>
      <c r="C257" s="73" t="s">
        <v>375</v>
      </c>
      <c r="D257" s="73" t="s">
        <v>648</v>
      </c>
      <c r="E257" s="73" t="s">
        <v>2737</v>
      </c>
      <c r="F257" s="73" t="s">
        <v>183</v>
      </c>
      <c r="G257" s="79">
        <v>2.4010846611919107E-4</v>
      </c>
      <c r="H257" s="73">
        <v>0</v>
      </c>
      <c r="I257" s="77" t="s">
        <v>3029</v>
      </c>
      <c r="L257" s="76">
        <v>46301.781284722223</v>
      </c>
      <c r="M257" s="73" t="s">
        <v>2737</v>
      </c>
      <c r="N257" s="73" t="s">
        <v>183</v>
      </c>
      <c r="O257" s="73">
        <v>0.125</v>
      </c>
      <c r="P257" s="73">
        <v>0.32500000000000001</v>
      </c>
      <c r="Q257" s="73">
        <v>2.5000000000000001E-3</v>
      </c>
      <c r="R257" s="73" t="s">
        <v>2636</v>
      </c>
      <c r="S257" s="73">
        <v>0.05</v>
      </c>
      <c r="T257" s="73">
        <v>0.05</v>
      </c>
      <c r="U257" s="73"/>
      <c r="V257" s="73">
        <v>0</v>
      </c>
      <c r="W257" s="73">
        <v>5.2083333333333336E-7</v>
      </c>
      <c r="X257" s="73">
        <v>5.2083333333333336E-7</v>
      </c>
      <c r="Y257" s="73">
        <v>0</v>
      </c>
      <c r="Z257" s="77" t="s">
        <v>2637</v>
      </c>
      <c r="AA257" s="73"/>
      <c r="AB257" s="73"/>
      <c r="AC257" s="73"/>
      <c r="AD257" s="73"/>
      <c r="AE257" s="73"/>
      <c r="AF257" s="73"/>
      <c r="AG257" s="73"/>
      <c r="AH257" s="73"/>
      <c r="AI257" s="73"/>
      <c r="AJ257" s="73"/>
      <c r="AM257" s="76">
        <v>46301.781284722223</v>
      </c>
      <c r="AN257" s="73">
        <v>1</v>
      </c>
      <c r="AO257" s="73" t="s">
        <v>3039</v>
      </c>
      <c r="AP257" s="73">
        <v>6.6875225589182274E-17</v>
      </c>
      <c r="AQ257" s="73" t="s">
        <v>2846</v>
      </c>
      <c r="AR257" s="77" t="s">
        <v>2985</v>
      </c>
    </row>
    <row r="258" spans="1:44" ht="15" customHeight="1" x14ac:dyDescent="0.25">
      <c r="A258" s="76">
        <v>46301.781284722223</v>
      </c>
      <c r="B258" s="73">
        <v>1</v>
      </c>
      <c r="C258" s="73" t="s">
        <v>375</v>
      </c>
      <c r="D258" s="73" t="s">
        <v>648</v>
      </c>
      <c r="E258" s="73" t="s">
        <v>2738</v>
      </c>
      <c r="F258" s="73" t="s">
        <v>183</v>
      </c>
      <c r="G258" s="79">
        <v>2.4010846611919104E-4</v>
      </c>
      <c r="H258" s="73">
        <v>0</v>
      </c>
      <c r="I258" s="77" t="s">
        <v>3029</v>
      </c>
      <c r="L258" s="76">
        <v>46301.781284722223</v>
      </c>
      <c r="M258" s="73" t="s">
        <v>2738</v>
      </c>
      <c r="N258" s="73" t="s">
        <v>183</v>
      </c>
      <c r="O258" s="73">
        <v>0.17499999999999999</v>
      </c>
      <c r="P258" s="73">
        <v>0.32500000000000001</v>
      </c>
      <c r="Q258" s="73">
        <v>2.5000000000000001E-3</v>
      </c>
      <c r="R258" s="73" t="s">
        <v>2636</v>
      </c>
      <c r="S258" s="73">
        <v>0.05</v>
      </c>
      <c r="T258" s="73">
        <v>0.05</v>
      </c>
      <c r="U258" s="73"/>
      <c r="V258" s="73">
        <v>0</v>
      </c>
      <c r="W258" s="73">
        <v>5.2083333333333336E-7</v>
      </c>
      <c r="X258" s="73">
        <v>5.2083333333333336E-7</v>
      </c>
      <c r="Y258" s="73">
        <v>0</v>
      </c>
      <c r="Z258" s="77" t="s">
        <v>2637</v>
      </c>
      <c r="AA258" s="73"/>
      <c r="AB258" s="73"/>
      <c r="AC258" s="73"/>
      <c r="AD258" s="73"/>
      <c r="AE258" s="73"/>
      <c r="AF258" s="73"/>
      <c r="AG258" s="73"/>
      <c r="AH258" s="73"/>
      <c r="AI258" s="73"/>
      <c r="AJ258" s="73"/>
      <c r="AM258" s="76">
        <v>46301.781284722223</v>
      </c>
      <c r="AN258" s="73">
        <v>1</v>
      </c>
      <c r="AO258" s="73" t="s">
        <v>3040</v>
      </c>
      <c r="AP258" s="73">
        <v>-3.7049170006134731E-2</v>
      </c>
      <c r="AQ258" s="73" t="s">
        <v>288</v>
      </c>
      <c r="AR258" s="77" t="s">
        <v>2987</v>
      </c>
    </row>
    <row r="259" spans="1:44" ht="15" customHeight="1" x14ac:dyDescent="0.25">
      <c r="A259" s="76">
        <v>46301.781284722223</v>
      </c>
      <c r="B259" s="73">
        <v>1</v>
      </c>
      <c r="C259" s="73" t="s">
        <v>375</v>
      </c>
      <c r="D259" s="73" t="s">
        <v>648</v>
      </c>
      <c r="E259" s="73" t="s">
        <v>2739</v>
      </c>
      <c r="F259" s="73" t="s">
        <v>183</v>
      </c>
      <c r="G259" s="79">
        <v>2.8180108185575734E-4</v>
      </c>
      <c r="H259" s="73">
        <v>0</v>
      </c>
      <c r="I259" s="77" t="s">
        <v>3029</v>
      </c>
      <c r="L259" s="76">
        <v>46301.781284722223</v>
      </c>
      <c r="M259" s="73" t="s">
        <v>2739</v>
      </c>
      <c r="N259" s="73" t="s">
        <v>183</v>
      </c>
      <c r="O259" s="73">
        <v>-0.125</v>
      </c>
      <c r="P259" s="73">
        <v>0.375</v>
      </c>
      <c r="Q259" s="73">
        <v>2.5000000000000001E-3</v>
      </c>
      <c r="R259" s="73" t="s">
        <v>2636</v>
      </c>
      <c r="S259" s="73">
        <v>0.05</v>
      </c>
      <c r="T259" s="73">
        <v>0.05</v>
      </c>
      <c r="U259" s="73"/>
      <c r="V259" s="73">
        <v>0</v>
      </c>
      <c r="W259" s="73">
        <v>5.2083333333333336E-7</v>
      </c>
      <c r="X259" s="73">
        <v>5.2083333333333336E-7</v>
      </c>
      <c r="Y259" s="73">
        <v>0</v>
      </c>
      <c r="Z259" s="77" t="s">
        <v>2637</v>
      </c>
      <c r="AA259" s="73"/>
      <c r="AB259" s="73"/>
      <c r="AC259" s="73"/>
      <c r="AD259" s="73"/>
      <c r="AE259" s="73"/>
      <c r="AF259" s="73"/>
      <c r="AG259" s="73"/>
      <c r="AH259" s="73"/>
      <c r="AI259" s="73"/>
      <c r="AJ259" s="73"/>
      <c r="AM259" s="76">
        <v>46301.781284722223</v>
      </c>
      <c r="AN259" s="73">
        <v>1</v>
      </c>
      <c r="AO259" s="73" t="s">
        <v>3041</v>
      </c>
      <c r="AP259" s="73" t="b">
        <v>0</v>
      </c>
      <c r="AQ259" s="73" t="s">
        <v>9</v>
      </c>
      <c r="AR259" s="77" t="s">
        <v>2989</v>
      </c>
    </row>
    <row r="260" spans="1:44" ht="15" customHeight="1" x14ac:dyDescent="0.25">
      <c r="A260" s="76">
        <v>46301.781284722223</v>
      </c>
      <c r="B260" s="73">
        <v>1</v>
      </c>
      <c r="C260" s="73" t="s">
        <v>375</v>
      </c>
      <c r="D260" s="73" t="s">
        <v>648</v>
      </c>
      <c r="E260" s="73" t="s">
        <v>2740</v>
      </c>
      <c r="F260" s="73" t="s">
        <v>183</v>
      </c>
      <c r="G260" s="79">
        <v>2.8180108185575734E-4</v>
      </c>
      <c r="H260" s="73">
        <v>0</v>
      </c>
      <c r="I260" s="77" t="s">
        <v>3029</v>
      </c>
      <c r="L260" s="76">
        <v>46301.781284722223</v>
      </c>
      <c r="M260" s="73" t="s">
        <v>2740</v>
      </c>
      <c r="N260" s="73" t="s">
        <v>183</v>
      </c>
      <c r="O260" s="73">
        <v>-7.4999999999999997E-2</v>
      </c>
      <c r="P260" s="73">
        <v>0.375</v>
      </c>
      <c r="Q260" s="73">
        <v>2.5000000000000001E-3</v>
      </c>
      <c r="R260" s="73" t="s">
        <v>2636</v>
      </c>
      <c r="S260" s="73">
        <v>0.05</v>
      </c>
      <c r="T260" s="73">
        <v>0.05</v>
      </c>
      <c r="U260" s="73"/>
      <c r="V260" s="73">
        <v>0</v>
      </c>
      <c r="W260" s="73">
        <v>5.2083333333333336E-7</v>
      </c>
      <c r="X260" s="73">
        <v>5.2083333333333336E-7</v>
      </c>
      <c r="Y260" s="73">
        <v>0</v>
      </c>
      <c r="Z260" s="77" t="s">
        <v>2637</v>
      </c>
      <c r="AA260" s="73"/>
      <c r="AB260" s="73"/>
      <c r="AC260" s="73"/>
      <c r="AD260" s="73"/>
      <c r="AE260" s="73"/>
      <c r="AF260" s="73"/>
      <c r="AG260" s="73"/>
      <c r="AH260" s="73"/>
      <c r="AI260" s="73"/>
      <c r="AJ260" s="73"/>
      <c r="AM260" s="76">
        <v>46301.781284722223</v>
      </c>
      <c r="AN260" s="73">
        <v>1</v>
      </c>
      <c r="AO260" s="73" t="s">
        <v>3042</v>
      </c>
      <c r="AP260" s="73" t="s">
        <v>1250</v>
      </c>
      <c r="AQ260" s="73" t="s">
        <v>9</v>
      </c>
      <c r="AR260" s="77" t="s">
        <v>2991</v>
      </c>
    </row>
    <row r="261" spans="1:44" ht="15" customHeight="1" x14ac:dyDescent="0.25">
      <c r="A261" s="76">
        <v>46301.781284722223</v>
      </c>
      <c r="B261" s="73">
        <v>1</v>
      </c>
      <c r="C261" s="73" t="s">
        <v>375</v>
      </c>
      <c r="D261" s="73" t="s">
        <v>648</v>
      </c>
      <c r="E261" s="73" t="s">
        <v>2741</v>
      </c>
      <c r="F261" s="73" t="s">
        <v>183</v>
      </c>
      <c r="G261" s="79">
        <v>2.8180108185575734E-4</v>
      </c>
      <c r="H261" s="73">
        <v>0</v>
      </c>
      <c r="I261" s="77" t="s">
        <v>3029</v>
      </c>
      <c r="L261" s="76">
        <v>46301.781284722223</v>
      </c>
      <c r="M261" s="73" t="s">
        <v>2741</v>
      </c>
      <c r="N261" s="73" t="s">
        <v>183</v>
      </c>
      <c r="O261" s="73">
        <v>-2.5000000000000001E-2</v>
      </c>
      <c r="P261" s="73">
        <v>0.375</v>
      </c>
      <c r="Q261" s="73">
        <v>2.5000000000000001E-3</v>
      </c>
      <c r="R261" s="73" t="s">
        <v>2636</v>
      </c>
      <c r="S261" s="73">
        <v>0.05</v>
      </c>
      <c r="T261" s="73">
        <v>0.05</v>
      </c>
      <c r="U261" s="73"/>
      <c r="V261" s="73">
        <v>0</v>
      </c>
      <c r="W261" s="73">
        <v>5.2083333333333336E-7</v>
      </c>
      <c r="X261" s="73">
        <v>5.2083333333333336E-7</v>
      </c>
      <c r="Y261" s="73">
        <v>0</v>
      </c>
      <c r="Z261" s="77" t="s">
        <v>2637</v>
      </c>
      <c r="AA261" s="73"/>
      <c r="AB261" s="73"/>
      <c r="AC261" s="73"/>
      <c r="AD261" s="73"/>
      <c r="AE261" s="73"/>
      <c r="AF261" s="73"/>
      <c r="AG261" s="73"/>
      <c r="AH261" s="73"/>
      <c r="AI261" s="73"/>
      <c r="AJ261" s="73"/>
      <c r="AM261" s="76">
        <v>46301.781284722223</v>
      </c>
      <c r="AN261" s="73">
        <v>1</v>
      </c>
      <c r="AO261" s="73" t="s">
        <v>3043</v>
      </c>
      <c r="AP261" s="73" t="s">
        <v>2993</v>
      </c>
      <c r="AQ261" s="73" t="s">
        <v>9</v>
      </c>
      <c r="AR261" s="77" t="s">
        <v>2994</v>
      </c>
    </row>
    <row r="262" spans="1:44" ht="15" customHeight="1" x14ac:dyDescent="0.25">
      <c r="A262" s="76">
        <v>46301.781284722223</v>
      </c>
      <c r="B262" s="73">
        <v>1</v>
      </c>
      <c r="C262" s="73" t="s">
        <v>375</v>
      </c>
      <c r="D262" s="73" t="s">
        <v>648</v>
      </c>
      <c r="E262" s="73" t="s">
        <v>2742</v>
      </c>
      <c r="F262" s="73" t="s">
        <v>183</v>
      </c>
      <c r="G262" s="79">
        <v>2.8180108185575734E-4</v>
      </c>
      <c r="H262" s="73">
        <v>0</v>
      </c>
      <c r="I262" s="77" t="s">
        <v>3029</v>
      </c>
      <c r="L262" s="76">
        <v>46301.781284722223</v>
      </c>
      <c r="M262" s="73" t="s">
        <v>2742</v>
      </c>
      <c r="N262" s="73" t="s">
        <v>183</v>
      </c>
      <c r="O262" s="73">
        <v>2.5000000000000001E-2</v>
      </c>
      <c r="P262" s="73">
        <v>0.375</v>
      </c>
      <c r="Q262" s="73">
        <v>2.5000000000000001E-3</v>
      </c>
      <c r="R262" s="73" t="s">
        <v>2636</v>
      </c>
      <c r="S262" s="73">
        <v>0.05</v>
      </c>
      <c r="T262" s="73">
        <v>0.05</v>
      </c>
      <c r="U262" s="73"/>
      <c r="V262" s="73">
        <v>0</v>
      </c>
      <c r="W262" s="73">
        <v>5.2083333333333336E-7</v>
      </c>
      <c r="X262" s="73">
        <v>5.2083333333333336E-7</v>
      </c>
      <c r="Y262" s="73">
        <v>0</v>
      </c>
      <c r="Z262" s="77" t="s">
        <v>2637</v>
      </c>
      <c r="AA262" s="73"/>
      <c r="AB262" s="73"/>
      <c r="AC262" s="73"/>
      <c r="AD262" s="73"/>
      <c r="AE262" s="73"/>
      <c r="AF262" s="73"/>
      <c r="AG262" s="73"/>
      <c r="AH262" s="73"/>
      <c r="AI262" s="73"/>
      <c r="AJ262" s="73"/>
      <c r="AM262" s="76">
        <v>46301.781284722223</v>
      </c>
      <c r="AN262" s="73">
        <v>1</v>
      </c>
      <c r="AO262" s="73" t="s">
        <v>3044</v>
      </c>
      <c r="AP262" s="73" t="s">
        <v>2993</v>
      </c>
      <c r="AQ262" s="73" t="s">
        <v>9</v>
      </c>
      <c r="AR262" s="77" t="s">
        <v>2996</v>
      </c>
    </row>
    <row r="263" spans="1:44" ht="15" customHeight="1" x14ac:dyDescent="0.25">
      <c r="A263" s="76">
        <v>46301.781284722223</v>
      </c>
      <c r="B263" s="73">
        <v>1</v>
      </c>
      <c r="C263" s="73" t="s">
        <v>375</v>
      </c>
      <c r="D263" s="73" t="s">
        <v>648</v>
      </c>
      <c r="E263" s="73" t="s">
        <v>2743</v>
      </c>
      <c r="F263" s="73" t="s">
        <v>183</v>
      </c>
      <c r="G263" s="79">
        <v>2.8180108185575734E-4</v>
      </c>
      <c r="H263" s="73">
        <v>0</v>
      </c>
      <c r="I263" s="77" t="s">
        <v>3029</v>
      </c>
      <c r="L263" s="76">
        <v>46301.781284722223</v>
      </c>
      <c r="M263" s="73" t="s">
        <v>2743</v>
      </c>
      <c r="N263" s="73" t="s">
        <v>183</v>
      </c>
      <c r="O263" s="73">
        <v>7.4999999999999997E-2</v>
      </c>
      <c r="P263" s="73">
        <v>0.375</v>
      </c>
      <c r="Q263" s="73">
        <v>2.5000000000000001E-3</v>
      </c>
      <c r="R263" s="73" t="s">
        <v>2636</v>
      </c>
      <c r="S263" s="73">
        <v>0.05</v>
      </c>
      <c r="T263" s="73">
        <v>0.05</v>
      </c>
      <c r="U263" s="73"/>
      <c r="V263" s="73">
        <v>0</v>
      </c>
      <c r="W263" s="73">
        <v>5.2083333333333336E-7</v>
      </c>
      <c r="X263" s="73">
        <v>5.2083333333333336E-7</v>
      </c>
      <c r="Y263" s="73">
        <v>0</v>
      </c>
      <c r="Z263" s="77" t="s">
        <v>2637</v>
      </c>
      <c r="AA263" s="73"/>
      <c r="AB263" s="73"/>
      <c r="AC263" s="73"/>
      <c r="AD263" s="73"/>
      <c r="AE263" s="73"/>
      <c r="AF263" s="73"/>
      <c r="AG263" s="73"/>
      <c r="AH263" s="73"/>
      <c r="AI263" s="73"/>
      <c r="AJ263" s="73"/>
      <c r="AM263" s="76">
        <v>46301.781284722223</v>
      </c>
      <c r="AN263" s="73">
        <v>1</v>
      </c>
      <c r="AO263" s="73" t="s">
        <v>3045</v>
      </c>
      <c r="AP263" s="73" t="s">
        <v>3046</v>
      </c>
      <c r="AQ263" s="73" t="s">
        <v>9</v>
      </c>
      <c r="AR263" s="77" t="s">
        <v>2968</v>
      </c>
    </row>
    <row r="264" spans="1:44" ht="15" customHeight="1" x14ac:dyDescent="0.25">
      <c r="A264" s="76">
        <v>46301.781284722223</v>
      </c>
      <c r="B264" s="73">
        <v>1</v>
      </c>
      <c r="C264" s="73" t="s">
        <v>375</v>
      </c>
      <c r="D264" s="73" t="s">
        <v>648</v>
      </c>
      <c r="E264" s="73" t="s">
        <v>2744</v>
      </c>
      <c r="F264" s="73" t="s">
        <v>183</v>
      </c>
      <c r="G264" s="79">
        <v>2.8180108185575734E-4</v>
      </c>
      <c r="H264" s="73">
        <v>0</v>
      </c>
      <c r="I264" s="77" t="s">
        <v>3029</v>
      </c>
      <c r="L264" s="76">
        <v>46301.781284722223</v>
      </c>
      <c r="M264" s="73" t="s">
        <v>2744</v>
      </c>
      <c r="N264" s="73" t="s">
        <v>183</v>
      </c>
      <c r="O264" s="73">
        <v>0.125</v>
      </c>
      <c r="P264" s="73">
        <v>0.375</v>
      </c>
      <c r="Q264" s="73">
        <v>2.5000000000000001E-3</v>
      </c>
      <c r="R264" s="73" t="s">
        <v>2636</v>
      </c>
      <c r="S264" s="73">
        <v>0.05</v>
      </c>
      <c r="T264" s="73">
        <v>0.05</v>
      </c>
      <c r="U264" s="73"/>
      <c r="V264" s="73">
        <v>0</v>
      </c>
      <c r="W264" s="73">
        <v>5.2083333333333336E-7</v>
      </c>
      <c r="X264" s="73">
        <v>5.2083333333333336E-7</v>
      </c>
      <c r="Y264" s="73">
        <v>0</v>
      </c>
      <c r="Z264" s="77" t="s">
        <v>2637</v>
      </c>
      <c r="AA264" s="73"/>
      <c r="AB264" s="73"/>
      <c r="AC264" s="73"/>
      <c r="AD264" s="73"/>
      <c r="AE264" s="73"/>
      <c r="AF264" s="73"/>
      <c r="AG264" s="73"/>
      <c r="AH264" s="73"/>
      <c r="AI264" s="73"/>
      <c r="AJ264" s="73"/>
      <c r="AM264" s="76">
        <v>46301.781284722223</v>
      </c>
      <c r="AN264" s="73">
        <v>1</v>
      </c>
      <c r="AO264" s="73" t="s">
        <v>3047</v>
      </c>
      <c r="AP264" s="73" t="s">
        <v>3048</v>
      </c>
      <c r="AQ264" s="73" t="s">
        <v>9</v>
      </c>
      <c r="AR264" s="77" t="s">
        <v>2971</v>
      </c>
    </row>
    <row r="265" spans="1:44" ht="15" customHeight="1" x14ac:dyDescent="0.25">
      <c r="A265" s="76">
        <v>46301.781284722223</v>
      </c>
      <c r="B265" s="73">
        <v>1</v>
      </c>
      <c r="C265" s="73" t="s">
        <v>375</v>
      </c>
      <c r="D265" s="73" t="s">
        <v>648</v>
      </c>
      <c r="E265" s="73" t="s">
        <v>573</v>
      </c>
      <c r="F265" s="73" t="s">
        <v>2745</v>
      </c>
      <c r="G265" s="79">
        <v>2.0429639465162596E-4</v>
      </c>
      <c r="H265" s="73">
        <v>40.859278930325196</v>
      </c>
      <c r="I265" s="77" t="s">
        <v>328</v>
      </c>
      <c r="L265" s="76">
        <v>46301.781284722223</v>
      </c>
      <c r="M265" s="73" t="s">
        <v>573</v>
      </c>
      <c r="N265" s="73" t="s">
        <v>2745</v>
      </c>
      <c r="O265" s="73">
        <v>-0.19516294759987085</v>
      </c>
      <c r="P265" s="73">
        <v>0.28205226113199189</v>
      </c>
      <c r="Q265" s="73">
        <v>3.1415926535897931E-4</v>
      </c>
      <c r="R265" s="73" t="s">
        <v>630</v>
      </c>
      <c r="S265" s="73"/>
      <c r="T265" s="73"/>
      <c r="U265" s="73">
        <v>0.02</v>
      </c>
      <c r="V265" s="73">
        <v>0</v>
      </c>
      <c r="W265" s="73">
        <v>0</v>
      </c>
      <c r="X265" s="73">
        <v>0</v>
      </c>
      <c r="Y265" s="73">
        <v>0</v>
      </c>
      <c r="Z265" s="77" t="s">
        <v>3117</v>
      </c>
      <c r="AA265" s="73"/>
      <c r="AB265" s="73"/>
      <c r="AC265" s="73"/>
      <c r="AD265" s="73"/>
      <c r="AE265" s="73"/>
      <c r="AF265" s="73"/>
      <c r="AG265" s="73"/>
      <c r="AH265" s="73"/>
      <c r="AI265" s="73"/>
      <c r="AJ265" s="73"/>
      <c r="AM265" s="76">
        <v>46301.781284722223</v>
      </c>
      <c r="AN265" s="73">
        <v>1</v>
      </c>
      <c r="AO265" s="73" t="s">
        <v>3049</v>
      </c>
      <c r="AP265" s="73" t="s">
        <v>3050</v>
      </c>
      <c r="AQ265" s="73" t="s">
        <v>9</v>
      </c>
      <c r="AR265" s="77" t="s">
        <v>2974</v>
      </c>
    </row>
    <row r="266" spans="1:44" ht="15" customHeight="1" x14ac:dyDescent="0.25">
      <c r="A266" s="76">
        <v>46301.781284722223</v>
      </c>
      <c r="B266" s="73">
        <v>1</v>
      </c>
      <c r="C266" s="73" t="s">
        <v>375</v>
      </c>
      <c r="D266" s="73" t="s">
        <v>648</v>
      </c>
      <c r="E266" s="73" t="s">
        <v>575</v>
      </c>
      <c r="F266" s="73" t="s">
        <v>2745</v>
      </c>
      <c r="G266" s="79">
        <v>2.454426694703643E-4</v>
      </c>
      <c r="H266" s="73">
        <v>49.08853389407286</v>
      </c>
      <c r="I266" s="77" t="s">
        <v>328</v>
      </c>
      <c r="L266" s="76">
        <v>46301.781284722223</v>
      </c>
      <c r="M266" s="73" t="s">
        <v>575</v>
      </c>
      <c r="N266" s="73" t="s">
        <v>2745</v>
      </c>
      <c r="O266" s="73">
        <v>-0.15473632333606543</v>
      </c>
      <c r="P266" s="73">
        <v>0.33139706007519082</v>
      </c>
      <c r="Q266" s="73">
        <v>3.1415926535897931E-4</v>
      </c>
      <c r="R266" s="73" t="s">
        <v>630</v>
      </c>
      <c r="S266" s="73"/>
      <c r="T266" s="73"/>
      <c r="U266" s="73">
        <v>0.02</v>
      </c>
      <c r="V266" s="73">
        <v>0</v>
      </c>
      <c r="W266" s="73">
        <v>0</v>
      </c>
      <c r="X266" s="73">
        <v>0</v>
      </c>
      <c r="Y266" s="73">
        <v>0</v>
      </c>
      <c r="Z266" s="77" t="s">
        <v>3117</v>
      </c>
      <c r="AA266" s="73"/>
      <c r="AB266" s="73"/>
      <c r="AC266" s="73"/>
      <c r="AD266" s="73"/>
      <c r="AE266" s="73"/>
      <c r="AF266" s="73"/>
      <c r="AG266" s="73"/>
      <c r="AH266" s="73"/>
      <c r="AI266" s="73"/>
      <c r="AJ266" s="73"/>
      <c r="AM266" s="76">
        <v>46301.781284722223</v>
      </c>
      <c r="AN266" s="73">
        <v>1</v>
      </c>
      <c r="AO266" s="73" t="s">
        <v>3051</v>
      </c>
      <c r="AP266" s="73" t="s">
        <v>3052</v>
      </c>
      <c r="AQ266" s="73" t="s">
        <v>9</v>
      </c>
      <c r="AR266" s="77" t="s">
        <v>2977</v>
      </c>
    </row>
    <row r="267" spans="1:44" ht="15" customHeight="1" x14ac:dyDescent="0.25">
      <c r="A267" s="76">
        <v>46301.781284722223</v>
      </c>
      <c r="B267" s="73">
        <v>1</v>
      </c>
      <c r="C267" s="73" t="s">
        <v>375</v>
      </c>
      <c r="D267" s="73" t="s">
        <v>648</v>
      </c>
      <c r="E267" s="73" t="s">
        <v>2746</v>
      </c>
      <c r="F267" s="73" t="s">
        <v>2745</v>
      </c>
      <c r="G267" s="79">
        <v>2.6694892208918011E-4</v>
      </c>
      <c r="H267" s="73">
        <v>53.389784417836019</v>
      </c>
      <c r="I267" s="77" t="s">
        <v>328</v>
      </c>
      <c r="L267" s="76">
        <v>46301.781284722223</v>
      </c>
      <c r="M267" s="73" t="s">
        <v>2746</v>
      </c>
      <c r="N267" s="73" t="s">
        <v>2745</v>
      </c>
      <c r="O267" s="73">
        <v>-9.6386685369293582E-2</v>
      </c>
      <c r="P267" s="73">
        <v>0.35718850088416104</v>
      </c>
      <c r="Q267" s="73">
        <v>3.1415926535897931E-4</v>
      </c>
      <c r="R267" s="73" t="s">
        <v>630</v>
      </c>
      <c r="S267" s="73"/>
      <c r="T267" s="73"/>
      <c r="U267" s="73">
        <v>0.02</v>
      </c>
      <c r="V267" s="73">
        <v>0</v>
      </c>
      <c r="W267" s="73">
        <v>0</v>
      </c>
      <c r="X267" s="73">
        <v>0</v>
      </c>
      <c r="Y267" s="73">
        <v>0</v>
      </c>
      <c r="Z267" s="77" t="s">
        <v>3117</v>
      </c>
      <c r="AA267" s="73"/>
      <c r="AB267" s="73"/>
      <c r="AC267" s="73"/>
      <c r="AD267" s="73"/>
      <c r="AE267" s="73"/>
      <c r="AF267" s="73"/>
      <c r="AG267" s="73"/>
      <c r="AH267" s="73"/>
      <c r="AI267" s="73"/>
      <c r="AJ267" s="73"/>
      <c r="AM267" s="76">
        <v>46301.781284722223</v>
      </c>
      <c r="AN267" s="73">
        <v>1</v>
      </c>
      <c r="AO267" s="73" t="s">
        <v>3053</v>
      </c>
      <c r="AP267" s="73">
        <v>-2.9870687736418691E-5</v>
      </c>
      <c r="AQ267" s="73" t="s">
        <v>9</v>
      </c>
      <c r="AR267" s="77" t="s">
        <v>2979</v>
      </c>
    </row>
    <row r="268" spans="1:44" ht="15" customHeight="1" x14ac:dyDescent="0.25">
      <c r="A268" s="76">
        <v>46301.781284722223</v>
      </c>
      <c r="B268" s="73">
        <v>1</v>
      </c>
      <c r="C268" s="73" t="s">
        <v>375</v>
      </c>
      <c r="D268" s="73" t="s">
        <v>648</v>
      </c>
      <c r="E268" s="73" t="s">
        <v>2747</v>
      </c>
      <c r="F268" s="73" t="s">
        <v>2745</v>
      </c>
      <c r="G268" s="79">
        <v>2.6929329713478746E-4</v>
      </c>
      <c r="H268" s="73">
        <v>53.858659426957495</v>
      </c>
      <c r="I268" s="77" t="s">
        <v>328</v>
      </c>
      <c r="L268" s="76">
        <v>46301.781284722223</v>
      </c>
      <c r="M268" s="73" t="s">
        <v>2747</v>
      </c>
      <c r="N268" s="73" t="s">
        <v>2745</v>
      </c>
      <c r="O268" s="73">
        <v>-3.21949460236979E-2</v>
      </c>
      <c r="P268" s="73">
        <v>0.36</v>
      </c>
      <c r="Q268" s="73">
        <v>3.1415926535897931E-4</v>
      </c>
      <c r="R268" s="73" t="s">
        <v>630</v>
      </c>
      <c r="S268" s="73"/>
      <c r="T268" s="73"/>
      <c r="U268" s="73">
        <v>0.02</v>
      </c>
      <c r="V268" s="73">
        <v>0</v>
      </c>
      <c r="W268" s="73">
        <v>0</v>
      </c>
      <c r="X268" s="73">
        <v>0</v>
      </c>
      <c r="Y268" s="73">
        <v>0</v>
      </c>
      <c r="Z268" s="77" t="s">
        <v>3117</v>
      </c>
      <c r="AA268" s="73"/>
      <c r="AB268" s="73"/>
      <c r="AC268" s="73"/>
      <c r="AD268" s="73"/>
      <c r="AE268" s="73"/>
      <c r="AF268" s="73"/>
      <c r="AG268" s="73"/>
      <c r="AH268" s="73"/>
      <c r="AI268" s="73"/>
      <c r="AJ268" s="73"/>
      <c r="AM268" s="76">
        <v>46301.781284722223</v>
      </c>
      <c r="AN268" s="73">
        <v>1</v>
      </c>
      <c r="AO268" s="73" t="s">
        <v>3054</v>
      </c>
      <c r="AP268" s="73">
        <v>4.7965516729674903E-7</v>
      </c>
      <c r="AQ268" s="73" t="s">
        <v>301</v>
      </c>
      <c r="AR268" s="77" t="s">
        <v>2981</v>
      </c>
    </row>
    <row r="269" spans="1:44" ht="15" customHeight="1" x14ac:dyDescent="0.25">
      <c r="A269" s="76">
        <v>46301.781284722223</v>
      </c>
      <c r="B269" s="73">
        <v>1</v>
      </c>
      <c r="C269" s="73" t="s">
        <v>375</v>
      </c>
      <c r="D269" s="73" t="s">
        <v>648</v>
      </c>
      <c r="E269" s="73" t="s">
        <v>2748</v>
      </c>
      <c r="F269" s="73" t="s">
        <v>2745</v>
      </c>
      <c r="G269" s="79">
        <v>2.6929329713478746E-4</v>
      </c>
      <c r="H269" s="73">
        <v>53.858659426957495</v>
      </c>
      <c r="I269" s="77" t="s">
        <v>328</v>
      </c>
      <c r="L269" s="76">
        <v>46301.781284722223</v>
      </c>
      <c r="M269" s="73" t="s">
        <v>2748</v>
      </c>
      <c r="N269" s="73" t="s">
        <v>2745</v>
      </c>
      <c r="O269" s="73">
        <v>3.2194946023697837E-2</v>
      </c>
      <c r="P269" s="73">
        <v>0.36</v>
      </c>
      <c r="Q269" s="73">
        <v>3.1415926535897931E-4</v>
      </c>
      <c r="R269" s="73" t="s">
        <v>630</v>
      </c>
      <c r="S269" s="73"/>
      <c r="T269" s="73"/>
      <c r="U269" s="73">
        <v>0.02</v>
      </c>
      <c r="V269" s="73">
        <v>0</v>
      </c>
      <c r="W269" s="73">
        <v>0</v>
      </c>
      <c r="X269" s="73">
        <v>0</v>
      </c>
      <c r="Y269" s="73">
        <v>0</v>
      </c>
      <c r="Z269" s="77" t="s">
        <v>3117</v>
      </c>
      <c r="AA269" s="73"/>
      <c r="AB269" s="73"/>
      <c r="AC269" s="73"/>
      <c r="AD269" s="73"/>
      <c r="AE269" s="73"/>
      <c r="AF269" s="73"/>
      <c r="AG269" s="73"/>
      <c r="AH269" s="73"/>
      <c r="AI269" s="73"/>
      <c r="AJ269" s="73"/>
      <c r="AM269" s="76">
        <v>46301.781284722223</v>
      </c>
      <c r="AN269" s="73">
        <v>1</v>
      </c>
      <c r="AO269" s="73" t="s">
        <v>3055</v>
      </c>
      <c r="AP269" s="73">
        <v>-2.290560478213117E-22</v>
      </c>
      <c r="AQ269" s="73" t="s">
        <v>301</v>
      </c>
      <c r="AR269" s="77" t="s">
        <v>2983</v>
      </c>
    </row>
    <row r="270" spans="1:44" ht="15" customHeight="1" x14ac:dyDescent="0.25">
      <c r="A270" s="76">
        <v>46301.781284722223</v>
      </c>
      <c r="B270" s="73">
        <v>1</v>
      </c>
      <c r="C270" s="73" t="s">
        <v>375</v>
      </c>
      <c r="D270" s="73" t="s">
        <v>648</v>
      </c>
      <c r="E270" s="73" t="s">
        <v>2749</v>
      </c>
      <c r="F270" s="73" t="s">
        <v>2745</v>
      </c>
      <c r="G270" s="79">
        <v>2.6694892208918011E-4</v>
      </c>
      <c r="H270" s="73">
        <v>53.389784417836019</v>
      </c>
      <c r="I270" s="77" t="s">
        <v>328</v>
      </c>
      <c r="L270" s="76">
        <v>46301.781284722223</v>
      </c>
      <c r="M270" s="73" t="s">
        <v>2749</v>
      </c>
      <c r="N270" s="73" t="s">
        <v>2745</v>
      </c>
      <c r="O270" s="73">
        <v>9.6386685369293498E-2</v>
      </c>
      <c r="P270" s="73">
        <v>0.3571885008841611</v>
      </c>
      <c r="Q270" s="73">
        <v>3.1415926535897931E-4</v>
      </c>
      <c r="R270" s="73" t="s">
        <v>630</v>
      </c>
      <c r="S270" s="73"/>
      <c r="T270" s="73"/>
      <c r="U270" s="73">
        <v>0.02</v>
      </c>
      <c r="V270" s="73">
        <v>0</v>
      </c>
      <c r="W270" s="73">
        <v>0</v>
      </c>
      <c r="X270" s="73">
        <v>0</v>
      </c>
      <c r="Y270" s="73">
        <v>0</v>
      </c>
      <c r="Z270" s="77" t="s">
        <v>3117</v>
      </c>
      <c r="AA270" s="73"/>
      <c r="AB270" s="73"/>
      <c r="AC270" s="73"/>
      <c r="AD270" s="73"/>
      <c r="AE270" s="73"/>
      <c r="AF270" s="73"/>
      <c r="AG270" s="73"/>
      <c r="AH270" s="73"/>
      <c r="AI270" s="73"/>
      <c r="AJ270" s="73"/>
      <c r="AM270" s="76">
        <v>46301.781284722223</v>
      </c>
      <c r="AN270" s="73">
        <v>1</v>
      </c>
      <c r="AO270" s="73" t="s">
        <v>3056</v>
      </c>
      <c r="AP270" s="73">
        <v>4.775431673388004E-16</v>
      </c>
      <c r="AQ270" s="73" t="s">
        <v>2846</v>
      </c>
      <c r="AR270" s="77" t="s">
        <v>2985</v>
      </c>
    </row>
    <row r="271" spans="1:44" ht="15" customHeight="1" x14ac:dyDescent="0.25">
      <c r="A271" s="76">
        <v>46301.781284722223</v>
      </c>
      <c r="B271" s="73">
        <v>1</v>
      </c>
      <c r="C271" s="73" t="s">
        <v>375</v>
      </c>
      <c r="D271" s="73" t="s">
        <v>648</v>
      </c>
      <c r="E271" s="73" t="s">
        <v>2750</v>
      </c>
      <c r="F271" s="73" t="s">
        <v>2745</v>
      </c>
      <c r="G271" s="79">
        <v>2.454426694703643E-4</v>
      </c>
      <c r="H271" s="73">
        <v>49.08853389407286</v>
      </c>
      <c r="I271" s="77" t="s">
        <v>328</v>
      </c>
      <c r="L271" s="76">
        <v>46301.781284722223</v>
      </c>
      <c r="M271" s="73" t="s">
        <v>2750</v>
      </c>
      <c r="N271" s="73" t="s">
        <v>2745</v>
      </c>
      <c r="O271" s="73">
        <v>0.15473632333606535</v>
      </c>
      <c r="P271" s="73">
        <v>0.33139706007519087</v>
      </c>
      <c r="Q271" s="73">
        <v>3.1415926535897931E-4</v>
      </c>
      <c r="R271" s="73" t="s">
        <v>630</v>
      </c>
      <c r="S271" s="73"/>
      <c r="T271" s="73"/>
      <c r="U271" s="73">
        <v>0.02</v>
      </c>
      <c r="V271" s="73">
        <v>0</v>
      </c>
      <c r="W271" s="73">
        <v>0</v>
      </c>
      <c r="X271" s="73">
        <v>0</v>
      </c>
      <c r="Y271" s="73">
        <v>0</v>
      </c>
      <c r="Z271" s="77" t="s">
        <v>3117</v>
      </c>
      <c r="AA271" s="73"/>
      <c r="AB271" s="73"/>
      <c r="AC271" s="73"/>
      <c r="AD271" s="73"/>
      <c r="AE271" s="73"/>
      <c r="AF271" s="73"/>
      <c r="AG271" s="73"/>
      <c r="AH271" s="73"/>
      <c r="AI271" s="73"/>
      <c r="AJ271" s="73"/>
      <c r="AM271" s="76">
        <v>46301.781284722223</v>
      </c>
      <c r="AN271" s="73">
        <v>1</v>
      </c>
      <c r="AO271" s="73" t="s">
        <v>3057</v>
      </c>
      <c r="AP271" s="73">
        <v>-6.227533814503565E-2</v>
      </c>
      <c r="AQ271" s="73" t="s">
        <v>288</v>
      </c>
      <c r="AR271" s="77" t="s">
        <v>2987</v>
      </c>
    </row>
    <row r="272" spans="1:44" ht="15" customHeight="1" x14ac:dyDescent="0.25">
      <c r="A272" s="76">
        <v>46301.781284722223</v>
      </c>
      <c r="B272" s="73">
        <v>1</v>
      </c>
      <c r="C272" s="73" t="s">
        <v>375</v>
      </c>
      <c r="D272" s="73" t="s">
        <v>648</v>
      </c>
      <c r="E272" s="73" t="s">
        <v>2751</v>
      </c>
      <c r="F272" s="73" t="s">
        <v>2745</v>
      </c>
      <c r="G272" s="79">
        <v>2.042963946516261E-4</v>
      </c>
      <c r="H272" s="73">
        <v>40.859278930325218</v>
      </c>
      <c r="I272" s="77" t="s">
        <v>328</v>
      </c>
      <c r="L272" s="76">
        <v>46301.781284722223</v>
      </c>
      <c r="M272" s="73" t="s">
        <v>2751</v>
      </c>
      <c r="N272" s="73" t="s">
        <v>2745</v>
      </c>
      <c r="O272" s="73">
        <v>0.19516294759987077</v>
      </c>
      <c r="P272" s="73">
        <v>0.28205226113199205</v>
      </c>
      <c r="Q272" s="73">
        <v>3.1415926535897931E-4</v>
      </c>
      <c r="R272" s="73" t="s">
        <v>630</v>
      </c>
      <c r="S272" s="73"/>
      <c r="T272" s="73"/>
      <c r="U272" s="73">
        <v>0.02</v>
      </c>
      <c r="V272" s="73">
        <v>0</v>
      </c>
      <c r="W272" s="73">
        <v>0</v>
      </c>
      <c r="X272" s="73">
        <v>0</v>
      </c>
      <c r="Y272" s="73">
        <v>0</v>
      </c>
      <c r="Z272" s="77" t="s">
        <v>3117</v>
      </c>
      <c r="AA272" s="73"/>
      <c r="AB272" s="73"/>
      <c r="AC272" s="73"/>
      <c r="AD272" s="73"/>
      <c r="AE272" s="73"/>
      <c r="AF272" s="73"/>
      <c r="AG272" s="73"/>
      <c r="AH272" s="73"/>
      <c r="AI272" s="73"/>
      <c r="AJ272" s="73"/>
      <c r="AM272" s="76">
        <v>46301.781284722223</v>
      </c>
      <c r="AN272" s="73">
        <v>1</v>
      </c>
      <c r="AO272" s="73" t="s">
        <v>3058</v>
      </c>
      <c r="AP272" s="73" t="b">
        <v>0</v>
      </c>
      <c r="AQ272" s="73" t="s">
        <v>9</v>
      </c>
      <c r="AR272" s="77" t="s">
        <v>2989</v>
      </c>
    </row>
    <row r="273" spans="1:44" ht="15" customHeight="1" x14ac:dyDescent="0.25">
      <c r="A273" s="76">
        <v>46301.781284722223</v>
      </c>
      <c r="B273" s="73">
        <v>1</v>
      </c>
      <c r="C273" s="73" t="s">
        <v>375</v>
      </c>
      <c r="D273" s="73" t="s">
        <v>648</v>
      </c>
      <c r="E273" s="73" t="s">
        <v>2752</v>
      </c>
      <c r="F273" s="73" t="s">
        <v>2745</v>
      </c>
      <c r="G273" s="79">
        <v>-2.6608346698860568E-4</v>
      </c>
      <c r="H273" s="73">
        <v>-53.216693397721151</v>
      </c>
      <c r="I273" s="77" t="s">
        <v>327</v>
      </c>
      <c r="L273" s="76">
        <v>46301.781284722223</v>
      </c>
      <c r="M273" s="73" t="s">
        <v>2752</v>
      </c>
      <c r="N273" s="73" t="s">
        <v>2745</v>
      </c>
      <c r="O273" s="73">
        <v>-0.19516294759987085</v>
      </c>
      <c r="P273" s="73">
        <v>-0.28205226113199189</v>
      </c>
      <c r="Q273" s="73">
        <v>3.1415926535897931E-4</v>
      </c>
      <c r="R273" s="73" t="s">
        <v>630</v>
      </c>
      <c r="S273" s="73"/>
      <c r="T273" s="73"/>
      <c r="U273" s="73">
        <v>0.02</v>
      </c>
      <c r="V273" s="73">
        <v>0</v>
      </c>
      <c r="W273" s="73">
        <v>0</v>
      </c>
      <c r="X273" s="73">
        <v>0</v>
      </c>
      <c r="Y273" s="73">
        <v>0</v>
      </c>
      <c r="Z273" s="77" t="s">
        <v>3118</v>
      </c>
      <c r="AA273" s="73"/>
      <c r="AB273" s="73"/>
      <c r="AC273" s="73"/>
      <c r="AD273" s="73"/>
      <c r="AE273" s="73"/>
      <c r="AF273" s="73"/>
      <c r="AG273" s="73"/>
      <c r="AH273" s="73"/>
      <c r="AI273" s="73"/>
      <c r="AJ273" s="73"/>
      <c r="AM273" s="76">
        <v>46301.781284722223</v>
      </c>
      <c r="AN273" s="73">
        <v>1</v>
      </c>
      <c r="AO273" s="73" t="s">
        <v>3059</v>
      </c>
      <c r="AP273" s="73" t="s">
        <v>1250</v>
      </c>
      <c r="AQ273" s="73" t="s">
        <v>9</v>
      </c>
      <c r="AR273" s="77" t="s">
        <v>2991</v>
      </c>
    </row>
    <row r="274" spans="1:44" ht="15" customHeight="1" x14ac:dyDescent="0.25">
      <c r="A274" s="76">
        <v>46301.781284722223</v>
      </c>
      <c r="B274" s="73">
        <v>1</v>
      </c>
      <c r="C274" s="73" t="s">
        <v>375</v>
      </c>
      <c r="D274" s="73" t="s">
        <v>648</v>
      </c>
      <c r="E274" s="73" t="s">
        <v>2753</v>
      </c>
      <c r="F274" s="73" t="s">
        <v>2745</v>
      </c>
      <c r="G274" s="79">
        <v>-3.0722974180734402E-4</v>
      </c>
      <c r="H274" s="73">
        <v>-61.445948361468822</v>
      </c>
      <c r="I274" s="77" t="s">
        <v>327</v>
      </c>
      <c r="L274" s="76">
        <v>46301.781284722223</v>
      </c>
      <c r="M274" s="73" t="s">
        <v>2753</v>
      </c>
      <c r="N274" s="73" t="s">
        <v>2745</v>
      </c>
      <c r="O274" s="73">
        <v>-0.15473632333606543</v>
      </c>
      <c r="P274" s="73">
        <v>-0.33139706007519082</v>
      </c>
      <c r="Q274" s="73">
        <v>3.1415926535897931E-4</v>
      </c>
      <c r="R274" s="73" t="s">
        <v>630</v>
      </c>
      <c r="S274" s="73"/>
      <c r="T274" s="73"/>
      <c r="U274" s="73">
        <v>0.02</v>
      </c>
      <c r="V274" s="73">
        <v>0</v>
      </c>
      <c r="W274" s="73">
        <v>0</v>
      </c>
      <c r="X274" s="73">
        <v>0</v>
      </c>
      <c r="Y274" s="73">
        <v>0</v>
      </c>
      <c r="Z274" s="77" t="s">
        <v>3118</v>
      </c>
      <c r="AA274" s="73"/>
      <c r="AB274" s="73"/>
      <c r="AC274" s="73"/>
      <c r="AD274" s="73"/>
      <c r="AE274" s="73"/>
      <c r="AF274" s="73"/>
      <c r="AG274" s="73"/>
      <c r="AH274" s="73"/>
      <c r="AI274" s="73"/>
      <c r="AJ274" s="73"/>
      <c r="AM274" s="76">
        <v>46301.781284722223</v>
      </c>
      <c r="AN274" s="73">
        <v>1</v>
      </c>
      <c r="AO274" s="73" t="s">
        <v>3060</v>
      </c>
      <c r="AP274" s="73" t="s">
        <v>3061</v>
      </c>
      <c r="AQ274" s="73" t="s">
        <v>9</v>
      </c>
      <c r="AR274" s="77" t="s">
        <v>2994</v>
      </c>
    </row>
    <row r="275" spans="1:44" ht="15" customHeight="1" x14ac:dyDescent="0.25">
      <c r="A275" s="76">
        <v>46301.781284722223</v>
      </c>
      <c r="B275" s="73">
        <v>1</v>
      </c>
      <c r="C275" s="73" t="s">
        <v>375</v>
      </c>
      <c r="D275" s="73" t="s">
        <v>648</v>
      </c>
      <c r="E275" s="73" t="s">
        <v>2754</v>
      </c>
      <c r="F275" s="73" t="s">
        <v>2745</v>
      </c>
      <c r="G275" s="79">
        <v>-3.2873599442615977E-4</v>
      </c>
      <c r="H275" s="73">
        <v>-65.747198885231967</v>
      </c>
      <c r="I275" s="77" t="s">
        <v>327</v>
      </c>
      <c r="L275" s="76">
        <v>46301.781284722223</v>
      </c>
      <c r="M275" s="73" t="s">
        <v>2754</v>
      </c>
      <c r="N275" s="73" t="s">
        <v>2745</v>
      </c>
      <c r="O275" s="73">
        <v>-9.6386685369293582E-2</v>
      </c>
      <c r="P275" s="73">
        <v>-0.35718850088416104</v>
      </c>
      <c r="Q275" s="73">
        <v>3.1415926535897931E-4</v>
      </c>
      <c r="R275" s="73" t="s">
        <v>630</v>
      </c>
      <c r="S275" s="73"/>
      <c r="T275" s="73"/>
      <c r="U275" s="73">
        <v>0.02</v>
      </c>
      <c r="V275" s="73">
        <v>0</v>
      </c>
      <c r="W275" s="73">
        <v>0</v>
      </c>
      <c r="X275" s="73">
        <v>0</v>
      </c>
      <c r="Y275" s="73">
        <v>0</v>
      </c>
      <c r="Z275" s="77" t="s">
        <v>3118</v>
      </c>
      <c r="AA275" s="73"/>
      <c r="AB275" s="73"/>
      <c r="AC275" s="73"/>
      <c r="AD275" s="73"/>
      <c r="AE275" s="73"/>
      <c r="AF275" s="73"/>
      <c r="AG275" s="73"/>
      <c r="AH275" s="73"/>
      <c r="AI275" s="73"/>
      <c r="AJ275" s="73"/>
      <c r="AM275" s="76">
        <v>46301.781284722223</v>
      </c>
      <c r="AN275" s="73">
        <v>1</v>
      </c>
      <c r="AO275" s="73" t="s">
        <v>3062</v>
      </c>
      <c r="AP275" s="73" t="s">
        <v>3061</v>
      </c>
      <c r="AQ275" s="73" t="s">
        <v>9</v>
      </c>
      <c r="AR275" s="77" t="s">
        <v>2996</v>
      </c>
    </row>
    <row r="276" spans="1:44" ht="15" customHeight="1" x14ac:dyDescent="0.25">
      <c r="A276" s="76">
        <v>46301.781284722223</v>
      </c>
      <c r="B276" s="73">
        <v>1</v>
      </c>
      <c r="C276" s="73" t="s">
        <v>375</v>
      </c>
      <c r="D276" s="73" t="s">
        <v>648</v>
      </c>
      <c r="E276" s="73" t="s">
        <v>2755</v>
      </c>
      <c r="F276" s="73" t="s">
        <v>2745</v>
      </c>
      <c r="G276" s="79">
        <v>-3.3108036947176718E-4</v>
      </c>
      <c r="H276" s="73">
        <v>-66.216073894353457</v>
      </c>
      <c r="I276" s="77" t="s">
        <v>327</v>
      </c>
      <c r="L276" s="76">
        <v>46301.781284722223</v>
      </c>
      <c r="M276" s="73" t="s">
        <v>2755</v>
      </c>
      <c r="N276" s="73" t="s">
        <v>2745</v>
      </c>
      <c r="O276" s="73">
        <v>-3.2194946023697942E-2</v>
      </c>
      <c r="P276" s="73">
        <v>-0.36</v>
      </c>
      <c r="Q276" s="73">
        <v>3.1415926535897931E-4</v>
      </c>
      <c r="R276" s="73" t="s">
        <v>630</v>
      </c>
      <c r="S276" s="73"/>
      <c r="T276" s="73"/>
      <c r="U276" s="73">
        <v>0.02</v>
      </c>
      <c r="V276" s="73">
        <v>0</v>
      </c>
      <c r="W276" s="73">
        <v>0</v>
      </c>
      <c r="X276" s="73">
        <v>0</v>
      </c>
      <c r="Y276" s="73">
        <v>0</v>
      </c>
      <c r="Z276" s="77" t="s">
        <v>3118</v>
      </c>
      <c r="AA276" s="73"/>
      <c r="AB276" s="73"/>
      <c r="AC276" s="73"/>
      <c r="AD276" s="73"/>
      <c r="AE276" s="73"/>
      <c r="AF276" s="73"/>
      <c r="AG276" s="73"/>
      <c r="AH276" s="73"/>
      <c r="AI276" s="73"/>
      <c r="AJ276" s="73"/>
      <c r="AM276" s="76">
        <v>46301.781284722223</v>
      </c>
      <c r="AN276" s="73">
        <v>1</v>
      </c>
      <c r="AO276" s="73" t="s">
        <v>2967</v>
      </c>
      <c r="AP276" s="73" t="s">
        <v>442</v>
      </c>
      <c r="AQ276" s="73" t="s">
        <v>9</v>
      </c>
      <c r="AR276" s="77" t="s">
        <v>2968</v>
      </c>
    </row>
    <row r="277" spans="1:44" ht="15" customHeight="1" x14ac:dyDescent="0.25">
      <c r="A277" s="76">
        <v>46301.781284722223</v>
      </c>
      <c r="B277" s="73">
        <v>1</v>
      </c>
      <c r="C277" s="73" t="s">
        <v>375</v>
      </c>
      <c r="D277" s="73" t="s">
        <v>648</v>
      </c>
      <c r="E277" s="73" t="s">
        <v>2756</v>
      </c>
      <c r="F277" s="73" t="s">
        <v>2745</v>
      </c>
      <c r="G277" s="79">
        <v>-3.3108036947176718E-4</v>
      </c>
      <c r="H277" s="73">
        <v>-66.216073894353457</v>
      </c>
      <c r="I277" s="77" t="s">
        <v>327</v>
      </c>
      <c r="L277" s="76">
        <v>46301.781284722223</v>
      </c>
      <c r="M277" s="73" t="s">
        <v>2756</v>
      </c>
      <c r="N277" s="73" t="s">
        <v>2745</v>
      </c>
      <c r="O277" s="73">
        <v>3.2194946023697775E-2</v>
      </c>
      <c r="P277" s="73">
        <v>-0.36</v>
      </c>
      <c r="Q277" s="73">
        <v>3.1415926535897931E-4</v>
      </c>
      <c r="R277" s="73" t="s">
        <v>630</v>
      </c>
      <c r="S277" s="73"/>
      <c r="T277" s="73"/>
      <c r="U277" s="73">
        <v>0.02</v>
      </c>
      <c r="V277" s="73">
        <v>0</v>
      </c>
      <c r="W277" s="73">
        <v>0</v>
      </c>
      <c r="X277" s="73">
        <v>0</v>
      </c>
      <c r="Y277" s="73">
        <v>0</v>
      </c>
      <c r="Z277" s="77" t="s">
        <v>3118</v>
      </c>
      <c r="AA277" s="73"/>
      <c r="AB277" s="73"/>
      <c r="AC277" s="73"/>
      <c r="AD277" s="73"/>
      <c r="AE277" s="73"/>
      <c r="AF277" s="73"/>
      <c r="AG277" s="73"/>
      <c r="AH277" s="73"/>
      <c r="AI277" s="73"/>
      <c r="AJ277" s="73"/>
      <c r="AM277" s="76">
        <v>46301.781284722223</v>
      </c>
      <c r="AN277" s="73">
        <v>1</v>
      </c>
      <c r="AO277" s="73" t="s">
        <v>2969</v>
      </c>
      <c r="AP277" s="73" t="s">
        <v>2970</v>
      </c>
      <c r="AQ277" s="73" t="s">
        <v>9</v>
      </c>
      <c r="AR277" s="77" t="s">
        <v>2971</v>
      </c>
    </row>
    <row r="278" spans="1:44" ht="15" customHeight="1" x14ac:dyDescent="0.25">
      <c r="A278" s="76">
        <v>46301.781284722223</v>
      </c>
      <c r="B278" s="73">
        <v>1</v>
      </c>
      <c r="C278" s="73" t="s">
        <v>375</v>
      </c>
      <c r="D278" s="73" t="s">
        <v>648</v>
      </c>
      <c r="E278" s="73" t="s">
        <v>2757</v>
      </c>
      <c r="F278" s="73" t="s">
        <v>2745</v>
      </c>
      <c r="G278" s="79">
        <v>-3.2873599442615983E-4</v>
      </c>
      <c r="H278" s="73">
        <v>-65.747198885231981</v>
      </c>
      <c r="I278" s="77" t="s">
        <v>327</v>
      </c>
      <c r="L278" s="76">
        <v>46301.781284722223</v>
      </c>
      <c r="M278" s="73" t="s">
        <v>2757</v>
      </c>
      <c r="N278" s="73" t="s">
        <v>2745</v>
      </c>
      <c r="O278" s="73">
        <v>9.6386685369293443E-2</v>
      </c>
      <c r="P278" s="73">
        <v>-0.3571885008841611</v>
      </c>
      <c r="Q278" s="73">
        <v>3.1415926535897931E-4</v>
      </c>
      <c r="R278" s="73" t="s">
        <v>630</v>
      </c>
      <c r="S278" s="73"/>
      <c r="T278" s="73"/>
      <c r="U278" s="73">
        <v>0.02</v>
      </c>
      <c r="V278" s="73">
        <v>0</v>
      </c>
      <c r="W278" s="73">
        <v>0</v>
      </c>
      <c r="X278" s="73">
        <v>0</v>
      </c>
      <c r="Y278" s="73">
        <v>0</v>
      </c>
      <c r="Z278" s="77" t="s">
        <v>3118</v>
      </c>
      <c r="AA278" s="73"/>
      <c r="AB278" s="73"/>
      <c r="AC278" s="73"/>
      <c r="AD278" s="73"/>
      <c r="AE278" s="73"/>
      <c r="AF278" s="73"/>
      <c r="AG278" s="73"/>
      <c r="AH278" s="73"/>
      <c r="AI278" s="73"/>
      <c r="AJ278" s="73"/>
      <c r="AM278" s="76">
        <v>46301.781284722223</v>
      </c>
      <c r="AN278" s="73">
        <v>1</v>
      </c>
      <c r="AO278" s="73" t="s">
        <v>2972</v>
      </c>
      <c r="AP278" s="73" t="s">
        <v>2973</v>
      </c>
      <c r="AQ278" s="73" t="s">
        <v>9</v>
      </c>
      <c r="AR278" s="77" t="s">
        <v>2974</v>
      </c>
    </row>
    <row r="279" spans="1:44" ht="15" customHeight="1" x14ac:dyDescent="0.25">
      <c r="A279" s="76">
        <v>46301.781284722223</v>
      </c>
      <c r="B279" s="73">
        <v>1</v>
      </c>
      <c r="C279" s="73" t="s">
        <v>375</v>
      </c>
      <c r="D279" s="73" t="s">
        <v>648</v>
      </c>
      <c r="E279" s="73" t="s">
        <v>2758</v>
      </c>
      <c r="F279" s="73" t="s">
        <v>2745</v>
      </c>
      <c r="G279" s="79">
        <v>-3.0722974180734408E-4</v>
      </c>
      <c r="H279" s="73">
        <v>-61.44594836146883</v>
      </c>
      <c r="I279" s="77" t="s">
        <v>327</v>
      </c>
      <c r="L279" s="76">
        <v>46301.781284722223</v>
      </c>
      <c r="M279" s="73" t="s">
        <v>2758</v>
      </c>
      <c r="N279" s="73" t="s">
        <v>2745</v>
      </c>
      <c r="O279" s="73">
        <v>0.15473632333606535</v>
      </c>
      <c r="P279" s="73">
        <v>-0.33139706007519087</v>
      </c>
      <c r="Q279" s="73">
        <v>3.1415926535897931E-4</v>
      </c>
      <c r="R279" s="73" t="s">
        <v>630</v>
      </c>
      <c r="S279" s="73"/>
      <c r="T279" s="73"/>
      <c r="U279" s="73">
        <v>0.02</v>
      </c>
      <c r="V279" s="73">
        <v>0</v>
      </c>
      <c r="W279" s="73">
        <v>0</v>
      </c>
      <c r="X279" s="73">
        <v>0</v>
      </c>
      <c r="Y279" s="73">
        <v>0</v>
      </c>
      <c r="Z279" s="77" t="s">
        <v>3118</v>
      </c>
      <c r="AA279" s="73"/>
      <c r="AB279" s="73"/>
      <c r="AC279" s="73"/>
      <c r="AD279" s="73"/>
      <c r="AE279" s="73"/>
      <c r="AF279" s="73"/>
      <c r="AG279" s="73"/>
      <c r="AH279" s="73"/>
      <c r="AI279" s="73"/>
      <c r="AJ279" s="73"/>
      <c r="AM279" s="76">
        <v>46301.781284722223</v>
      </c>
      <c r="AN279" s="73">
        <v>1</v>
      </c>
      <c r="AO279" s="73" t="s">
        <v>2975</v>
      </c>
      <c r="AP279" s="73" t="s">
        <v>2976</v>
      </c>
      <c r="AQ279" s="73" t="s">
        <v>9</v>
      </c>
      <c r="AR279" s="77" t="s">
        <v>2977</v>
      </c>
    </row>
    <row r="280" spans="1:44" ht="15" customHeight="1" x14ac:dyDescent="0.25">
      <c r="A280" s="76">
        <v>46301.781284722223</v>
      </c>
      <c r="B280" s="73">
        <v>1</v>
      </c>
      <c r="C280" s="73" t="s">
        <v>375</v>
      </c>
      <c r="D280" s="73" t="s">
        <v>648</v>
      </c>
      <c r="E280" s="73" t="s">
        <v>2759</v>
      </c>
      <c r="F280" s="73" t="s">
        <v>2745</v>
      </c>
      <c r="G280" s="79">
        <v>-2.6608346698860579E-4</v>
      </c>
      <c r="H280" s="73">
        <v>-53.216693397721173</v>
      </c>
      <c r="I280" s="77" t="s">
        <v>327</v>
      </c>
      <c r="L280" s="76">
        <v>46301.781284722223</v>
      </c>
      <c r="M280" s="73" t="s">
        <v>2759</v>
      </c>
      <c r="N280" s="73" t="s">
        <v>2745</v>
      </c>
      <c r="O280" s="73">
        <v>0.1951629475998708</v>
      </c>
      <c r="P280" s="73">
        <v>-0.282052261131992</v>
      </c>
      <c r="Q280" s="73">
        <v>3.1415926535897931E-4</v>
      </c>
      <c r="R280" s="73" t="s">
        <v>630</v>
      </c>
      <c r="S280" s="73"/>
      <c r="T280" s="73"/>
      <c r="U280" s="73">
        <v>0.02</v>
      </c>
      <c r="V280" s="73">
        <v>0</v>
      </c>
      <c r="W280" s="73">
        <v>0</v>
      </c>
      <c r="X280" s="73">
        <v>0</v>
      </c>
      <c r="Y280" s="73">
        <v>0</v>
      </c>
      <c r="Z280" s="77" t="s">
        <v>3118</v>
      </c>
      <c r="AA280" s="73"/>
      <c r="AB280" s="73"/>
      <c r="AC280" s="73"/>
      <c r="AD280" s="73"/>
      <c r="AE280" s="73"/>
      <c r="AF280" s="73"/>
      <c r="AG280" s="73"/>
      <c r="AH280" s="73"/>
      <c r="AI280" s="73"/>
      <c r="AJ280" s="73"/>
      <c r="AM280" s="76">
        <v>46301.781284722223</v>
      </c>
      <c r="AN280" s="73">
        <v>1</v>
      </c>
      <c r="AO280" s="73" t="s">
        <v>2978</v>
      </c>
      <c r="AP280" s="73">
        <v>1.8104417112841338E-5</v>
      </c>
      <c r="AQ280" s="73" t="s">
        <v>9</v>
      </c>
      <c r="AR280" s="77" t="s">
        <v>2979</v>
      </c>
    </row>
    <row r="281" spans="1:44" ht="15" customHeight="1" x14ac:dyDescent="0.25">
      <c r="A281" s="76">
        <v>46301.781284722223</v>
      </c>
      <c r="B281" s="73">
        <v>1</v>
      </c>
      <c r="C281" s="73" t="s">
        <v>375</v>
      </c>
      <c r="D281" s="73" t="s">
        <v>648</v>
      </c>
      <c r="E281" s="73" t="s">
        <v>2760</v>
      </c>
      <c r="F281" s="73" t="s">
        <v>2745</v>
      </c>
      <c r="G281" s="79">
        <v>-2.1434104540938152E-4</v>
      </c>
      <c r="H281" s="73">
        <v>-42.868209081876323</v>
      </c>
      <c r="I281" s="77" t="s">
        <v>327</v>
      </c>
      <c r="L281" s="76">
        <v>46301.781284722223</v>
      </c>
      <c r="M281" s="73" t="s">
        <v>2760</v>
      </c>
      <c r="N281" s="73" t="s">
        <v>2745</v>
      </c>
      <c r="O281" s="73">
        <v>-0.21</v>
      </c>
      <c r="P281" s="73">
        <v>-0.21999999999999997</v>
      </c>
      <c r="Q281" s="73">
        <v>3.1415926535897931E-4</v>
      </c>
      <c r="R281" s="73" t="s">
        <v>630</v>
      </c>
      <c r="S281" s="73"/>
      <c r="T281" s="73"/>
      <c r="U281" s="73">
        <v>0.02</v>
      </c>
      <c r="V281" s="73">
        <v>0</v>
      </c>
      <c r="W281" s="73">
        <v>0</v>
      </c>
      <c r="X281" s="73">
        <v>0</v>
      </c>
      <c r="Y281" s="73">
        <v>0</v>
      </c>
      <c r="Z281" s="77" t="s">
        <v>3119</v>
      </c>
      <c r="AA281" s="73"/>
      <c r="AB281" s="73"/>
      <c r="AC281" s="73"/>
      <c r="AD281" s="73"/>
      <c r="AE281" s="73"/>
      <c r="AF281" s="73"/>
      <c r="AG281" s="73"/>
      <c r="AH281" s="73"/>
      <c r="AI281" s="73"/>
      <c r="AJ281" s="73"/>
      <c r="AM281" s="76">
        <v>46301.781284722223</v>
      </c>
      <c r="AN281" s="73">
        <v>1</v>
      </c>
      <c r="AO281" s="73" t="s">
        <v>2980</v>
      </c>
      <c r="AP281" s="73">
        <v>1.5203899667534836E-6</v>
      </c>
      <c r="AQ281" s="73" t="s">
        <v>301</v>
      </c>
      <c r="AR281" s="77" t="s">
        <v>2981</v>
      </c>
    </row>
    <row r="282" spans="1:44" ht="15" customHeight="1" x14ac:dyDescent="0.25">
      <c r="A282" s="76">
        <v>46301.781284722223</v>
      </c>
      <c r="B282" s="73">
        <v>1</v>
      </c>
      <c r="C282" s="73" t="s">
        <v>375</v>
      </c>
      <c r="D282" s="73" t="s">
        <v>648</v>
      </c>
      <c r="E282" s="73" t="s">
        <v>2761</v>
      </c>
      <c r="F282" s="73" t="s">
        <v>2745</v>
      </c>
      <c r="G282" s="79">
        <v>-1.4096204171302484E-4</v>
      </c>
      <c r="H282" s="73">
        <v>-28.192408342604985</v>
      </c>
      <c r="I282" s="77" t="s">
        <v>327</v>
      </c>
      <c r="L282" s="76">
        <v>46301.781284722223</v>
      </c>
      <c r="M282" s="73" t="s">
        <v>2761</v>
      </c>
      <c r="N282" s="73" t="s">
        <v>2745</v>
      </c>
      <c r="O282" s="73">
        <v>-0.21</v>
      </c>
      <c r="P282" s="73">
        <v>-0.13199999999999998</v>
      </c>
      <c r="Q282" s="73">
        <v>3.1415926535897931E-4</v>
      </c>
      <c r="R282" s="73" t="s">
        <v>630</v>
      </c>
      <c r="S282" s="73"/>
      <c r="T282" s="73"/>
      <c r="U282" s="73">
        <v>0.02</v>
      </c>
      <c r="V282" s="73">
        <v>0</v>
      </c>
      <c r="W282" s="73">
        <v>0</v>
      </c>
      <c r="X282" s="73">
        <v>0</v>
      </c>
      <c r="Y282" s="73">
        <v>0</v>
      </c>
      <c r="Z282" s="77" t="s">
        <v>3119</v>
      </c>
      <c r="AA282" s="73"/>
      <c r="AB282" s="73"/>
      <c r="AC282" s="73"/>
      <c r="AD282" s="73"/>
      <c r="AE282" s="73"/>
      <c r="AF282" s="73"/>
      <c r="AG282" s="73"/>
      <c r="AH282" s="73"/>
      <c r="AI282" s="73"/>
      <c r="AJ282" s="73"/>
      <c r="AM282" s="76">
        <v>46301.781284722223</v>
      </c>
      <c r="AN282" s="73">
        <v>1</v>
      </c>
      <c r="AO282" s="73" t="s">
        <v>2982</v>
      </c>
      <c r="AP282" s="73">
        <v>-5.1356777003144737E-23</v>
      </c>
      <c r="AQ282" s="73" t="s">
        <v>301</v>
      </c>
      <c r="AR282" s="77" t="s">
        <v>2983</v>
      </c>
    </row>
    <row r="283" spans="1:44" ht="15" customHeight="1" x14ac:dyDescent="0.25">
      <c r="A283" s="76">
        <v>46301.781284722223</v>
      </c>
      <c r="B283" s="73">
        <v>1</v>
      </c>
      <c r="C283" s="73" t="s">
        <v>375</v>
      </c>
      <c r="D283" s="73" t="s">
        <v>648</v>
      </c>
      <c r="E283" s="73" t="s">
        <v>2762</v>
      </c>
      <c r="F283" s="73" t="s">
        <v>2745</v>
      </c>
      <c r="G283" s="79">
        <v>-6.7583038016668176E-5</v>
      </c>
      <c r="H283" s="73">
        <v>-13.516607603333654</v>
      </c>
      <c r="I283" s="77" t="s">
        <v>327</v>
      </c>
      <c r="L283" s="76">
        <v>46301.781284722223</v>
      </c>
      <c r="M283" s="73" t="s">
        <v>2762</v>
      </c>
      <c r="N283" s="73" t="s">
        <v>2745</v>
      </c>
      <c r="O283" s="73">
        <v>-0.21</v>
      </c>
      <c r="P283" s="73">
        <v>-4.3999999999999984E-2</v>
      </c>
      <c r="Q283" s="73">
        <v>3.1415926535897931E-4</v>
      </c>
      <c r="R283" s="73" t="s">
        <v>630</v>
      </c>
      <c r="S283" s="73"/>
      <c r="T283" s="73"/>
      <c r="U283" s="73">
        <v>0.02</v>
      </c>
      <c r="V283" s="73">
        <v>0</v>
      </c>
      <c r="W283" s="73">
        <v>0</v>
      </c>
      <c r="X283" s="73">
        <v>0</v>
      </c>
      <c r="Y283" s="73">
        <v>0</v>
      </c>
      <c r="Z283" s="77" t="s">
        <v>3119</v>
      </c>
      <c r="AA283" s="73"/>
      <c r="AB283" s="73"/>
      <c r="AC283" s="73"/>
      <c r="AD283" s="73"/>
      <c r="AE283" s="73"/>
      <c r="AF283" s="73"/>
      <c r="AG283" s="73"/>
      <c r="AH283" s="73"/>
      <c r="AI283" s="73"/>
      <c r="AJ283" s="73"/>
      <c r="AM283" s="76">
        <v>46301.781284722223</v>
      </c>
      <c r="AN283" s="73">
        <v>1</v>
      </c>
      <c r="AO283" s="73" t="s">
        <v>2984</v>
      </c>
      <c r="AP283" s="73">
        <v>3.3778687130386556E-17</v>
      </c>
      <c r="AQ283" s="73" t="s">
        <v>2846</v>
      </c>
      <c r="AR283" s="77" t="s">
        <v>2985</v>
      </c>
    </row>
    <row r="284" spans="1:44" ht="15" customHeight="1" x14ac:dyDescent="0.25">
      <c r="A284" s="76">
        <v>46301.781284722223</v>
      </c>
      <c r="B284" s="73">
        <v>1</v>
      </c>
      <c r="C284" s="73" t="s">
        <v>375</v>
      </c>
      <c r="D284" s="73" t="s">
        <v>648</v>
      </c>
      <c r="E284" s="73" t="s">
        <v>2763</v>
      </c>
      <c r="F284" s="73" t="s">
        <v>2745</v>
      </c>
      <c r="G284" s="79">
        <v>5.7959656796884809E-6</v>
      </c>
      <c r="H284" s="73">
        <v>1.1591931359376961</v>
      </c>
      <c r="I284" s="77" t="s">
        <v>328</v>
      </c>
      <c r="L284" s="76">
        <v>46301.781284722223</v>
      </c>
      <c r="M284" s="73" t="s">
        <v>2763</v>
      </c>
      <c r="N284" s="73" t="s">
        <v>2745</v>
      </c>
      <c r="O284" s="73">
        <v>-0.21</v>
      </c>
      <c r="P284" s="73">
        <v>4.3999999999999984E-2</v>
      </c>
      <c r="Q284" s="73">
        <v>3.1415926535897931E-4</v>
      </c>
      <c r="R284" s="73" t="s">
        <v>630</v>
      </c>
      <c r="S284" s="73"/>
      <c r="T284" s="73"/>
      <c r="U284" s="73">
        <v>0.02</v>
      </c>
      <c r="V284" s="73">
        <v>0</v>
      </c>
      <c r="W284" s="73">
        <v>0</v>
      </c>
      <c r="X284" s="73">
        <v>0</v>
      </c>
      <c r="Y284" s="73">
        <v>0</v>
      </c>
      <c r="Z284" s="77" t="s">
        <v>3119</v>
      </c>
      <c r="AA284" s="73"/>
      <c r="AB284" s="73"/>
      <c r="AC284" s="73"/>
      <c r="AD284" s="73"/>
      <c r="AE284" s="73"/>
      <c r="AF284" s="73"/>
      <c r="AG284" s="73"/>
      <c r="AH284" s="73"/>
      <c r="AI284" s="73"/>
      <c r="AJ284" s="73"/>
      <c r="AM284" s="76">
        <v>46301.781284722223</v>
      </c>
      <c r="AN284" s="73">
        <v>1</v>
      </c>
      <c r="AO284" s="73" t="s">
        <v>2986</v>
      </c>
      <c r="AP284" s="73">
        <v>1.1907745715725834E-2</v>
      </c>
      <c r="AQ284" s="73" t="s">
        <v>288</v>
      </c>
      <c r="AR284" s="77" t="s">
        <v>2987</v>
      </c>
    </row>
    <row r="285" spans="1:44" ht="15" customHeight="1" x14ac:dyDescent="0.25">
      <c r="A285" s="76">
        <v>46301.781284722223</v>
      </c>
      <c r="B285" s="73">
        <v>1</v>
      </c>
      <c r="C285" s="73" t="s">
        <v>375</v>
      </c>
      <c r="D285" s="73" t="s">
        <v>648</v>
      </c>
      <c r="E285" s="73" t="s">
        <v>2764</v>
      </c>
      <c r="F285" s="73" t="s">
        <v>2745</v>
      </c>
      <c r="G285" s="79">
        <v>7.9174969376045171E-5</v>
      </c>
      <c r="H285" s="73">
        <v>15.834993875209035</v>
      </c>
      <c r="I285" s="77" t="s">
        <v>328</v>
      </c>
      <c r="L285" s="76">
        <v>46301.781284722223</v>
      </c>
      <c r="M285" s="73" t="s">
        <v>2764</v>
      </c>
      <c r="N285" s="73" t="s">
        <v>2745</v>
      </c>
      <c r="O285" s="73">
        <v>-0.21</v>
      </c>
      <c r="P285" s="73">
        <v>0.13200000000000001</v>
      </c>
      <c r="Q285" s="73">
        <v>3.1415926535897931E-4</v>
      </c>
      <c r="R285" s="73" t="s">
        <v>630</v>
      </c>
      <c r="S285" s="73"/>
      <c r="T285" s="73"/>
      <c r="U285" s="73">
        <v>0.02</v>
      </c>
      <c r="V285" s="73">
        <v>0</v>
      </c>
      <c r="W285" s="73">
        <v>0</v>
      </c>
      <c r="X285" s="73">
        <v>0</v>
      </c>
      <c r="Y285" s="73">
        <v>0</v>
      </c>
      <c r="Z285" s="77" t="s">
        <v>3119</v>
      </c>
      <c r="AA285" s="73"/>
      <c r="AB285" s="73"/>
      <c r="AC285" s="73"/>
      <c r="AD285" s="73"/>
      <c r="AE285" s="73"/>
      <c r="AF285" s="73"/>
      <c r="AG285" s="73"/>
      <c r="AH285" s="73"/>
      <c r="AI285" s="73"/>
      <c r="AJ285" s="73"/>
      <c r="AM285" s="76">
        <v>46301.781284722223</v>
      </c>
      <c r="AN285" s="73">
        <v>1</v>
      </c>
      <c r="AO285" s="73" t="s">
        <v>2988</v>
      </c>
      <c r="AP285" s="73" t="b">
        <v>0</v>
      </c>
      <c r="AQ285" s="73" t="s">
        <v>9</v>
      </c>
      <c r="AR285" s="77" t="s">
        <v>2989</v>
      </c>
    </row>
    <row r="286" spans="1:44" ht="15" customHeight="1" x14ac:dyDescent="0.25">
      <c r="A286" s="76">
        <v>46301.781284722223</v>
      </c>
      <c r="B286" s="73">
        <v>1</v>
      </c>
      <c r="C286" s="73" t="s">
        <v>375</v>
      </c>
      <c r="D286" s="73" t="s">
        <v>648</v>
      </c>
      <c r="E286" s="73" t="s">
        <v>2765</v>
      </c>
      <c r="F286" s="73" t="s">
        <v>2745</v>
      </c>
      <c r="G286" s="79">
        <v>1.5255397307240183E-4</v>
      </c>
      <c r="H286" s="73">
        <v>30.510794614480368</v>
      </c>
      <c r="I286" s="77" t="s">
        <v>328</v>
      </c>
      <c r="L286" s="76">
        <v>46301.781284722223</v>
      </c>
      <c r="M286" s="73" t="s">
        <v>2765</v>
      </c>
      <c r="N286" s="73" t="s">
        <v>2745</v>
      </c>
      <c r="O286" s="73">
        <v>-0.21</v>
      </c>
      <c r="P286" s="73">
        <v>0.21999999999999997</v>
      </c>
      <c r="Q286" s="73">
        <v>3.1415926535897931E-4</v>
      </c>
      <c r="R286" s="73" t="s">
        <v>630</v>
      </c>
      <c r="S286" s="73"/>
      <c r="T286" s="73"/>
      <c r="U286" s="73">
        <v>0.02</v>
      </c>
      <c r="V286" s="73">
        <v>0</v>
      </c>
      <c r="W286" s="73">
        <v>0</v>
      </c>
      <c r="X286" s="73">
        <v>0</v>
      </c>
      <c r="Y286" s="73">
        <v>0</v>
      </c>
      <c r="Z286" s="77" t="s">
        <v>3119</v>
      </c>
      <c r="AA286" s="73"/>
      <c r="AB286" s="73"/>
      <c r="AC286" s="73"/>
      <c r="AD286" s="73"/>
      <c r="AE286" s="73"/>
      <c r="AF286" s="73"/>
      <c r="AG286" s="73"/>
      <c r="AH286" s="73"/>
      <c r="AI286" s="73"/>
      <c r="AJ286" s="73"/>
      <c r="AM286" s="76">
        <v>46301.781284722223</v>
      </c>
      <c r="AN286" s="73">
        <v>1</v>
      </c>
      <c r="AO286" s="73" t="s">
        <v>2990</v>
      </c>
      <c r="AP286" s="73" t="s">
        <v>1250</v>
      </c>
      <c r="AQ286" s="73" t="s">
        <v>9</v>
      </c>
      <c r="AR286" s="77" t="s">
        <v>2991</v>
      </c>
    </row>
    <row r="287" spans="1:44" ht="15" customHeight="1" x14ac:dyDescent="0.25">
      <c r="A287" s="76">
        <v>46301.781284722223</v>
      </c>
      <c r="B287" s="73">
        <v>1</v>
      </c>
      <c r="C287" s="73" t="s">
        <v>375</v>
      </c>
      <c r="D287" s="73" t="s">
        <v>648</v>
      </c>
      <c r="E287" s="73" t="s">
        <v>2766</v>
      </c>
      <c r="F287" s="73" t="s">
        <v>2745</v>
      </c>
      <c r="G287" s="79">
        <v>-2.1434104540938155E-4</v>
      </c>
      <c r="H287" s="73">
        <v>-42.86820908187633</v>
      </c>
      <c r="I287" s="77" t="s">
        <v>327</v>
      </c>
      <c r="L287" s="76">
        <v>46301.781284722223</v>
      </c>
      <c r="M287" s="73" t="s">
        <v>2766</v>
      </c>
      <c r="N287" s="73" t="s">
        <v>2745</v>
      </c>
      <c r="O287" s="73">
        <v>0.21</v>
      </c>
      <c r="P287" s="73">
        <v>-0.21999999999999997</v>
      </c>
      <c r="Q287" s="73">
        <v>3.1415926535897931E-4</v>
      </c>
      <c r="R287" s="73" t="s">
        <v>630</v>
      </c>
      <c r="S287" s="73"/>
      <c r="T287" s="73"/>
      <c r="U287" s="73">
        <v>0.02</v>
      </c>
      <c r="V287" s="73">
        <v>0</v>
      </c>
      <c r="W287" s="73">
        <v>0</v>
      </c>
      <c r="X287" s="73">
        <v>0</v>
      </c>
      <c r="Y287" s="73">
        <v>0</v>
      </c>
      <c r="Z287" s="77" t="s">
        <v>3120</v>
      </c>
      <c r="AA287" s="73"/>
      <c r="AB287" s="73"/>
      <c r="AC287" s="73"/>
      <c r="AD287" s="73"/>
      <c r="AE287" s="73"/>
      <c r="AF287" s="73"/>
      <c r="AG287" s="73"/>
      <c r="AH287" s="73"/>
      <c r="AI287" s="73"/>
      <c r="AJ287" s="73"/>
      <c r="AM287" s="76">
        <v>46301.781284722223</v>
      </c>
      <c r="AN287" s="73">
        <v>1</v>
      </c>
      <c r="AO287" s="73" t="s">
        <v>2992</v>
      </c>
      <c r="AP287" s="73" t="s">
        <v>2993</v>
      </c>
      <c r="AQ287" s="73" t="s">
        <v>9</v>
      </c>
      <c r="AR287" s="77" t="s">
        <v>2994</v>
      </c>
    </row>
    <row r="288" spans="1:44" ht="15" customHeight="1" x14ac:dyDescent="0.25">
      <c r="A288" s="76">
        <v>46301.781284722223</v>
      </c>
      <c r="B288" s="73">
        <v>1</v>
      </c>
      <c r="C288" s="73" t="s">
        <v>375</v>
      </c>
      <c r="D288" s="73" t="s">
        <v>648</v>
      </c>
      <c r="E288" s="73" t="s">
        <v>2767</v>
      </c>
      <c r="F288" s="73" t="s">
        <v>2745</v>
      </c>
      <c r="G288" s="79">
        <v>-1.4096204171302486E-4</v>
      </c>
      <c r="H288" s="73">
        <v>-28.192408342604992</v>
      </c>
      <c r="I288" s="77" t="s">
        <v>327</v>
      </c>
      <c r="L288" s="76">
        <v>46301.781284722223</v>
      </c>
      <c r="M288" s="73" t="s">
        <v>2767</v>
      </c>
      <c r="N288" s="73" t="s">
        <v>2745</v>
      </c>
      <c r="O288" s="73">
        <v>0.21</v>
      </c>
      <c r="P288" s="73">
        <v>-0.13199999999999998</v>
      </c>
      <c r="Q288" s="73">
        <v>3.1415926535897931E-4</v>
      </c>
      <c r="R288" s="73" t="s">
        <v>630</v>
      </c>
      <c r="S288" s="73"/>
      <c r="T288" s="73"/>
      <c r="U288" s="73">
        <v>0.02</v>
      </c>
      <c r="V288" s="73">
        <v>0</v>
      </c>
      <c r="W288" s="73">
        <v>0</v>
      </c>
      <c r="X288" s="73">
        <v>0</v>
      </c>
      <c r="Y288" s="73">
        <v>0</v>
      </c>
      <c r="Z288" s="77" t="s">
        <v>3120</v>
      </c>
      <c r="AA288" s="73"/>
      <c r="AB288" s="73"/>
      <c r="AC288" s="73"/>
      <c r="AD288" s="73"/>
      <c r="AE288" s="73"/>
      <c r="AF288" s="73"/>
      <c r="AG288" s="73"/>
      <c r="AH288" s="73"/>
      <c r="AI288" s="73"/>
      <c r="AJ288" s="73"/>
      <c r="AM288" s="76">
        <v>46301.781284722223</v>
      </c>
      <c r="AN288" s="73">
        <v>1</v>
      </c>
      <c r="AO288" s="73" t="s">
        <v>2995</v>
      </c>
      <c r="AP288" s="73" t="s">
        <v>2993</v>
      </c>
      <c r="AQ288" s="73" t="s">
        <v>9</v>
      </c>
      <c r="AR288" s="77" t="s">
        <v>2996</v>
      </c>
    </row>
    <row r="289" spans="1:36" ht="15" customHeight="1" x14ac:dyDescent="0.25">
      <c r="A289" s="76">
        <v>46301.781284722223</v>
      </c>
      <c r="B289" s="73">
        <v>1</v>
      </c>
      <c r="C289" s="73" t="s">
        <v>375</v>
      </c>
      <c r="D289" s="73" t="s">
        <v>648</v>
      </c>
      <c r="E289" s="73" t="s">
        <v>2768</v>
      </c>
      <c r="F289" s="73" t="s">
        <v>2745</v>
      </c>
      <c r="G289" s="79">
        <v>-6.7583038016668203E-5</v>
      </c>
      <c r="H289" s="73">
        <v>-13.516607603333659</v>
      </c>
      <c r="I289" s="77" t="s">
        <v>327</v>
      </c>
      <c r="L289" s="76">
        <v>46301.781284722223</v>
      </c>
      <c r="M289" s="73" t="s">
        <v>2768</v>
      </c>
      <c r="N289" s="73" t="s">
        <v>2745</v>
      </c>
      <c r="O289" s="73">
        <v>0.21</v>
      </c>
      <c r="P289" s="73">
        <v>-4.3999999999999984E-2</v>
      </c>
      <c r="Q289" s="73">
        <v>3.1415926535897931E-4</v>
      </c>
      <c r="R289" s="73" t="s">
        <v>630</v>
      </c>
      <c r="S289" s="73"/>
      <c r="T289" s="73"/>
      <c r="U289" s="73">
        <v>0.02</v>
      </c>
      <c r="V289" s="73">
        <v>0</v>
      </c>
      <c r="W289" s="73">
        <v>0</v>
      </c>
      <c r="X289" s="73">
        <v>0</v>
      </c>
      <c r="Y289" s="73">
        <v>0</v>
      </c>
      <c r="Z289" s="77" t="s">
        <v>3120</v>
      </c>
      <c r="AA289" s="73"/>
      <c r="AB289" s="73"/>
      <c r="AC289" s="73"/>
      <c r="AD289" s="73"/>
      <c r="AE289" s="73"/>
      <c r="AF289" s="73"/>
      <c r="AG289" s="73"/>
      <c r="AH289" s="73"/>
      <c r="AI289" s="73"/>
      <c r="AJ289" s="73"/>
    </row>
    <row r="290" spans="1:36" ht="15" customHeight="1" x14ac:dyDescent="0.25">
      <c r="A290" s="76">
        <v>46301.781284722223</v>
      </c>
      <c r="B290" s="73">
        <v>1</v>
      </c>
      <c r="C290" s="73" t="s">
        <v>375</v>
      </c>
      <c r="D290" s="73" t="s">
        <v>648</v>
      </c>
      <c r="E290" s="73" t="s">
        <v>2769</v>
      </c>
      <c r="F290" s="73" t="s">
        <v>2745</v>
      </c>
      <c r="G290" s="79">
        <v>5.7959656796884571E-6</v>
      </c>
      <c r="H290" s="73">
        <v>1.1591931359376915</v>
      </c>
      <c r="I290" s="77" t="s">
        <v>328</v>
      </c>
      <c r="L290" s="76">
        <v>46301.781284722223</v>
      </c>
      <c r="M290" s="73" t="s">
        <v>2769</v>
      </c>
      <c r="N290" s="73" t="s">
        <v>2745</v>
      </c>
      <c r="O290" s="73">
        <v>0.21</v>
      </c>
      <c r="P290" s="73">
        <v>4.3999999999999984E-2</v>
      </c>
      <c r="Q290" s="73">
        <v>3.1415926535897931E-4</v>
      </c>
      <c r="R290" s="73" t="s">
        <v>630</v>
      </c>
      <c r="S290" s="73"/>
      <c r="T290" s="73"/>
      <c r="U290" s="73">
        <v>0.02</v>
      </c>
      <c r="V290" s="73">
        <v>0</v>
      </c>
      <c r="W290" s="73">
        <v>0</v>
      </c>
      <c r="X290" s="73">
        <v>0</v>
      </c>
      <c r="Y290" s="73">
        <v>0</v>
      </c>
      <c r="Z290" s="77" t="s">
        <v>3120</v>
      </c>
      <c r="AA290" s="73"/>
      <c r="AB290" s="73"/>
      <c r="AC290" s="73"/>
      <c r="AD290" s="73"/>
      <c r="AE290" s="73"/>
      <c r="AF290" s="73"/>
      <c r="AG290" s="73"/>
      <c r="AH290" s="73"/>
      <c r="AI290" s="73"/>
      <c r="AJ290" s="73"/>
    </row>
    <row r="291" spans="1:36" ht="15" customHeight="1" x14ac:dyDescent="0.25">
      <c r="A291" s="76">
        <v>46301.781284722223</v>
      </c>
      <c r="B291" s="73">
        <v>1</v>
      </c>
      <c r="C291" s="73" t="s">
        <v>375</v>
      </c>
      <c r="D291" s="73" t="s">
        <v>648</v>
      </c>
      <c r="E291" s="73" t="s">
        <v>2770</v>
      </c>
      <c r="F291" s="73" t="s">
        <v>2745</v>
      </c>
      <c r="G291" s="79">
        <v>7.9174969376045144E-5</v>
      </c>
      <c r="H291" s="73">
        <v>15.83499387520903</v>
      </c>
      <c r="I291" s="77" t="s">
        <v>328</v>
      </c>
      <c r="L291" s="76">
        <v>46301.781284722223</v>
      </c>
      <c r="M291" s="73" t="s">
        <v>2770</v>
      </c>
      <c r="N291" s="73" t="s">
        <v>2745</v>
      </c>
      <c r="O291" s="73">
        <v>0.21</v>
      </c>
      <c r="P291" s="73">
        <v>0.13200000000000001</v>
      </c>
      <c r="Q291" s="73">
        <v>3.1415926535897931E-4</v>
      </c>
      <c r="R291" s="73" t="s">
        <v>630</v>
      </c>
      <c r="S291" s="73"/>
      <c r="T291" s="73"/>
      <c r="U291" s="73">
        <v>0.02</v>
      </c>
      <c r="V291" s="73">
        <v>0</v>
      </c>
      <c r="W291" s="73">
        <v>0</v>
      </c>
      <c r="X291" s="73">
        <v>0</v>
      </c>
      <c r="Y291" s="73">
        <v>0</v>
      </c>
      <c r="Z291" s="77" t="s">
        <v>3120</v>
      </c>
      <c r="AA291" s="73"/>
      <c r="AB291" s="73"/>
      <c r="AC291" s="73"/>
      <c r="AD291" s="73"/>
      <c r="AE291" s="73"/>
      <c r="AF291" s="73"/>
      <c r="AG291" s="73"/>
      <c r="AH291" s="73"/>
      <c r="AI291" s="73"/>
      <c r="AJ291" s="73"/>
    </row>
    <row r="292" spans="1:36" ht="15" customHeight="1" x14ac:dyDescent="0.25">
      <c r="A292" s="76">
        <v>46301.781284722223</v>
      </c>
      <c r="B292" s="73">
        <v>1</v>
      </c>
      <c r="C292" s="73" t="s">
        <v>375</v>
      </c>
      <c r="D292" s="73" t="s">
        <v>648</v>
      </c>
      <c r="E292" s="73" t="s">
        <v>2771</v>
      </c>
      <c r="F292" s="73" t="s">
        <v>2745</v>
      </c>
      <c r="G292" s="79">
        <v>1.525539730724018E-4</v>
      </c>
      <c r="H292" s="73">
        <v>30.510794614480361</v>
      </c>
      <c r="I292" s="77" t="s">
        <v>328</v>
      </c>
      <c r="L292" s="76">
        <v>46301.781284722223</v>
      </c>
      <c r="M292" s="73" t="s">
        <v>2771</v>
      </c>
      <c r="N292" s="73" t="s">
        <v>2745</v>
      </c>
      <c r="O292" s="73">
        <v>0.21</v>
      </c>
      <c r="P292" s="73">
        <v>0.21999999999999997</v>
      </c>
      <c r="Q292" s="73">
        <v>3.1415926535897931E-4</v>
      </c>
      <c r="R292" s="73" t="s">
        <v>630</v>
      </c>
      <c r="S292" s="73"/>
      <c r="T292" s="73"/>
      <c r="U292" s="73">
        <v>0.02</v>
      </c>
      <c r="V292" s="73">
        <v>0</v>
      </c>
      <c r="W292" s="73">
        <v>0</v>
      </c>
      <c r="X292" s="73">
        <v>0</v>
      </c>
      <c r="Y292" s="73">
        <v>0</v>
      </c>
      <c r="Z292" s="77" t="s">
        <v>3120</v>
      </c>
      <c r="AA292" s="73"/>
      <c r="AB292" s="73"/>
      <c r="AC292" s="73"/>
      <c r="AD292" s="73"/>
      <c r="AE292" s="73"/>
      <c r="AF292" s="73"/>
      <c r="AG292" s="73"/>
      <c r="AH292" s="73"/>
      <c r="AI292" s="73"/>
      <c r="AJ292" s="73"/>
    </row>
    <row r="293" spans="1:36" ht="15" customHeight="1" x14ac:dyDescent="0.25">
      <c r="A293" s="76">
        <v>46301.781284722223</v>
      </c>
      <c r="B293" s="73">
        <v>1</v>
      </c>
      <c r="C293" s="73" t="s">
        <v>375</v>
      </c>
      <c r="D293" s="73" t="s">
        <v>648</v>
      </c>
      <c r="E293" s="73" t="s">
        <v>3121</v>
      </c>
      <c r="F293" s="73" t="s">
        <v>2745</v>
      </c>
      <c r="G293" s="79">
        <v>1.7853542783778409E-4</v>
      </c>
      <c r="H293" s="73">
        <v>35.707085567556817</v>
      </c>
      <c r="I293" s="77" t="s">
        <v>328</v>
      </c>
      <c r="L293" s="76">
        <v>46301.781284722223</v>
      </c>
      <c r="M293" s="73" t="s">
        <v>3121</v>
      </c>
      <c r="N293" s="73" t="s">
        <v>2745</v>
      </c>
      <c r="O293" s="73">
        <v>-0.1325162748295205</v>
      </c>
      <c r="P293" s="73">
        <v>0.25115834099921358</v>
      </c>
      <c r="Q293" s="73">
        <v>3.1415926535897931E-4</v>
      </c>
      <c r="R293" s="73" t="s">
        <v>630</v>
      </c>
      <c r="S293" s="73"/>
      <c r="T293" s="73"/>
      <c r="U293" s="73">
        <v>0.02</v>
      </c>
      <c r="V293" s="73">
        <v>0</v>
      </c>
      <c r="W293" s="73">
        <v>0</v>
      </c>
      <c r="X293" s="73">
        <v>0</v>
      </c>
      <c r="Y293" s="73">
        <v>0</v>
      </c>
      <c r="Z293" s="77" t="s">
        <v>3122</v>
      </c>
      <c r="AA293" s="73"/>
      <c r="AB293" s="73"/>
      <c r="AC293" s="73"/>
      <c r="AD293" s="73"/>
      <c r="AE293" s="73"/>
      <c r="AF293" s="73"/>
      <c r="AG293" s="73"/>
      <c r="AH293" s="73"/>
      <c r="AI293" s="73"/>
      <c r="AJ293" s="73"/>
    </row>
    <row r="294" spans="1:36" ht="15" customHeight="1" x14ac:dyDescent="0.25">
      <c r="A294" s="76">
        <v>46301.781284722223</v>
      </c>
      <c r="B294" s="73">
        <v>1</v>
      </c>
      <c r="C294" s="73" t="s">
        <v>375</v>
      </c>
      <c r="D294" s="73" t="s">
        <v>648</v>
      </c>
      <c r="E294" s="73" t="s">
        <v>3123</v>
      </c>
      <c r="F294" s="73" t="s">
        <v>2745</v>
      </c>
      <c r="G294" s="79">
        <v>1.9664991395296707E-4</v>
      </c>
      <c r="H294" s="73">
        <v>39.329982790593412</v>
      </c>
      <c r="I294" s="77" t="s">
        <v>328</v>
      </c>
      <c r="L294" s="76">
        <v>46301.781284722223</v>
      </c>
      <c r="M294" s="73" t="s">
        <v>3123</v>
      </c>
      <c r="N294" s="73" t="s">
        <v>2745</v>
      </c>
      <c r="O294" s="73">
        <v>-0.11563794062971212</v>
      </c>
      <c r="P294" s="73">
        <v>0.27288219520596196</v>
      </c>
      <c r="Q294" s="73">
        <v>3.1415926535897931E-4</v>
      </c>
      <c r="R294" s="73" t="s">
        <v>630</v>
      </c>
      <c r="S294" s="73"/>
      <c r="T294" s="73"/>
      <c r="U294" s="73">
        <v>0.02</v>
      </c>
      <c r="V294" s="73">
        <v>0</v>
      </c>
      <c r="W294" s="73">
        <v>0</v>
      </c>
      <c r="X294" s="73">
        <v>0</v>
      </c>
      <c r="Y294" s="73">
        <v>0</v>
      </c>
      <c r="Z294" s="77" t="s">
        <v>3122</v>
      </c>
      <c r="AA294" s="73"/>
      <c r="AB294" s="73"/>
      <c r="AC294" s="73"/>
      <c r="AD294" s="73"/>
      <c r="AE294" s="73"/>
      <c r="AF294" s="73"/>
      <c r="AG294" s="73"/>
      <c r="AH294" s="73"/>
      <c r="AI294" s="73"/>
      <c r="AJ294" s="73"/>
    </row>
    <row r="295" spans="1:36" ht="15" customHeight="1" x14ac:dyDescent="0.25">
      <c r="A295" s="76">
        <v>46301.781284722223</v>
      </c>
      <c r="B295" s="73">
        <v>1</v>
      </c>
      <c r="C295" s="73" t="s">
        <v>375</v>
      </c>
      <c r="D295" s="73" t="s">
        <v>648</v>
      </c>
      <c r="E295" s="73" t="s">
        <v>3124</v>
      </c>
      <c r="F295" s="73" t="s">
        <v>2745</v>
      </c>
      <c r="G295" s="79">
        <v>2.098233893348572E-4</v>
      </c>
      <c r="H295" s="73">
        <v>41.964677866971442</v>
      </c>
      <c r="I295" s="77" t="s">
        <v>328</v>
      </c>
      <c r="L295" s="76">
        <v>46301.781284722223</v>
      </c>
      <c r="M295" s="73" t="s">
        <v>3124</v>
      </c>
      <c r="N295" s="73" t="s">
        <v>2745</v>
      </c>
      <c r="O295" s="73">
        <v>-8.2759602063003715E-2</v>
      </c>
      <c r="P295" s="73">
        <v>0.28868052681596024</v>
      </c>
      <c r="Q295" s="73">
        <v>3.1415926535897931E-4</v>
      </c>
      <c r="R295" s="73" t="s">
        <v>630</v>
      </c>
      <c r="S295" s="73"/>
      <c r="T295" s="73"/>
      <c r="U295" s="73">
        <v>0.02</v>
      </c>
      <c r="V295" s="73">
        <v>0</v>
      </c>
      <c r="W295" s="73">
        <v>0</v>
      </c>
      <c r="X295" s="73">
        <v>0</v>
      </c>
      <c r="Y295" s="73">
        <v>0</v>
      </c>
      <c r="Z295" s="77" t="s">
        <v>3122</v>
      </c>
      <c r="AA295" s="73"/>
      <c r="AB295" s="73"/>
      <c r="AC295" s="73"/>
      <c r="AD295" s="73"/>
      <c r="AE295" s="73"/>
      <c r="AF295" s="73"/>
      <c r="AG295" s="73"/>
      <c r="AH295" s="73"/>
      <c r="AI295" s="73"/>
      <c r="AJ295" s="73"/>
    </row>
    <row r="296" spans="1:36" ht="15" customHeight="1" x14ac:dyDescent="0.25">
      <c r="A296" s="76">
        <v>46301.781284722223</v>
      </c>
      <c r="B296" s="73">
        <v>1</v>
      </c>
      <c r="C296" s="73" t="s">
        <v>375</v>
      </c>
      <c r="D296" s="73" t="s">
        <v>648</v>
      </c>
      <c r="E296" s="73" t="s">
        <v>3125</v>
      </c>
      <c r="F296" s="73" t="s">
        <v>2745</v>
      </c>
      <c r="G296" s="79">
        <v>2.1092363510359465E-4</v>
      </c>
      <c r="H296" s="73">
        <v>42.184727020718931</v>
      </c>
      <c r="I296" s="77" t="s">
        <v>328</v>
      </c>
      <c r="L296" s="76">
        <v>46301.781284722223</v>
      </c>
      <c r="M296" s="73" t="s">
        <v>3125</v>
      </c>
      <c r="N296" s="73" t="s">
        <v>2745</v>
      </c>
      <c r="O296" s="73">
        <v>-3.21949460236979E-2</v>
      </c>
      <c r="P296" s="73">
        <v>0.28999999999999998</v>
      </c>
      <c r="Q296" s="73">
        <v>3.1415926535897931E-4</v>
      </c>
      <c r="R296" s="73" t="s">
        <v>630</v>
      </c>
      <c r="S296" s="73"/>
      <c r="T296" s="73"/>
      <c r="U296" s="73">
        <v>0.02</v>
      </c>
      <c r="V296" s="73">
        <v>0</v>
      </c>
      <c r="W296" s="73">
        <v>0</v>
      </c>
      <c r="X296" s="73">
        <v>0</v>
      </c>
      <c r="Y296" s="73">
        <v>0</v>
      </c>
      <c r="Z296" s="77" t="s">
        <v>3122</v>
      </c>
      <c r="AA296" s="73"/>
      <c r="AB296" s="73"/>
      <c r="AC296" s="73"/>
      <c r="AD296" s="73"/>
      <c r="AE296" s="73"/>
      <c r="AF296" s="73"/>
      <c r="AG296" s="73"/>
      <c r="AH296" s="73"/>
      <c r="AI296" s="73"/>
      <c r="AJ296" s="73"/>
    </row>
    <row r="297" spans="1:36" ht="15" customHeight="1" x14ac:dyDescent="0.25">
      <c r="A297" s="76">
        <v>46301.781284722223</v>
      </c>
      <c r="B297" s="73">
        <v>1</v>
      </c>
      <c r="C297" s="73" t="s">
        <v>375</v>
      </c>
      <c r="D297" s="73" t="s">
        <v>648</v>
      </c>
      <c r="E297" s="73" t="s">
        <v>3126</v>
      </c>
      <c r="F297" s="73" t="s">
        <v>2745</v>
      </c>
      <c r="G297" s="79">
        <v>2.1092363510359465E-4</v>
      </c>
      <c r="H297" s="73">
        <v>42.184727020718931</v>
      </c>
      <c r="I297" s="77" t="s">
        <v>328</v>
      </c>
      <c r="L297" s="76">
        <v>46301.781284722223</v>
      </c>
      <c r="M297" s="73" t="s">
        <v>3126</v>
      </c>
      <c r="N297" s="73" t="s">
        <v>2745</v>
      </c>
      <c r="O297" s="73">
        <v>3.2194946023697837E-2</v>
      </c>
      <c r="P297" s="73">
        <v>0.28999999999999998</v>
      </c>
      <c r="Q297" s="73">
        <v>3.1415926535897931E-4</v>
      </c>
      <c r="R297" s="73" t="s">
        <v>630</v>
      </c>
      <c r="S297" s="73"/>
      <c r="T297" s="73"/>
      <c r="U297" s="73">
        <v>0.02</v>
      </c>
      <c r="V297" s="73">
        <v>0</v>
      </c>
      <c r="W297" s="73">
        <v>0</v>
      </c>
      <c r="X297" s="73">
        <v>0</v>
      </c>
      <c r="Y297" s="73">
        <v>0</v>
      </c>
      <c r="Z297" s="77" t="s">
        <v>3122</v>
      </c>
      <c r="AA297" s="73"/>
      <c r="AB297" s="73"/>
      <c r="AC297" s="73"/>
      <c r="AD297" s="73"/>
      <c r="AE297" s="73"/>
      <c r="AF297" s="73"/>
      <c r="AG297" s="73"/>
      <c r="AH297" s="73"/>
      <c r="AI297" s="73"/>
      <c r="AJ297" s="73"/>
    </row>
    <row r="298" spans="1:36" ht="15" customHeight="1" x14ac:dyDescent="0.25">
      <c r="A298" s="76">
        <v>46301.781284722223</v>
      </c>
      <c r="B298" s="73">
        <v>1</v>
      </c>
      <c r="C298" s="73" t="s">
        <v>375</v>
      </c>
      <c r="D298" s="73" t="s">
        <v>648</v>
      </c>
      <c r="E298" s="73" t="s">
        <v>3127</v>
      </c>
      <c r="F298" s="73" t="s">
        <v>2745</v>
      </c>
      <c r="G298" s="79">
        <v>2.0982338933485725E-4</v>
      </c>
      <c r="H298" s="73">
        <v>41.964677866971449</v>
      </c>
      <c r="I298" s="77" t="s">
        <v>328</v>
      </c>
      <c r="L298" s="76">
        <v>46301.781284722223</v>
      </c>
      <c r="M298" s="73" t="s">
        <v>3127</v>
      </c>
      <c r="N298" s="73" t="s">
        <v>2745</v>
      </c>
      <c r="O298" s="73">
        <v>8.2759602063003423E-2</v>
      </c>
      <c r="P298" s="73">
        <v>0.28868052681596035</v>
      </c>
      <c r="Q298" s="73">
        <v>3.1415926535897931E-4</v>
      </c>
      <c r="R298" s="73" t="s">
        <v>630</v>
      </c>
      <c r="S298" s="73"/>
      <c r="T298" s="73"/>
      <c r="U298" s="73">
        <v>0.02</v>
      </c>
      <c r="V298" s="73">
        <v>0</v>
      </c>
      <c r="W298" s="73">
        <v>0</v>
      </c>
      <c r="X298" s="73">
        <v>0</v>
      </c>
      <c r="Y298" s="73">
        <v>0</v>
      </c>
      <c r="Z298" s="77" t="s">
        <v>3122</v>
      </c>
      <c r="AA298" s="73"/>
      <c r="AB298" s="73"/>
      <c r="AC298" s="73"/>
      <c r="AD298" s="73"/>
      <c r="AE298" s="73"/>
      <c r="AF298" s="73"/>
      <c r="AG298" s="73"/>
      <c r="AH298" s="73"/>
      <c r="AI298" s="73"/>
      <c r="AJ298" s="73"/>
    </row>
    <row r="299" spans="1:36" ht="15" customHeight="1" x14ac:dyDescent="0.25">
      <c r="A299" s="76">
        <v>46301.781284722223</v>
      </c>
      <c r="B299" s="73">
        <v>1</v>
      </c>
      <c r="C299" s="73" t="s">
        <v>375</v>
      </c>
      <c r="D299" s="73" t="s">
        <v>648</v>
      </c>
      <c r="E299" s="73" t="s">
        <v>3128</v>
      </c>
      <c r="F299" s="73" t="s">
        <v>2745</v>
      </c>
      <c r="G299" s="79">
        <v>1.9664991395296709E-4</v>
      </c>
      <c r="H299" s="73">
        <v>39.329982790593419</v>
      </c>
      <c r="I299" s="77" t="s">
        <v>328</v>
      </c>
      <c r="L299" s="76">
        <v>46301.781284722223</v>
      </c>
      <c r="M299" s="73" t="s">
        <v>3128</v>
      </c>
      <c r="N299" s="73" t="s">
        <v>2745</v>
      </c>
      <c r="O299" s="73">
        <v>0.1156379406297121</v>
      </c>
      <c r="P299" s="73">
        <v>0.27288219520596202</v>
      </c>
      <c r="Q299" s="73">
        <v>3.1415926535897931E-4</v>
      </c>
      <c r="R299" s="73" t="s">
        <v>630</v>
      </c>
      <c r="S299" s="73"/>
      <c r="T299" s="73"/>
      <c r="U299" s="73">
        <v>0.02</v>
      </c>
      <c r="V299" s="73">
        <v>0</v>
      </c>
      <c r="W299" s="73">
        <v>0</v>
      </c>
      <c r="X299" s="73">
        <v>0</v>
      </c>
      <c r="Y299" s="73">
        <v>0</v>
      </c>
      <c r="Z299" s="77" t="s">
        <v>3122</v>
      </c>
      <c r="AA299" s="73"/>
      <c r="AB299" s="73"/>
      <c r="AC299" s="73"/>
      <c r="AD299" s="73"/>
      <c r="AE299" s="73"/>
      <c r="AF299" s="73"/>
      <c r="AG299" s="73"/>
      <c r="AH299" s="73"/>
      <c r="AI299" s="73"/>
      <c r="AJ299" s="73"/>
    </row>
    <row r="300" spans="1:36" ht="15" customHeight="1" x14ac:dyDescent="0.25">
      <c r="A300" s="76">
        <v>46301.781284722223</v>
      </c>
      <c r="B300" s="73">
        <v>1</v>
      </c>
      <c r="C300" s="73" t="s">
        <v>375</v>
      </c>
      <c r="D300" s="73" t="s">
        <v>648</v>
      </c>
      <c r="E300" s="73" t="s">
        <v>3129</v>
      </c>
      <c r="F300" s="73" t="s">
        <v>2745</v>
      </c>
      <c r="G300" s="79">
        <v>1.7853542783778423E-4</v>
      </c>
      <c r="H300" s="73">
        <v>35.707085567556845</v>
      </c>
      <c r="I300" s="77" t="s">
        <v>328</v>
      </c>
      <c r="L300" s="76">
        <v>46301.781284722223</v>
      </c>
      <c r="M300" s="73" t="s">
        <v>3129</v>
      </c>
      <c r="N300" s="73" t="s">
        <v>2745</v>
      </c>
      <c r="O300" s="73">
        <v>0.13251627482952039</v>
      </c>
      <c r="P300" s="73">
        <v>0.2511583409992138</v>
      </c>
      <c r="Q300" s="73">
        <v>3.1415926535897931E-4</v>
      </c>
      <c r="R300" s="73" t="s">
        <v>630</v>
      </c>
      <c r="S300" s="73"/>
      <c r="T300" s="73"/>
      <c r="U300" s="73">
        <v>0.02</v>
      </c>
      <c r="V300" s="73">
        <v>0</v>
      </c>
      <c r="W300" s="73">
        <v>0</v>
      </c>
      <c r="X300" s="73">
        <v>0</v>
      </c>
      <c r="Y300" s="73">
        <v>0</v>
      </c>
      <c r="Z300" s="77" t="s">
        <v>3122</v>
      </c>
      <c r="AA300" s="73"/>
      <c r="AB300" s="73"/>
      <c r="AC300" s="73"/>
      <c r="AD300" s="73"/>
      <c r="AE300" s="73"/>
      <c r="AF300" s="73"/>
      <c r="AG300" s="73"/>
      <c r="AH300" s="73"/>
      <c r="AI300" s="73"/>
      <c r="AJ300" s="73"/>
    </row>
    <row r="301" spans="1:36" ht="15" customHeight="1" x14ac:dyDescent="0.25">
      <c r="A301" s="76">
        <v>46301.781284722223</v>
      </c>
      <c r="B301" s="73">
        <v>1</v>
      </c>
      <c r="C301" s="73" t="s">
        <v>375</v>
      </c>
      <c r="D301" s="73" t="s">
        <v>648</v>
      </c>
      <c r="E301" s="73" t="s">
        <v>3130</v>
      </c>
      <c r="F301" s="73" t="s">
        <v>2745</v>
      </c>
      <c r="G301" s="79">
        <v>-2.4032250017476395E-4</v>
      </c>
      <c r="H301" s="73">
        <v>-48.064500034952808</v>
      </c>
      <c r="I301" s="77" t="s">
        <v>327</v>
      </c>
      <c r="L301" s="76">
        <v>46301.781284722223</v>
      </c>
      <c r="M301" s="73" t="s">
        <v>3130</v>
      </c>
      <c r="N301" s="73" t="s">
        <v>2745</v>
      </c>
      <c r="O301" s="73">
        <v>-0.13251627482952039</v>
      </c>
      <c r="P301" s="73">
        <v>-0.2511583409992138</v>
      </c>
      <c r="Q301" s="73">
        <v>3.1415926535897931E-4</v>
      </c>
      <c r="R301" s="73" t="s">
        <v>630</v>
      </c>
      <c r="S301" s="73"/>
      <c r="T301" s="73"/>
      <c r="U301" s="73">
        <v>0.02</v>
      </c>
      <c r="V301" s="73">
        <v>0</v>
      </c>
      <c r="W301" s="73">
        <v>0</v>
      </c>
      <c r="X301" s="73">
        <v>0</v>
      </c>
      <c r="Y301" s="73">
        <v>0</v>
      </c>
      <c r="Z301" s="77" t="s">
        <v>3131</v>
      </c>
      <c r="AA301" s="73"/>
      <c r="AB301" s="73"/>
      <c r="AC301" s="73"/>
      <c r="AD301" s="73"/>
      <c r="AE301" s="73"/>
      <c r="AF301" s="73"/>
      <c r="AG301" s="73"/>
      <c r="AH301" s="73"/>
      <c r="AI301" s="73"/>
      <c r="AJ301" s="73"/>
    </row>
    <row r="302" spans="1:36" ht="15" customHeight="1" x14ac:dyDescent="0.25">
      <c r="A302" s="76">
        <v>46301.781284722223</v>
      </c>
      <c r="B302" s="73">
        <v>1</v>
      </c>
      <c r="C302" s="73" t="s">
        <v>375</v>
      </c>
      <c r="D302" s="73" t="s">
        <v>648</v>
      </c>
      <c r="E302" s="73" t="s">
        <v>3132</v>
      </c>
      <c r="F302" s="73" t="s">
        <v>2745</v>
      </c>
      <c r="G302" s="79">
        <v>-2.5843698628994676E-4</v>
      </c>
      <c r="H302" s="73">
        <v>-51.687397257989367</v>
      </c>
      <c r="I302" s="77" t="s">
        <v>327</v>
      </c>
      <c r="L302" s="76">
        <v>46301.781284722223</v>
      </c>
      <c r="M302" s="73" t="s">
        <v>3132</v>
      </c>
      <c r="N302" s="73" t="s">
        <v>2745</v>
      </c>
      <c r="O302" s="73">
        <v>-0.11563794062971214</v>
      </c>
      <c r="P302" s="73">
        <v>-0.27288219520596196</v>
      </c>
      <c r="Q302" s="73">
        <v>3.1415926535897931E-4</v>
      </c>
      <c r="R302" s="73" t="s">
        <v>630</v>
      </c>
      <c r="S302" s="73"/>
      <c r="T302" s="73"/>
      <c r="U302" s="73">
        <v>0.02</v>
      </c>
      <c r="V302" s="73">
        <v>0</v>
      </c>
      <c r="W302" s="73">
        <v>0</v>
      </c>
      <c r="X302" s="73">
        <v>0</v>
      </c>
      <c r="Y302" s="73">
        <v>0</v>
      </c>
      <c r="Z302" s="77" t="s">
        <v>3131</v>
      </c>
      <c r="AA302" s="73"/>
      <c r="AB302" s="73"/>
      <c r="AC302" s="73"/>
      <c r="AD302" s="73"/>
      <c r="AE302" s="73"/>
      <c r="AF302" s="73"/>
      <c r="AG302" s="73"/>
      <c r="AH302" s="73"/>
      <c r="AI302" s="73"/>
      <c r="AJ302" s="73"/>
    </row>
    <row r="303" spans="1:36" ht="15" customHeight="1" x14ac:dyDescent="0.25">
      <c r="A303" s="76">
        <v>46301.781284722223</v>
      </c>
      <c r="B303" s="73">
        <v>1</v>
      </c>
      <c r="C303" s="73" t="s">
        <v>375</v>
      </c>
      <c r="D303" s="73" t="s">
        <v>648</v>
      </c>
      <c r="E303" s="73" t="s">
        <v>3133</v>
      </c>
      <c r="F303" s="73" t="s">
        <v>2745</v>
      </c>
      <c r="G303" s="79">
        <v>-2.7161046167183692E-4</v>
      </c>
      <c r="H303" s="73">
        <v>-54.322092334367404</v>
      </c>
      <c r="I303" s="77" t="s">
        <v>327</v>
      </c>
      <c r="L303" s="76">
        <v>46301.781284722223</v>
      </c>
      <c r="M303" s="73" t="s">
        <v>3133</v>
      </c>
      <c r="N303" s="73" t="s">
        <v>2745</v>
      </c>
      <c r="O303" s="73">
        <v>-8.2759602063003701E-2</v>
      </c>
      <c r="P303" s="73">
        <v>-0.28868052681596024</v>
      </c>
      <c r="Q303" s="73">
        <v>3.1415926535897931E-4</v>
      </c>
      <c r="R303" s="73" t="s">
        <v>630</v>
      </c>
      <c r="S303" s="73"/>
      <c r="T303" s="73"/>
      <c r="U303" s="73">
        <v>0.02</v>
      </c>
      <c r="V303" s="73">
        <v>0</v>
      </c>
      <c r="W303" s="73">
        <v>0</v>
      </c>
      <c r="X303" s="73">
        <v>0</v>
      </c>
      <c r="Y303" s="73">
        <v>0</v>
      </c>
      <c r="Z303" s="77" t="s">
        <v>3131</v>
      </c>
      <c r="AA303" s="73"/>
      <c r="AB303" s="73"/>
      <c r="AC303" s="73"/>
      <c r="AD303" s="73"/>
      <c r="AE303" s="73"/>
      <c r="AF303" s="73"/>
      <c r="AG303" s="73"/>
      <c r="AH303" s="73"/>
      <c r="AI303" s="73"/>
      <c r="AJ303" s="73"/>
    </row>
    <row r="304" spans="1:36" ht="15" customHeight="1" x14ac:dyDescent="0.25">
      <c r="A304" s="76">
        <v>46301.781284722223</v>
      </c>
      <c r="B304" s="73">
        <v>1</v>
      </c>
      <c r="C304" s="73" t="s">
        <v>375</v>
      </c>
      <c r="D304" s="73" t="s">
        <v>648</v>
      </c>
      <c r="E304" s="73" t="s">
        <v>3134</v>
      </c>
      <c r="F304" s="73" t="s">
        <v>2745</v>
      </c>
      <c r="G304" s="79">
        <v>-2.7271070744057439E-4</v>
      </c>
      <c r="H304" s="73">
        <v>-54.542141488114893</v>
      </c>
      <c r="I304" s="77" t="s">
        <v>327</v>
      </c>
      <c r="L304" s="76">
        <v>46301.781284722223</v>
      </c>
      <c r="M304" s="73" t="s">
        <v>3134</v>
      </c>
      <c r="N304" s="73" t="s">
        <v>2745</v>
      </c>
      <c r="O304" s="73">
        <v>-3.2194946023697942E-2</v>
      </c>
      <c r="P304" s="73">
        <v>-0.28999999999999998</v>
      </c>
      <c r="Q304" s="73">
        <v>3.1415926535897931E-4</v>
      </c>
      <c r="R304" s="73" t="s">
        <v>630</v>
      </c>
      <c r="S304" s="73"/>
      <c r="T304" s="73"/>
      <c r="U304" s="73">
        <v>0.02</v>
      </c>
      <c r="V304" s="73">
        <v>0</v>
      </c>
      <c r="W304" s="73">
        <v>0</v>
      </c>
      <c r="X304" s="73">
        <v>0</v>
      </c>
      <c r="Y304" s="73">
        <v>0</v>
      </c>
      <c r="Z304" s="77" t="s">
        <v>3131</v>
      </c>
      <c r="AA304" s="73"/>
      <c r="AB304" s="73"/>
      <c r="AC304" s="73"/>
      <c r="AD304" s="73"/>
      <c r="AE304" s="73"/>
      <c r="AF304" s="73"/>
      <c r="AG304" s="73"/>
      <c r="AH304" s="73"/>
      <c r="AI304" s="73"/>
      <c r="AJ304" s="73"/>
    </row>
    <row r="305" spans="1:36" ht="15" customHeight="1" x14ac:dyDescent="0.25">
      <c r="A305" s="76">
        <v>46301.781284722223</v>
      </c>
      <c r="B305" s="73">
        <v>1</v>
      </c>
      <c r="C305" s="73" t="s">
        <v>375</v>
      </c>
      <c r="D305" s="73" t="s">
        <v>648</v>
      </c>
      <c r="E305" s="73" t="s">
        <v>3135</v>
      </c>
      <c r="F305" s="73" t="s">
        <v>2745</v>
      </c>
      <c r="G305" s="79">
        <v>-2.7271070744057439E-4</v>
      </c>
      <c r="H305" s="73">
        <v>-54.542141488114893</v>
      </c>
      <c r="I305" s="77" t="s">
        <v>327</v>
      </c>
      <c r="L305" s="76">
        <v>46301.781284722223</v>
      </c>
      <c r="M305" s="73" t="s">
        <v>3135</v>
      </c>
      <c r="N305" s="73" t="s">
        <v>2745</v>
      </c>
      <c r="O305" s="73">
        <v>3.2194946023697775E-2</v>
      </c>
      <c r="P305" s="73">
        <v>-0.28999999999999998</v>
      </c>
      <c r="Q305" s="73">
        <v>3.1415926535897931E-4</v>
      </c>
      <c r="R305" s="73" t="s">
        <v>630</v>
      </c>
      <c r="S305" s="73"/>
      <c r="T305" s="73"/>
      <c r="U305" s="73">
        <v>0.02</v>
      </c>
      <c r="V305" s="73">
        <v>0</v>
      </c>
      <c r="W305" s="73">
        <v>0</v>
      </c>
      <c r="X305" s="73">
        <v>0</v>
      </c>
      <c r="Y305" s="73">
        <v>0</v>
      </c>
      <c r="Z305" s="77" t="s">
        <v>3131</v>
      </c>
      <c r="AA305" s="73"/>
      <c r="AB305" s="73"/>
      <c r="AC305" s="73"/>
      <c r="AD305" s="73"/>
      <c r="AE305" s="73"/>
      <c r="AF305" s="73"/>
      <c r="AG305" s="73"/>
      <c r="AH305" s="73"/>
      <c r="AI305" s="73"/>
      <c r="AJ305" s="73"/>
    </row>
    <row r="306" spans="1:36" ht="15" customHeight="1" x14ac:dyDescent="0.25">
      <c r="A306" s="76">
        <v>46301.781284722223</v>
      </c>
      <c r="B306" s="73">
        <v>1</v>
      </c>
      <c r="C306" s="73" t="s">
        <v>375</v>
      </c>
      <c r="D306" s="73" t="s">
        <v>648</v>
      </c>
      <c r="E306" s="73" t="s">
        <v>3136</v>
      </c>
      <c r="F306" s="73" t="s">
        <v>2745</v>
      </c>
      <c r="G306" s="79">
        <v>-2.7161046167183697E-4</v>
      </c>
      <c r="H306" s="73">
        <v>-54.322092334367412</v>
      </c>
      <c r="I306" s="77" t="s">
        <v>327</v>
      </c>
      <c r="L306" s="76">
        <v>46301.781284722223</v>
      </c>
      <c r="M306" s="73" t="s">
        <v>3136</v>
      </c>
      <c r="N306" s="73" t="s">
        <v>2745</v>
      </c>
      <c r="O306" s="73">
        <v>8.2759602063003396E-2</v>
      </c>
      <c r="P306" s="73">
        <v>-0.28868052681596035</v>
      </c>
      <c r="Q306" s="73">
        <v>3.1415926535897931E-4</v>
      </c>
      <c r="R306" s="73" t="s">
        <v>630</v>
      </c>
      <c r="S306" s="73"/>
      <c r="T306" s="73"/>
      <c r="U306" s="73">
        <v>0.02</v>
      </c>
      <c r="V306" s="73">
        <v>0</v>
      </c>
      <c r="W306" s="73">
        <v>0</v>
      </c>
      <c r="X306" s="73">
        <v>0</v>
      </c>
      <c r="Y306" s="73">
        <v>0</v>
      </c>
      <c r="Z306" s="77" t="s">
        <v>3131</v>
      </c>
      <c r="AA306" s="73"/>
      <c r="AB306" s="73"/>
      <c r="AC306" s="73"/>
      <c r="AD306" s="73"/>
      <c r="AE306" s="73"/>
      <c r="AF306" s="73"/>
      <c r="AG306" s="73"/>
      <c r="AH306" s="73"/>
      <c r="AI306" s="73"/>
      <c r="AJ306" s="73"/>
    </row>
    <row r="307" spans="1:36" ht="15" customHeight="1" x14ac:dyDescent="0.25">
      <c r="A307" s="76">
        <v>46301.781284722223</v>
      </c>
      <c r="B307" s="73">
        <v>1</v>
      </c>
      <c r="C307" s="73" t="s">
        <v>375</v>
      </c>
      <c r="D307" s="73" t="s">
        <v>648</v>
      </c>
      <c r="E307" s="73" t="s">
        <v>3137</v>
      </c>
      <c r="F307" s="73" t="s">
        <v>2745</v>
      </c>
      <c r="G307" s="79">
        <v>-2.5843698628994681E-4</v>
      </c>
      <c r="H307" s="73">
        <v>-51.687397257989382</v>
      </c>
      <c r="I307" s="77" t="s">
        <v>327</v>
      </c>
      <c r="L307" s="76">
        <v>46301.781284722223</v>
      </c>
      <c r="M307" s="73" t="s">
        <v>3137</v>
      </c>
      <c r="N307" s="73" t="s">
        <v>2745</v>
      </c>
      <c r="O307" s="73">
        <v>0.1156379406297121</v>
      </c>
      <c r="P307" s="73">
        <v>-0.27288219520596202</v>
      </c>
      <c r="Q307" s="73">
        <v>3.1415926535897931E-4</v>
      </c>
      <c r="R307" s="73" t="s">
        <v>630</v>
      </c>
      <c r="S307" s="73"/>
      <c r="T307" s="73"/>
      <c r="U307" s="73">
        <v>0.02</v>
      </c>
      <c r="V307" s="73">
        <v>0</v>
      </c>
      <c r="W307" s="73">
        <v>0</v>
      </c>
      <c r="X307" s="73">
        <v>0</v>
      </c>
      <c r="Y307" s="73">
        <v>0</v>
      </c>
      <c r="Z307" s="77" t="s">
        <v>3131</v>
      </c>
      <c r="AA307" s="73"/>
      <c r="AB307" s="73"/>
      <c r="AC307" s="73"/>
      <c r="AD307" s="73"/>
      <c r="AE307" s="73"/>
      <c r="AF307" s="73"/>
      <c r="AG307" s="73"/>
      <c r="AH307" s="73"/>
      <c r="AI307" s="73"/>
      <c r="AJ307" s="73"/>
    </row>
    <row r="308" spans="1:36" ht="15" customHeight="1" x14ac:dyDescent="0.25">
      <c r="A308" s="76">
        <v>46301.781284722223</v>
      </c>
      <c r="B308" s="73">
        <v>1</v>
      </c>
      <c r="C308" s="73" t="s">
        <v>375</v>
      </c>
      <c r="D308" s="73" t="s">
        <v>648</v>
      </c>
      <c r="E308" s="73" t="s">
        <v>3138</v>
      </c>
      <c r="F308" s="73" t="s">
        <v>2745</v>
      </c>
      <c r="G308" s="79">
        <v>-2.4032250017476389E-4</v>
      </c>
      <c r="H308" s="73">
        <v>-48.064500034952793</v>
      </c>
      <c r="I308" s="77" t="s">
        <v>327</v>
      </c>
      <c r="L308" s="76">
        <v>46301.781284722223</v>
      </c>
      <c r="M308" s="73" t="s">
        <v>3138</v>
      </c>
      <c r="N308" s="73" t="s">
        <v>2745</v>
      </c>
      <c r="O308" s="73">
        <v>0.13251627482952041</v>
      </c>
      <c r="P308" s="73">
        <v>-0.25115834099921375</v>
      </c>
      <c r="Q308" s="73">
        <v>3.1415926535897931E-4</v>
      </c>
      <c r="R308" s="73" t="s">
        <v>630</v>
      </c>
      <c r="S308" s="73"/>
      <c r="T308" s="73"/>
      <c r="U308" s="73">
        <v>0.02</v>
      </c>
      <c r="V308" s="73">
        <v>0</v>
      </c>
      <c r="W308" s="73">
        <v>0</v>
      </c>
      <c r="X308" s="73">
        <v>0</v>
      </c>
      <c r="Y308" s="73">
        <v>0</v>
      </c>
      <c r="Z308" s="77" t="s">
        <v>3131</v>
      </c>
      <c r="AA308" s="73"/>
      <c r="AB308" s="73"/>
      <c r="AC308" s="73"/>
      <c r="AD308" s="73"/>
      <c r="AE308" s="73"/>
      <c r="AF308" s="73"/>
      <c r="AG308" s="73"/>
      <c r="AH308" s="73"/>
      <c r="AI308" s="73"/>
      <c r="AJ308" s="73"/>
    </row>
    <row r="309" spans="1:36" ht="15" customHeight="1" x14ac:dyDescent="0.25">
      <c r="A309" s="76">
        <v>46301.781284722223</v>
      </c>
      <c r="B309" s="73">
        <v>1</v>
      </c>
      <c r="C309" s="73" t="s">
        <v>375</v>
      </c>
      <c r="D309" s="73" t="s">
        <v>648</v>
      </c>
      <c r="E309" s="73" t="s">
        <v>3139</v>
      </c>
      <c r="F309" s="73" t="s">
        <v>2745</v>
      </c>
      <c r="G309" s="79">
        <v>-2.1434104540938152E-4</v>
      </c>
      <c r="H309" s="73">
        <v>-42.868209081876323</v>
      </c>
      <c r="I309" s="77" t="s">
        <v>327</v>
      </c>
      <c r="L309" s="76">
        <v>46301.781284722223</v>
      </c>
      <c r="M309" s="73" t="s">
        <v>3139</v>
      </c>
      <c r="N309" s="73" t="s">
        <v>2745</v>
      </c>
      <c r="O309" s="73">
        <v>-0.14000000000000001</v>
      </c>
      <c r="P309" s="73">
        <v>-0.21999999999999997</v>
      </c>
      <c r="Q309" s="73">
        <v>3.1415926535897931E-4</v>
      </c>
      <c r="R309" s="73" t="s">
        <v>630</v>
      </c>
      <c r="S309" s="73"/>
      <c r="T309" s="73"/>
      <c r="U309" s="73">
        <v>0.02</v>
      </c>
      <c r="V309" s="73">
        <v>0</v>
      </c>
      <c r="W309" s="73">
        <v>0</v>
      </c>
      <c r="X309" s="73">
        <v>0</v>
      </c>
      <c r="Y309" s="73">
        <v>0</v>
      </c>
      <c r="Z309" s="77" t="s">
        <v>3140</v>
      </c>
      <c r="AA309" s="73"/>
      <c r="AB309" s="73"/>
      <c r="AC309" s="73"/>
      <c r="AD309" s="73"/>
      <c r="AE309" s="73"/>
      <c r="AF309" s="73"/>
      <c r="AG309" s="73"/>
      <c r="AH309" s="73"/>
      <c r="AI309" s="73"/>
      <c r="AJ309" s="73"/>
    </row>
    <row r="310" spans="1:36" ht="15" customHeight="1" x14ac:dyDescent="0.25">
      <c r="A310" s="76">
        <v>46301.781284722223</v>
      </c>
      <c r="B310" s="73">
        <v>1</v>
      </c>
      <c r="C310" s="73" t="s">
        <v>375</v>
      </c>
      <c r="D310" s="73" t="s">
        <v>648</v>
      </c>
      <c r="E310" s="73" t="s">
        <v>3141</v>
      </c>
      <c r="F310" s="73" t="s">
        <v>2745</v>
      </c>
      <c r="G310" s="79">
        <v>-1.4096204171302484E-4</v>
      </c>
      <c r="H310" s="73">
        <v>-28.192408342604985</v>
      </c>
      <c r="I310" s="77" t="s">
        <v>327</v>
      </c>
      <c r="L310" s="76">
        <v>46301.781284722223</v>
      </c>
      <c r="M310" s="73" t="s">
        <v>3141</v>
      </c>
      <c r="N310" s="73" t="s">
        <v>2745</v>
      </c>
      <c r="O310" s="73">
        <v>-0.14000000000000001</v>
      </c>
      <c r="P310" s="73">
        <v>-0.13199999999999998</v>
      </c>
      <c r="Q310" s="73">
        <v>3.1415926535897931E-4</v>
      </c>
      <c r="R310" s="73" t="s">
        <v>630</v>
      </c>
      <c r="S310" s="73"/>
      <c r="T310" s="73"/>
      <c r="U310" s="73">
        <v>0.02</v>
      </c>
      <c r="V310" s="73">
        <v>0</v>
      </c>
      <c r="W310" s="73">
        <v>0</v>
      </c>
      <c r="X310" s="73">
        <v>0</v>
      </c>
      <c r="Y310" s="73">
        <v>0</v>
      </c>
      <c r="Z310" s="77" t="s">
        <v>3140</v>
      </c>
      <c r="AA310" s="73"/>
      <c r="AB310" s="73"/>
      <c r="AC310" s="73"/>
      <c r="AD310" s="73"/>
      <c r="AE310" s="73"/>
      <c r="AF310" s="73"/>
      <c r="AG310" s="73"/>
      <c r="AH310" s="73"/>
      <c r="AI310" s="73"/>
      <c r="AJ310" s="73"/>
    </row>
    <row r="311" spans="1:36" ht="15" customHeight="1" x14ac:dyDescent="0.25">
      <c r="A311" s="76">
        <v>46301.781284722223</v>
      </c>
      <c r="B311" s="73">
        <v>1</v>
      </c>
      <c r="C311" s="73" t="s">
        <v>375</v>
      </c>
      <c r="D311" s="73" t="s">
        <v>648</v>
      </c>
      <c r="E311" s="73" t="s">
        <v>3142</v>
      </c>
      <c r="F311" s="73" t="s">
        <v>2745</v>
      </c>
      <c r="G311" s="79">
        <v>-6.7583038016668176E-5</v>
      </c>
      <c r="H311" s="73">
        <v>-13.516607603333654</v>
      </c>
      <c r="I311" s="77" t="s">
        <v>327</v>
      </c>
      <c r="L311" s="76">
        <v>46301.781284722223</v>
      </c>
      <c r="M311" s="73" t="s">
        <v>3142</v>
      </c>
      <c r="N311" s="73" t="s">
        <v>2745</v>
      </c>
      <c r="O311" s="73">
        <v>-0.14000000000000001</v>
      </c>
      <c r="P311" s="73">
        <v>-4.3999999999999984E-2</v>
      </c>
      <c r="Q311" s="73">
        <v>3.1415926535897931E-4</v>
      </c>
      <c r="R311" s="73" t="s">
        <v>630</v>
      </c>
      <c r="S311" s="73"/>
      <c r="T311" s="73"/>
      <c r="U311" s="73">
        <v>0.02</v>
      </c>
      <c r="V311" s="73">
        <v>0</v>
      </c>
      <c r="W311" s="73">
        <v>0</v>
      </c>
      <c r="X311" s="73">
        <v>0</v>
      </c>
      <c r="Y311" s="73">
        <v>0</v>
      </c>
      <c r="Z311" s="77" t="s">
        <v>3140</v>
      </c>
      <c r="AA311" s="73"/>
      <c r="AB311" s="73"/>
      <c r="AC311" s="73"/>
      <c r="AD311" s="73"/>
      <c r="AE311" s="73"/>
      <c r="AF311" s="73"/>
      <c r="AG311" s="73"/>
      <c r="AH311" s="73"/>
      <c r="AI311" s="73"/>
      <c r="AJ311" s="73"/>
    </row>
    <row r="312" spans="1:36" ht="15" customHeight="1" x14ac:dyDescent="0.25">
      <c r="A312" s="76">
        <v>46301.781284722223</v>
      </c>
      <c r="B312" s="73">
        <v>1</v>
      </c>
      <c r="C312" s="73" t="s">
        <v>375</v>
      </c>
      <c r="D312" s="73" t="s">
        <v>648</v>
      </c>
      <c r="E312" s="73" t="s">
        <v>3143</v>
      </c>
      <c r="F312" s="73" t="s">
        <v>2745</v>
      </c>
      <c r="G312" s="79">
        <v>5.7959656796884766E-6</v>
      </c>
      <c r="H312" s="73">
        <v>1.1591931359376952</v>
      </c>
      <c r="I312" s="77" t="s">
        <v>328</v>
      </c>
      <c r="L312" s="76">
        <v>46301.781284722223</v>
      </c>
      <c r="M312" s="73" t="s">
        <v>3143</v>
      </c>
      <c r="N312" s="73" t="s">
        <v>2745</v>
      </c>
      <c r="O312" s="73">
        <v>-0.14000000000000001</v>
      </c>
      <c r="P312" s="73">
        <v>4.3999999999999984E-2</v>
      </c>
      <c r="Q312" s="73">
        <v>3.1415926535897931E-4</v>
      </c>
      <c r="R312" s="73" t="s">
        <v>630</v>
      </c>
      <c r="S312" s="73"/>
      <c r="T312" s="73"/>
      <c r="U312" s="73">
        <v>0.02</v>
      </c>
      <c r="V312" s="73">
        <v>0</v>
      </c>
      <c r="W312" s="73">
        <v>0</v>
      </c>
      <c r="X312" s="73">
        <v>0</v>
      </c>
      <c r="Y312" s="73">
        <v>0</v>
      </c>
      <c r="Z312" s="77" t="s">
        <v>3140</v>
      </c>
      <c r="AA312" s="73"/>
      <c r="AB312" s="73"/>
      <c r="AC312" s="73"/>
      <c r="AD312" s="73"/>
      <c r="AE312" s="73"/>
      <c r="AF312" s="73"/>
      <c r="AG312" s="73"/>
      <c r="AH312" s="73"/>
      <c r="AI312" s="73"/>
      <c r="AJ312" s="73"/>
    </row>
    <row r="313" spans="1:36" ht="15" customHeight="1" x14ac:dyDescent="0.25">
      <c r="A313" s="76">
        <v>46301.781284722223</v>
      </c>
      <c r="B313" s="73">
        <v>1</v>
      </c>
      <c r="C313" s="73" t="s">
        <v>375</v>
      </c>
      <c r="D313" s="73" t="s">
        <v>648</v>
      </c>
      <c r="E313" s="73" t="s">
        <v>3144</v>
      </c>
      <c r="F313" s="73" t="s">
        <v>2745</v>
      </c>
      <c r="G313" s="79">
        <v>7.9174969376045171E-5</v>
      </c>
      <c r="H313" s="73">
        <v>15.834993875209035</v>
      </c>
      <c r="I313" s="77" t="s">
        <v>328</v>
      </c>
      <c r="L313" s="76">
        <v>46301.781284722223</v>
      </c>
      <c r="M313" s="73" t="s">
        <v>3144</v>
      </c>
      <c r="N313" s="73" t="s">
        <v>2745</v>
      </c>
      <c r="O313" s="73">
        <v>-0.14000000000000001</v>
      </c>
      <c r="P313" s="73">
        <v>0.13200000000000001</v>
      </c>
      <c r="Q313" s="73">
        <v>3.1415926535897931E-4</v>
      </c>
      <c r="R313" s="73" t="s">
        <v>630</v>
      </c>
      <c r="S313" s="73"/>
      <c r="T313" s="73"/>
      <c r="U313" s="73">
        <v>0.02</v>
      </c>
      <c r="V313" s="73">
        <v>0</v>
      </c>
      <c r="W313" s="73">
        <v>0</v>
      </c>
      <c r="X313" s="73">
        <v>0</v>
      </c>
      <c r="Y313" s="73">
        <v>0</v>
      </c>
      <c r="Z313" s="77" t="s">
        <v>3140</v>
      </c>
      <c r="AA313" s="73"/>
      <c r="AB313" s="73"/>
      <c r="AC313" s="73"/>
      <c r="AD313" s="73"/>
      <c r="AE313" s="73"/>
      <c r="AF313" s="73"/>
      <c r="AG313" s="73"/>
      <c r="AH313" s="73"/>
      <c r="AI313" s="73"/>
      <c r="AJ313" s="73"/>
    </row>
    <row r="314" spans="1:36" ht="15" customHeight="1" x14ac:dyDescent="0.25">
      <c r="A314" s="76">
        <v>46301.781284722223</v>
      </c>
      <c r="B314" s="73">
        <v>1</v>
      </c>
      <c r="C314" s="73" t="s">
        <v>375</v>
      </c>
      <c r="D314" s="73" t="s">
        <v>648</v>
      </c>
      <c r="E314" s="73" t="s">
        <v>3145</v>
      </c>
      <c r="F314" s="73" t="s">
        <v>2745</v>
      </c>
      <c r="G314" s="79">
        <v>1.5255397307240183E-4</v>
      </c>
      <c r="H314" s="73">
        <v>30.510794614480368</v>
      </c>
      <c r="I314" s="77" t="s">
        <v>328</v>
      </c>
      <c r="L314" s="76">
        <v>46301.781284722223</v>
      </c>
      <c r="M314" s="73" t="s">
        <v>3145</v>
      </c>
      <c r="N314" s="73" t="s">
        <v>2745</v>
      </c>
      <c r="O314" s="73">
        <v>-0.14000000000000001</v>
      </c>
      <c r="P314" s="73">
        <v>0.21999999999999997</v>
      </c>
      <c r="Q314" s="73">
        <v>3.1415926535897931E-4</v>
      </c>
      <c r="R314" s="73" t="s">
        <v>630</v>
      </c>
      <c r="S314" s="73"/>
      <c r="T314" s="73"/>
      <c r="U314" s="73">
        <v>0.02</v>
      </c>
      <c r="V314" s="73">
        <v>0</v>
      </c>
      <c r="W314" s="73">
        <v>0</v>
      </c>
      <c r="X314" s="73">
        <v>0</v>
      </c>
      <c r="Y314" s="73">
        <v>0</v>
      </c>
      <c r="Z314" s="77" t="s">
        <v>3140</v>
      </c>
      <c r="AA314" s="73"/>
      <c r="AB314" s="73"/>
      <c r="AC314" s="73"/>
      <c r="AD314" s="73"/>
      <c r="AE314" s="73"/>
      <c r="AF314" s="73"/>
      <c r="AG314" s="73"/>
      <c r="AH314" s="73"/>
      <c r="AI314" s="73"/>
      <c r="AJ314" s="73"/>
    </row>
    <row r="315" spans="1:36" ht="15" customHeight="1" x14ac:dyDescent="0.25">
      <c r="A315" s="76">
        <v>46301.781284722223</v>
      </c>
      <c r="B315" s="73">
        <v>1</v>
      </c>
      <c r="C315" s="73" t="s">
        <v>375</v>
      </c>
      <c r="D315" s="73" t="s">
        <v>648</v>
      </c>
      <c r="E315" s="73" t="s">
        <v>3146</v>
      </c>
      <c r="F315" s="73" t="s">
        <v>2745</v>
      </c>
      <c r="G315" s="79">
        <v>-2.1434104540938155E-4</v>
      </c>
      <c r="H315" s="73">
        <v>-42.86820908187633</v>
      </c>
      <c r="I315" s="77" t="s">
        <v>327</v>
      </c>
      <c r="L315" s="76">
        <v>46301.781284722223</v>
      </c>
      <c r="M315" s="73" t="s">
        <v>3146</v>
      </c>
      <c r="N315" s="73" t="s">
        <v>2745</v>
      </c>
      <c r="O315" s="73">
        <v>0.14000000000000001</v>
      </c>
      <c r="P315" s="73">
        <v>-0.21999999999999997</v>
      </c>
      <c r="Q315" s="73">
        <v>3.1415926535897931E-4</v>
      </c>
      <c r="R315" s="73" t="s">
        <v>630</v>
      </c>
      <c r="S315" s="73"/>
      <c r="T315" s="73"/>
      <c r="U315" s="73">
        <v>0.02</v>
      </c>
      <c r="V315" s="73">
        <v>0</v>
      </c>
      <c r="W315" s="73">
        <v>0</v>
      </c>
      <c r="X315" s="73">
        <v>0</v>
      </c>
      <c r="Y315" s="73">
        <v>0</v>
      </c>
      <c r="Z315" s="77" t="s">
        <v>3147</v>
      </c>
      <c r="AA315" s="73"/>
      <c r="AB315" s="73"/>
      <c r="AC315" s="73"/>
      <c r="AD315" s="73"/>
      <c r="AE315" s="73"/>
      <c r="AF315" s="73"/>
      <c r="AG315" s="73"/>
      <c r="AH315" s="73"/>
      <c r="AI315" s="73"/>
      <c r="AJ315" s="73"/>
    </row>
    <row r="316" spans="1:36" ht="15" customHeight="1" x14ac:dyDescent="0.25">
      <c r="A316" s="76">
        <v>46301.781284722223</v>
      </c>
      <c r="B316" s="73">
        <v>1</v>
      </c>
      <c r="C316" s="73" t="s">
        <v>375</v>
      </c>
      <c r="D316" s="73" t="s">
        <v>648</v>
      </c>
      <c r="E316" s="73" t="s">
        <v>3148</v>
      </c>
      <c r="F316" s="73" t="s">
        <v>2745</v>
      </c>
      <c r="G316" s="79">
        <v>-1.4096204171302486E-4</v>
      </c>
      <c r="H316" s="73">
        <v>-28.192408342604992</v>
      </c>
      <c r="I316" s="77" t="s">
        <v>327</v>
      </c>
      <c r="L316" s="76">
        <v>46301.781284722223</v>
      </c>
      <c r="M316" s="73" t="s">
        <v>3148</v>
      </c>
      <c r="N316" s="73" t="s">
        <v>2745</v>
      </c>
      <c r="O316" s="73">
        <v>0.14000000000000001</v>
      </c>
      <c r="P316" s="73">
        <v>-0.13199999999999998</v>
      </c>
      <c r="Q316" s="73">
        <v>3.1415926535897931E-4</v>
      </c>
      <c r="R316" s="73" t="s">
        <v>630</v>
      </c>
      <c r="S316" s="73"/>
      <c r="T316" s="73"/>
      <c r="U316" s="73">
        <v>0.02</v>
      </c>
      <c r="V316" s="73">
        <v>0</v>
      </c>
      <c r="W316" s="73">
        <v>0</v>
      </c>
      <c r="X316" s="73">
        <v>0</v>
      </c>
      <c r="Y316" s="73">
        <v>0</v>
      </c>
      <c r="Z316" s="77" t="s">
        <v>3147</v>
      </c>
      <c r="AA316" s="73"/>
      <c r="AB316" s="73"/>
      <c r="AC316" s="73"/>
      <c r="AD316" s="73"/>
      <c r="AE316" s="73"/>
      <c r="AF316" s="73"/>
      <c r="AG316" s="73"/>
      <c r="AH316" s="73"/>
      <c r="AI316" s="73"/>
      <c r="AJ316" s="73"/>
    </row>
    <row r="317" spans="1:36" ht="15" customHeight="1" x14ac:dyDescent="0.25">
      <c r="A317" s="76">
        <v>46301.781284722223</v>
      </c>
      <c r="B317" s="73">
        <v>1</v>
      </c>
      <c r="C317" s="73" t="s">
        <v>375</v>
      </c>
      <c r="D317" s="73" t="s">
        <v>648</v>
      </c>
      <c r="E317" s="73" t="s">
        <v>3149</v>
      </c>
      <c r="F317" s="73" t="s">
        <v>2745</v>
      </c>
      <c r="G317" s="79">
        <v>-6.7583038016668189E-5</v>
      </c>
      <c r="H317" s="73">
        <v>-13.516607603333656</v>
      </c>
      <c r="I317" s="77" t="s">
        <v>327</v>
      </c>
      <c r="L317" s="76">
        <v>46301.781284722223</v>
      </c>
      <c r="M317" s="73" t="s">
        <v>3149</v>
      </c>
      <c r="N317" s="73" t="s">
        <v>2745</v>
      </c>
      <c r="O317" s="73">
        <v>0.14000000000000001</v>
      </c>
      <c r="P317" s="73">
        <v>-4.3999999999999984E-2</v>
      </c>
      <c r="Q317" s="73">
        <v>3.1415926535897931E-4</v>
      </c>
      <c r="R317" s="73" t="s">
        <v>630</v>
      </c>
      <c r="S317" s="73"/>
      <c r="T317" s="73"/>
      <c r="U317" s="73">
        <v>0.02</v>
      </c>
      <c r="V317" s="73">
        <v>0</v>
      </c>
      <c r="W317" s="73">
        <v>0</v>
      </c>
      <c r="X317" s="73">
        <v>0</v>
      </c>
      <c r="Y317" s="73">
        <v>0</v>
      </c>
      <c r="Z317" s="77" t="s">
        <v>3147</v>
      </c>
      <c r="AA317" s="73"/>
      <c r="AB317" s="73"/>
      <c r="AC317" s="73"/>
      <c r="AD317" s="73"/>
      <c r="AE317" s="73"/>
      <c r="AF317" s="73"/>
      <c r="AG317" s="73"/>
      <c r="AH317" s="73"/>
      <c r="AI317" s="73"/>
      <c r="AJ317" s="73"/>
    </row>
    <row r="318" spans="1:36" ht="15" customHeight="1" x14ac:dyDescent="0.25">
      <c r="A318" s="76">
        <v>46301.781284722223</v>
      </c>
      <c r="B318" s="73">
        <v>1</v>
      </c>
      <c r="C318" s="73" t="s">
        <v>375</v>
      </c>
      <c r="D318" s="73" t="s">
        <v>648</v>
      </c>
      <c r="E318" s="73" t="s">
        <v>3150</v>
      </c>
      <c r="F318" s="73" t="s">
        <v>2745</v>
      </c>
      <c r="G318" s="79">
        <v>5.7959656796884614E-6</v>
      </c>
      <c r="H318" s="73">
        <v>1.1591931359376924</v>
      </c>
      <c r="I318" s="77" t="s">
        <v>328</v>
      </c>
      <c r="L318" s="76">
        <v>46301.781284722223</v>
      </c>
      <c r="M318" s="73" t="s">
        <v>3150</v>
      </c>
      <c r="N318" s="73" t="s">
        <v>2745</v>
      </c>
      <c r="O318" s="73">
        <v>0.14000000000000001</v>
      </c>
      <c r="P318" s="73">
        <v>4.3999999999999984E-2</v>
      </c>
      <c r="Q318" s="73">
        <v>3.1415926535897931E-4</v>
      </c>
      <c r="R318" s="73" t="s">
        <v>630</v>
      </c>
      <c r="S318" s="73"/>
      <c r="T318" s="73"/>
      <c r="U318" s="73">
        <v>0.02</v>
      </c>
      <c r="V318" s="73">
        <v>0</v>
      </c>
      <c r="W318" s="73">
        <v>0</v>
      </c>
      <c r="X318" s="73">
        <v>0</v>
      </c>
      <c r="Y318" s="73">
        <v>0</v>
      </c>
      <c r="Z318" s="77" t="s">
        <v>3147</v>
      </c>
      <c r="AA318" s="73"/>
      <c r="AB318" s="73"/>
      <c r="AC318" s="73"/>
      <c r="AD318" s="73"/>
      <c r="AE318" s="73"/>
      <c r="AF318" s="73"/>
      <c r="AG318" s="73"/>
      <c r="AH318" s="73"/>
      <c r="AI318" s="73"/>
      <c r="AJ318" s="73"/>
    </row>
    <row r="319" spans="1:36" ht="15" customHeight="1" x14ac:dyDescent="0.25">
      <c r="A319" s="76">
        <v>46301.781284722223</v>
      </c>
      <c r="B319" s="73">
        <v>1</v>
      </c>
      <c r="C319" s="73" t="s">
        <v>375</v>
      </c>
      <c r="D319" s="73" t="s">
        <v>648</v>
      </c>
      <c r="E319" s="73" t="s">
        <v>3151</v>
      </c>
      <c r="F319" s="73" t="s">
        <v>2745</v>
      </c>
      <c r="G319" s="79">
        <v>7.9174969376045158E-5</v>
      </c>
      <c r="H319" s="73">
        <v>15.834993875209031</v>
      </c>
      <c r="I319" s="77" t="s">
        <v>328</v>
      </c>
      <c r="L319" s="76">
        <v>46301.781284722223</v>
      </c>
      <c r="M319" s="73" t="s">
        <v>3151</v>
      </c>
      <c r="N319" s="73" t="s">
        <v>2745</v>
      </c>
      <c r="O319" s="73">
        <v>0.14000000000000001</v>
      </c>
      <c r="P319" s="73">
        <v>0.13200000000000001</v>
      </c>
      <c r="Q319" s="73">
        <v>3.1415926535897931E-4</v>
      </c>
      <c r="R319" s="73" t="s">
        <v>630</v>
      </c>
      <c r="S319" s="73"/>
      <c r="T319" s="73"/>
      <c r="U319" s="73">
        <v>0.02</v>
      </c>
      <c r="V319" s="73">
        <v>0</v>
      </c>
      <c r="W319" s="73">
        <v>0</v>
      </c>
      <c r="X319" s="73">
        <v>0</v>
      </c>
      <c r="Y319" s="73">
        <v>0</v>
      </c>
      <c r="Z319" s="77" t="s">
        <v>3147</v>
      </c>
      <c r="AA319" s="73"/>
      <c r="AB319" s="73"/>
      <c r="AC319" s="73"/>
      <c r="AD319" s="73"/>
      <c r="AE319" s="73"/>
      <c r="AF319" s="73"/>
      <c r="AG319" s="73"/>
      <c r="AH319" s="73"/>
      <c r="AI319" s="73"/>
      <c r="AJ319" s="73"/>
    </row>
    <row r="320" spans="1:36" ht="15" customHeight="1" x14ac:dyDescent="0.25">
      <c r="A320" s="76">
        <v>46301.781284722223</v>
      </c>
      <c r="B320" s="73">
        <v>1</v>
      </c>
      <c r="C320" s="73" t="s">
        <v>375</v>
      </c>
      <c r="D320" s="73" t="s">
        <v>648</v>
      </c>
      <c r="E320" s="73" t="s">
        <v>3152</v>
      </c>
      <c r="F320" s="73" t="s">
        <v>2745</v>
      </c>
      <c r="G320" s="79">
        <v>1.525539730724018E-4</v>
      </c>
      <c r="H320" s="73">
        <v>30.510794614480361</v>
      </c>
      <c r="I320" s="77" t="s">
        <v>328</v>
      </c>
      <c r="L320" s="76">
        <v>46301.781284722223</v>
      </c>
      <c r="M320" s="73" t="s">
        <v>3152</v>
      </c>
      <c r="N320" s="73" t="s">
        <v>2745</v>
      </c>
      <c r="O320" s="73">
        <v>0.14000000000000001</v>
      </c>
      <c r="P320" s="73">
        <v>0.21999999999999997</v>
      </c>
      <c r="Q320" s="73">
        <v>3.1415926535897931E-4</v>
      </c>
      <c r="R320" s="73" t="s">
        <v>630</v>
      </c>
      <c r="S320" s="73"/>
      <c r="T320" s="73"/>
      <c r="U320" s="73">
        <v>0.02</v>
      </c>
      <c r="V320" s="73">
        <v>0</v>
      </c>
      <c r="W320" s="73">
        <v>0</v>
      </c>
      <c r="X320" s="73">
        <v>0</v>
      </c>
      <c r="Y320" s="73">
        <v>0</v>
      </c>
      <c r="Z320" s="77" t="s">
        <v>3147</v>
      </c>
      <c r="AA320" s="73"/>
      <c r="AB320" s="73"/>
      <c r="AC320" s="73"/>
      <c r="AD320" s="73"/>
      <c r="AE320" s="73"/>
      <c r="AF320" s="73"/>
      <c r="AG320" s="73"/>
      <c r="AH320" s="73"/>
      <c r="AI320" s="73"/>
      <c r="AJ320" s="73"/>
    </row>
    <row r="321" spans="1:36" ht="15" customHeight="1" x14ac:dyDescent="0.25">
      <c r="A321" s="76">
        <v>46301.781284722223</v>
      </c>
      <c r="B321" s="73">
        <v>1</v>
      </c>
      <c r="C321" s="73" t="s">
        <v>375</v>
      </c>
      <c r="D321" s="73" t="s">
        <v>647</v>
      </c>
      <c r="E321" s="73" t="s">
        <v>2635</v>
      </c>
      <c r="F321" s="73" t="s">
        <v>183</v>
      </c>
      <c r="G321" s="79">
        <v>-2.0974137547269956E-4</v>
      </c>
      <c r="H321" s="73">
        <v>-6.8165947028627363</v>
      </c>
      <c r="I321" s="77" t="s">
        <v>327</v>
      </c>
      <c r="L321" s="76">
        <v>46301.781284722223</v>
      </c>
      <c r="M321" s="73" t="s">
        <v>3153</v>
      </c>
      <c r="N321" s="73" t="s">
        <v>2772</v>
      </c>
      <c r="O321" s="73">
        <v>-0.25</v>
      </c>
      <c r="P321" s="73">
        <v>-0.21999999999999997</v>
      </c>
      <c r="Q321" s="73"/>
      <c r="R321" s="73" t="s">
        <v>2773</v>
      </c>
      <c r="S321" s="73"/>
      <c r="T321" s="73"/>
      <c r="U321" s="73"/>
      <c r="V321" s="73"/>
      <c r="W321" s="73"/>
      <c r="X321" s="73"/>
      <c r="Y321" s="73"/>
      <c r="Z321" s="77" t="s">
        <v>3154</v>
      </c>
      <c r="AA321" s="73">
        <v>-0.25</v>
      </c>
      <c r="AB321" s="73">
        <v>0.21999999999999997</v>
      </c>
      <c r="AC321" s="73">
        <v>0</v>
      </c>
      <c r="AD321" s="73">
        <v>0</v>
      </c>
      <c r="AE321" s="73">
        <v>0</v>
      </c>
      <c r="AF321" s="73">
        <v>0</v>
      </c>
      <c r="AG321" s="73" t="s">
        <v>2774</v>
      </c>
      <c r="AH321" s="73" t="s">
        <v>2775</v>
      </c>
      <c r="AI321" s="73" t="s">
        <v>22</v>
      </c>
      <c r="AJ321" s="73" t="s">
        <v>288</v>
      </c>
    </row>
    <row r="322" spans="1:36" ht="15" customHeight="1" x14ac:dyDescent="0.25">
      <c r="A322" s="76">
        <v>46301.781284722223</v>
      </c>
      <c r="B322" s="73">
        <v>1</v>
      </c>
      <c r="C322" s="73" t="s">
        <v>375</v>
      </c>
      <c r="D322" s="73" t="s">
        <v>647</v>
      </c>
      <c r="E322" s="73" t="s">
        <v>2638</v>
      </c>
      <c r="F322" s="73" t="s">
        <v>183</v>
      </c>
      <c r="G322" s="79">
        <v>-2.0974137547269956E-4</v>
      </c>
      <c r="H322" s="73">
        <v>-6.8165947028627363</v>
      </c>
      <c r="I322" s="77" t="s">
        <v>327</v>
      </c>
      <c r="L322" s="76">
        <v>46301.781284722223</v>
      </c>
      <c r="M322" s="73" t="s">
        <v>3155</v>
      </c>
      <c r="N322" s="73" t="s">
        <v>2772</v>
      </c>
      <c r="O322" s="73">
        <v>-0.25</v>
      </c>
      <c r="P322" s="73">
        <v>0.21999999999999997</v>
      </c>
      <c r="Q322" s="73"/>
      <c r="R322" s="73" t="s">
        <v>3156</v>
      </c>
      <c r="S322" s="73"/>
      <c r="T322" s="73"/>
      <c r="U322" s="73"/>
      <c r="V322" s="73"/>
      <c r="W322" s="73"/>
      <c r="X322" s="73"/>
      <c r="Y322" s="73"/>
      <c r="Z322" s="77" t="s">
        <v>3157</v>
      </c>
      <c r="AA322" s="73">
        <v>-6.9999999999999965E-2</v>
      </c>
      <c r="AB322" s="73">
        <v>0.4</v>
      </c>
      <c r="AC322" s="73">
        <v>-7.0000000000000021E-2</v>
      </c>
      <c r="AD322" s="73">
        <v>0.22</v>
      </c>
      <c r="AE322" s="73">
        <v>0.18</v>
      </c>
      <c r="AF322" s="73">
        <v>-1.5707963267948966</v>
      </c>
      <c r="AG322" s="73" t="s">
        <v>2774</v>
      </c>
      <c r="AH322" s="73" t="s">
        <v>2775</v>
      </c>
      <c r="AI322" s="73" t="s">
        <v>22</v>
      </c>
      <c r="AJ322" s="73" t="s">
        <v>288</v>
      </c>
    </row>
    <row r="323" spans="1:36" ht="15" customHeight="1" x14ac:dyDescent="0.25">
      <c r="A323" s="76">
        <v>46301.781284722223</v>
      </c>
      <c r="B323" s="73">
        <v>1</v>
      </c>
      <c r="C323" s="73" t="s">
        <v>375</v>
      </c>
      <c r="D323" s="73" t="s">
        <v>647</v>
      </c>
      <c r="E323" s="73" t="s">
        <v>2639</v>
      </c>
      <c r="F323" s="73" t="s">
        <v>183</v>
      </c>
      <c r="G323" s="79">
        <v>-2.0974137547269956E-4</v>
      </c>
      <c r="H323" s="73">
        <v>-6.8165947028627363</v>
      </c>
      <c r="I323" s="77" t="s">
        <v>327</v>
      </c>
      <c r="L323" s="76">
        <v>46301.781284722223</v>
      </c>
      <c r="M323" s="73" t="s">
        <v>3158</v>
      </c>
      <c r="N323" s="73" t="s">
        <v>2772</v>
      </c>
      <c r="O323" s="73">
        <v>-6.9999999999999965E-2</v>
      </c>
      <c r="P323" s="73">
        <v>0.4</v>
      </c>
      <c r="Q323" s="73"/>
      <c r="R323" s="73" t="s">
        <v>2773</v>
      </c>
      <c r="S323" s="73"/>
      <c r="T323" s="73"/>
      <c r="U323" s="73"/>
      <c r="V323" s="73"/>
      <c r="W323" s="73"/>
      <c r="X323" s="73"/>
      <c r="Y323" s="73"/>
      <c r="Z323" s="77" t="s">
        <v>3154</v>
      </c>
      <c r="AA323" s="73">
        <v>6.9999999999999965E-2</v>
      </c>
      <c r="AB323" s="73">
        <v>0.4</v>
      </c>
      <c r="AC323" s="73">
        <v>0</v>
      </c>
      <c r="AD323" s="73">
        <v>0</v>
      </c>
      <c r="AE323" s="73">
        <v>0</v>
      </c>
      <c r="AF323" s="73">
        <v>0</v>
      </c>
      <c r="AG323" s="73" t="s">
        <v>2774</v>
      </c>
      <c r="AH323" s="73" t="s">
        <v>2775</v>
      </c>
      <c r="AI323" s="73" t="s">
        <v>22</v>
      </c>
      <c r="AJ323" s="73" t="s">
        <v>288</v>
      </c>
    </row>
    <row r="324" spans="1:36" ht="15" customHeight="1" x14ac:dyDescent="0.25">
      <c r="A324" s="76">
        <v>46301.781284722223</v>
      </c>
      <c r="B324" s="73">
        <v>1</v>
      </c>
      <c r="C324" s="73" t="s">
        <v>375</v>
      </c>
      <c r="D324" s="73" t="s">
        <v>647</v>
      </c>
      <c r="E324" s="73" t="s">
        <v>2640</v>
      </c>
      <c r="F324" s="73" t="s">
        <v>183</v>
      </c>
      <c r="G324" s="79">
        <v>-2.0974137547269959E-4</v>
      </c>
      <c r="H324" s="73">
        <v>-6.8165947028627372</v>
      </c>
      <c r="I324" s="77" t="s">
        <v>327</v>
      </c>
      <c r="L324" s="76">
        <v>46301.781284722223</v>
      </c>
      <c r="M324" s="73" t="s">
        <v>3159</v>
      </c>
      <c r="N324" s="73" t="s">
        <v>2772</v>
      </c>
      <c r="O324" s="73">
        <v>6.9999999999999965E-2</v>
      </c>
      <c r="P324" s="73">
        <v>0.4</v>
      </c>
      <c r="Q324" s="73"/>
      <c r="R324" s="73" t="s">
        <v>3156</v>
      </c>
      <c r="S324" s="73"/>
      <c r="T324" s="73"/>
      <c r="U324" s="73"/>
      <c r="V324" s="73"/>
      <c r="W324" s="73"/>
      <c r="X324" s="73"/>
      <c r="Y324" s="73"/>
      <c r="Z324" s="77" t="s">
        <v>3157</v>
      </c>
      <c r="AA324" s="73">
        <v>0.25</v>
      </c>
      <c r="AB324" s="73">
        <v>0.21999999999999997</v>
      </c>
      <c r="AC324" s="73">
        <v>7.0000000000000021E-2</v>
      </c>
      <c r="AD324" s="73">
        <v>0.22</v>
      </c>
      <c r="AE324" s="73">
        <v>0.18</v>
      </c>
      <c r="AF324" s="73">
        <v>-1.5707963267948968</v>
      </c>
      <c r="AG324" s="73" t="s">
        <v>2774</v>
      </c>
      <c r="AH324" s="73" t="s">
        <v>2775</v>
      </c>
      <c r="AI324" s="73" t="s">
        <v>22</v>
      </c>
      <c r="AJ324" s="73" t="s">
        <v>288</v>
      </c>
    </row>
    <row r="325" spans="1:36" ht="15" customHeight="1" x14ac:dyDescent="0.25">
      <c r="A325" s="76">
        <v>46301.781284722223</v>
      </c>
      <c r="B325" s="73">
        <v>1</v>
      </c>
      <c r="C325" s="73" t="s">
        <v>375</v>
      </c>
      <c r="D325" s="73" t="s">
        <v>647</v>
      </c>
      <c r="E325" s="73" t="s">
        <v>2641</v>
      </c>
      <c r="F325" s="73" t="s">
        <v>183</v>
      </c>
      <c r="G325" s="79">
        <v>-2.0974137547269959E-4</v>
      </c>
      <c r="H325" s="73">
        <v>-6.8165947028627372</v>
      </c>
      <c r="I325" s="77" t="s">
        <v>327</v>
      </c>
      <c r="L325" s="76">
        <v>46301.781284722223</v>
      </c>
      <c r="M325" s="73" t="s">
        <v>3160</v>
      </c>
      <c r="N325" s="73" t="s">
        <v>2772</v>
      </c>
      <c r="O325" s="73">
        <v>0.25</v>
      </c>
      <c r="P325" s="73">
        <v>0.21999999999999997</v>
      </c>
      <c r="Q325" s="73"/>
      <c r="R325" s="73" t="s">
        <v>2773</v>
      </c>
      <c r="S325" s="73"/>
      <c r="T325" s="73"/>
      <c r="U325" s="73"/>
      <c r="V325" s="73"/>
      <c r="W325" s="73"/>
      <c r="X325" s="73"/>
      <c r="Y325" s="73"/>
      <c r="Z325" s="77" t="s">
        <v>3154</v>
      </c>
      <c r="AA325" s="73">
        <v>0.25</v>
      </c>
      <c r="AB325" s="73">
        <v>-0.21999999999999997</v>
      </c>
      <c r="AC325" s="73">
        <v>0</v>
      </c>
      <c r="AD325" s="73">
        <v>0</v>
      </c>
      <c r="AE325" s="73">
        <v>0</v>
      </c>
      <c r="AF325" s="73">
        <v>0</v>
      </c>
      <c r="AG325" s="73" t="s">
        <v>2774</v>
      </c>
      <c r="AH325" s="73" t="s">
        <v>2775</v>
      </c>
      <c r="AI325" s="73" t="s">
        <v>22</v>
      </c>
      <c r="AJ325" s="73" t="s">
        <v>288</v>
      </c>
    </row>
    <row r="326" spans="1:36" ht="15" customHeight="1" x14ac:dyDescent="0.25">
      <c r="A326" s="76">
        <v>46301.781284722223</v>
      </c>
      <c r="B326" s="73">
        <v>1</v>
      </c>
      <c r="C326" s="73" t="s">
        <v>375</v>
      </c>
      <c r="D326" s="73" t="s">
        <v>647</v>
      </c>
      <c r="E326" s="73" t="s">
        <v>2642</v>
      </c>
      <c r="F326" s="73" t="s">
        <v>183</v>
      </c>
      <c r="G326" s="79">
        <v>-2.0974137547269961E-4</v>
      </c>
      <c r="H326" s="73">
        <v>-6.8165947028627381</v>
      </c>
      <c r="I326" s="77" t="s">
        <v>327</v>
      </c>
      <c r="L326" s="76">
        <v>46301.781284722223</v>
      </c>
      <c r="M326" s="73" t="s">
        <v>3161</v>
      </c>
      <c r="N326" s="73" t="s">
        <v>2772</v>
      </c>
      <c r="O326" s="73">
        <v>0.25</v>
      </c>
      <c r="P326" s="73">
        <v>-0.21999999999999997</v>
      </c>
      <c r="Q326" s="73"/>
      <c r="R326" s="73" t="s">
        <v>3156</v>
      </c>
      <c r="S326" s="73"/>
      <c r="T326" s="73"/>
      <c r="U326" s="73"/>
      <c r="V326" s="73"/>
      <c r="W326" s="73"/>
      <c r="X326" s="73"/>
      <c r="Y326" s="73"/>
      <c r="Z326" s="77" t="s">
        <v>3157</v>
      </c>
      <c r="AA326" s="73">
        <v>6.9999999999999965E-2</v>
      </c>
      <c r="AB326" s="73">
        <v>-0.4</v>
      </c>
      <c r="AC326" s="73">
        <v>7.0000000000000021E-2</v>
      </c>
      <c r="AD326" s="73">
        <v>-0.22</v>
      </c>
      <c r="AE326" s="73">
        <v>0.18</v>
      </c>
      <c r="AF326" s="73">
        <v>-1.5707963267948968</v>
      </c>
      <c r="AG326" s="73" t="s">
        <v>2774</v>
      </c>
      <c r="AH326" s="73" t="s">
        <v>2775</v>
      </c>
      <c r="AI326" s="73" t="s">
        <v>22</v>
      </c>
      <c r="AJ326" s="73" t="s">
        <v>288</v>
      </c>
    </row>
    <row r="327" spans="1:36" ht="15" customHeight="1" x14ac:dyDescent="0.25">
      <c r="A327" s="76">
        <v>46301.781284722223</v>
      </c>
      <c r="B327" s="73">
        <v>1</v>
      </c>
      <c r="C327" s="73" t="s">
        <v>375</v>
      </c>
      <c r="D327" s="73" t="s">
        <v>647</v>
      </c>
      <c r="E327" s="73" t="s">
        <v>2643</v>
      </c>
      <c r="F327" s="73" t="s">
        <v>183</v>
      </c>
      <c r="G327" s="79">
        <v>-1.8575861710786208E-4</v>
      </c>
      <c r="H327" s="73">
        <v>-6.0371550560055178</v>
      </c>
      <c r="I327" s="77" t="s">
        <v>327</v>
      </c>
      <c r="L327" s="76">
        <v>46301.781284722223</v>
      </c>
      <c r="M327" s="73" t="s">
        <v>3162</v>
      </c>
      <c r="N327" s="73" t="s">
        <v>2772</v>
      </c>
      <c r="O327" s="73">
        <v>6.9999999999999965E-2</v>
      </c>
      <c r="P327" s="73">
        <v>-0.4</v>
      </c>
      <c r="Q327" s="73"/>
      <c r="R327" s="73" t="s">
        <v>2773</v>
      </c>
      <c r="S327" s="73"/>
      <c r="T327" s="73"/>
      <c r="U327" s="73"/>
      <c r="V327" s="73"/>
      <c r="W327" s="73"/>
      <c r="X327" s="73"/>
      <c r="Y327" s="73"/>
      <c r="Z327" s="77" t="s">
        <v>3154</v>
      </c>
      <c r="AA327" s="73">
        <v>-6.9999999999999965E-2</v>
      </c>
      <c r="AB327" s="73">
        <v>-0.4</v>
      </c>
      <c r="AC327" s="73">
        <v>0</v>
      </c>
      <c r="AD327" s="73">
        <v>0</v>
      </c>
      <c r="AE327" s="73">
        <v>0</v>
      </c>
      <c r="AF327" s="73">
        <v>0</v>
      </c>
      <c r="AG327" s="73" t="s">
        <v>2774</v>
      </c>
      <c r="AH327" s="73" t="s">
        <v>2775</v>
      </c>
      <c r="AI327" s="73" t="s">
        <v>22</v>
      </c>
      <c r="AJ327" s="73" t="s">
        <v>288</v>
      </c>
    </row>
    <row r="328" spans="1:36" ht="15" customHeight="1" x14ac:dyDescent="0.25">
      <c r="A328" s="76">
        <v>46301.781284722223</v>
      </c>
      <c r="B328" s="73">
        <v>1</v>
      </c>
      <c r="C328" s="73" t="s">
        <v>375</v>
      </c>
      <c r="D328" s="73" t="s">
        <v>647</v>
      </c>
      <c r="E328" s="73" t="s">
        <v>2644</v>
      </c>
      <c r="F328" s="73" t="s">
        <v>183</v>
      </c>
      <c r="G328" s="79">
        <v>-1.857586171078621E-4</v>
      </c>
      <c r="H328" s="73">
        <v>-6.0371550560055187</v>
      </c>
      <c r="I328" s="77" t="s">
        <v>327</v>
      </c>
      <c r="L328" s="76">
        <v>46301.781284722223</v>
      </c>
      <c r="M328" s="73" t="s">
        <v>3163</v>
      </c>
      <c r="N328" s="73" t="s">
        <v>2772</v>
      </c>
      <c r="O328" s="73">
        <v>-6.9999999999999965E-2</v>
      </c>
      <c r="P328" s="73">
        <v>-0.4</v>
      </c>
      <c r="Q328" s="73"/>
      <c r="R328" s="73" t="s">
        <v>3156</v>
      </c>
      <c r="S328" s="73"/>
      <c r="T328" s="73"/>
      <c r="U328" s="73"/>
      <c r="V328" s="73"/>
      <c r="W328" s="73"/>
      <c r="X328" s="73"/>
      <c r="Y328" s="73"/>
      <c r="Z328" s="77" t="s">
        <v>3157</v>
      </c>
      <c r="AA328" s="73">
        <v>-0.25</v>
      </c>
      <c r="AB328" s="73">
        <v>-0.21999999999999997</v>
      </c>
      <c r="AC328" s="73">
        <v>-7.0000000000000021E-2</v>
      </c>
      <c r="AD328" s="73">
        <v>-0.22</v>
      </c>
      <c r="AE328" s="73">
        <v>0.18</v>
      </c>
      <c r="AF328" s="73">
        <v>-1.5707963267948966</v>
      </c>
      <c r="AG328" s="73" t="s">
        <v>2774</v>
      </c>
      <c r="AH328" s="73" t="s">
        <v>2775</v>
      </c>
      <c r="AI328" s="73" t="s">
        <v>22</v>
      </c>
      <c r="AJ328" s="73" t="s">
        <v>288</v>
      </c>
    </row>
    <row r="329" spans="1:36" ht="15" customHeight="1" x14ac:dyDescent="0.25">
      <c r="A329" s="76">
        <v>46301.781284722223</v>
      </c>
      <c r="B329" s="73">
        <v>1</v>
      </c>
      <c r="C329" s="73" t="s">
        <v>375</v>
      </c>
      <c r="D329" s="73" t="s">
        <v>647</v>
      </c>
      <c r="E329" s="73" t="s">
        <v>2645</v>
      </c>
      <c r="F329" s="73" t="s">
        <v>183</v>
      </c>
      <c r="G329" s="79">
        <v>-1.857586171078621E-4</v>
      </c>
      <c r="H329" s="73">
        <v>-6.0371550560055187</v>
      </c>
      <c r="I329" s="77" t="s">
        <v>327</v>
      </c>
      <c r="L329" s="76">
        <v>46301.781284722223</v>
      </c>
      <c r="M329" s="73" t="s">
        <v>3164</v>
      </c>
      <c r="N329" s="73" t="s">
        <v>2772</v>
      </c>
      <c r="O329" s="73">
        <v>-0.1</v>
      </c>
      <c r="P329" s="73">
        <v>-0.22</v>
      </c>
      <c r="Q329" s="73"/>
      <c r="R329" s="73" t="s">
        <v>2773</v>
      </c>
      <c r="S329" s="73"/>
      <c r="T329" s="73"/>
      <c r="U329" s="73"/>
      <c r="V329" s="73"/>
      <c r="W329" s="73"/>
      <c r="X329" s="73"/>
      <c r="Y329" s="73"/>
      <c r="Z329" s="77" t="s">
        <v>3165</v>
      </c>
      <c r="AA329" s="73">
        <v>-0.1</v>
      </c>
      <c r="AB329" s="73">
        <v>0.22</v>
      </c>
      <c r="AC329" s="73">
        <v>0</v>
      </c>
      <c r="AD329" s="73">
        <v>0</v>
      </c>
      <c r="AE329" s="73">
        <v>0</v>
      </c>
      <c r="AF329" s="73">
        <v>0</v>
      </c>
      <c r="AG329" s="73" t="s">
        <v>3166</v>
      </c>
      <c r="AH329" s="73" t="s">
        <v>3167</v>
      </c>
      <c r="AI329" s="73" t="s">
        <v>22</v>
      </c>
      <c r="AJ329" s="73" t="s">
        <v>288</v>
      </c>
    </row>
    <row r="330" spans="1:36" ht="15" customHeight="1" x14ac:dyDescent="0.25">
      <c r="A330" s="76">
        <v>46301.781284722223</v>
      </c>
      <c r="B330" s="73">
        <v>1</v>
      </c>
      <c r="C330" s="73" t="s">
        <v>375</v>
      </c>
      <c r="D330" s="73" t="s">
        <v>647</v>
      </c>
      <c r="E330" s="73" t="s">
        <v>2646</v>
      </c>
      <c r="F330" s="73" t="s">
        <v>183</v>
      </c>
      <c r="G330" s="79">
        <v>-1.8575861710786213E-4</v>
      </c>
      <c r="H330" s="73">
        <v>-6.0371550560055196</v>
      </c>
      <c r="I330" s="77" t="s">
        <v>327</v>
      </c>
      <c r="L330" s="76">
        <v>46301.781284722223</v>
      </c>
      <c r="M330" s="73" t="s">
        <v>3168</v>
      </c>
      <c r="N330" s="73" t="s">
        <v>2772</v>
      </c>
      <c r="O330" s="73">
        <v>-0.1</v>
      </c>
      <c r="P330" s="73">
        <v>0.22</v>
      </c>
      <c r="Q330" s="73"/>
      <c r="R330" s="73" t="s">
        <v>3156</v>
      </c>
      <c r="S330" s="73"/>
      <c r="T330" s="73"/>
      <c r="U330" s="73"/>
      <c r="V330" s="73"/>
      <c r="W330" s="73"/>
      <c r="X330" s="73"/>
      <c r="Y330" s="73"/>
      <c r="Z330" s="77" t="s">
        <v>3169</v>
      </c>
      <c r="AA330" s="73">
        <v>-7.0000000000000007E-2</v>
      </c>
      <c r="AB330" s="73">
        <v>0.25</v>
      </c>
      <c r="AC330" s="73">
        <v>-7.0000000000000007E-2</v>
      </c>
      <c r="AD330" s="73">
        <v>0.22</v>
      </c>
      <c r="AE330" s="73">
        <v>0.03</v>
      </c>
      <c r="AF330" s="73">
        <v>-1.5707963267948966</v>
      </c>
      <c r="AG330" s="73" t="s">
        <v>3166</v>
      </c>
      <c r="AH330" s="73" t="s">
        <v>3167</v>
      </c>
      <c r="AI330" s="73" t="s">
        <v>22</v>
      </c>
      <c r="AJ330" s="73" t="s">
        <v>288</v>
      </c>
    </row>
    <row r="331" spans="1:36" ht="15" customHeight="1" x14ac:dyDescent="0.25">
      <c r="A331" s="76">
        <v>46301.781284722223</v>
      </c>
      <c r="B331" s="73">
        <v>1</v>
      </c>
      <c r="C331" s="73" t="s">
        <v>375</v>
      </c>
      <c r="D331" s="73" t="s">
        <v>647</v>
      </c>
      <c r="E331" s="73" t="s">
        <v>2647</v>
      </c>
      <c r="F331" s="73" t="s">
        <v>183</v>
      </c>
      <c r="G331" s="79">
        <v>-1.8575861710786213E-4</v>
      </c>
      <c r="H331" s="73">
        <v>-6.0371550560055196</v>
      </c>
      <c r="I331" s="77" t="s">
        <v>327</v>
      </c>
      <c r="L331" s="76">
        <v>46301.781284722223</v>
      </c>
      <c r="M331" s="73" t="s">
        <v>3170</v>
      </c>
      <c r="N331" s="73" t="s">
        <v>2772</v>
      </c>
      <c r="O331" s="73">
        <v>-7.0000000000000007E-2</v>
      </c>
      <c r="P331" s="73">
        <v>0.25</v>
      </c>
      <c r="Q331" s="73"/>
      <c r="R331" s="73" t="s">
        <v>2773</v>
      </c>
      <c r="S331" s="73"/>
      <c r="T331" s="73"/>
      <c r="U331" s="73"/>
      <c r="V331" s="73"/>
      <c r="W331" s="73"/>
      <c r="X331" s="73"/>
      <c r="Y331" s="73"/>
      <c r="Z331" s="77" t="s">
        <v>3165</v>
      </c>
      <c r="AA331" s="73">
        <v>7.0000000000000007E-2</v>
      </c>
      <c r="AB331" s="73">
        <v>0.25</v>
      </c>
      <c r="AC331" s="73">
        <v>0</v>
      </c>
      <c r="AD331" s="73">
        <v>0</v>
      </c>
      <c r="AE331" s="73">
        <v>0</v>
      </c>
      <c r="AF331" s="73">
        <v>0</v>
      </c>
      <c r="AG331" s="73" t="s">
        <v>3166</v>
      </c>
      <c r="AH331" s="73" t="s">
        <v>3167</v>
      </c>
      <c r="AI331" s="73" t="s">
        <v>22</v>
      </c>
      <c r="AJ331" s="73" t="s">
        <v>288</v>
      </c>
    </row>
    <row r="332" spans="1:36" ht="15" customHeight="1" x14ac:dyDescent="0.25">
      <c r="A332" s="76">
        <v>46301.781284722223</v>
      </c>
      <c r="B332" s="73">
        <v>1</v>
      </c>
      <c r="C332" s="73" t="s">
        <v>375</v>
      </c>
      <c r="D332" s="73" t="s">
        <v>647</v>
      </c>
      <c r="E332" s="73" t="s">
        <v>2648</v>
      </c>
      <c r="F332" s="73" t="s">
        <v>183</v>
      </c>
      <c r="G332" s="79">
        <v>-1.8575861710786213E-4</v>
      </c>
      <c r="H332" s="73">
        <v>-6.0371550560055196</v>
      </c>
      <c r="I332" s="77" t="s">
        <v>327</v>
      </c>
      <c r="L332" s="76">
        <v>46301.781284722223</v>
      </c>
      <c r="M332" s="73" t="s">
        <v>3171</v>
      </c>
      <c r="N332" s="73" t="s">
        <v>2772</v>
      </c>
      <c r="O332" s="73">
        <v>7.0000000000000007E-2</v>
      </c>
      <c r="P332" s="73">
        <v>0.25</v>
      </c>
      <c r="Q332" s="73"/>
      <c r="R332" s="73" t="s">
        <v>3156</v>
      </c>
      <c r="S332" s="73"/>
      <c r="T332" s="73"/>
      <c r="U332" s="73"/>
      <c r="V332" s="73"/>
      <c r="W332" s="73"/>
      <c r="X332" s="73"/>
      <c r="Y332" s="73"/>
      <c r="Z332" s="77" t="s">
        <v>3169</v>
      </c>
      <c r="AA332" s="73">
        <v>0.1</v>
      </c>
      <c r="AB332" s="73">
        <v>0.22</v>
      </c>
      <c r="AC332" s="73">
        <v>7.0000000000000007E-2</v>
      </c>
      <c r="AD332" s="73">
        <v>0.22</v>
      </c>
      <c r="AE332" s="73">
        <v>0.03</v>
      </c>
      <c r="AF332" s="73">
        <v>-1.5707963267948966</v>
      </c>
      <c r="AG332" s="73" t="s">
        <v>3166</v>
      </c>
      <c r="AH332" s="73" t="s">
        <v>3167</v>
      </c>
      <c r="AI332" s="73" t="s">
        <v>22</v>
      </c>
      <c r="AJ332" s="73" t="s">
        <v>288</v>
      </c>
    </row>
    <row r="333" spans="1:36" ht="15" customHeight="1" x14ac:dyDescent="0.25">
      <c r="A333" s="76">
        <v>46301.781284722223</v>
      </c>
      <c r="B333" s="73">
        <v>1</v>
      </c>
      <c r="C333" s="73" t="s">
        <v>375</v>
      </c>
      <c r="D333" s="73" t="s">
        <v>647</v>
      </c>
      <c r="E333" s="73" t="s">
        <v>2649</v>
      </c>
      <c r="F333" s="73" t="s">
        <v>183</v>
      </c>
      <c r="G333" s="79">
        <v>-1.8575861710786216E-4</v>
      </c>
      <c r="H333" s="73">
        <v>-6.0371550560055205</v>
      </c>
      <c r="I333" s="77" t="s">
        <v>327</v>
      </c>
      <c r="L333" s="76">
        <v>46301.781284722223</v>
      </c>
      <c r="M333" s="73" t="s">
        <v>3172</v>
      </c>
      <c r="N333" s="73" t="s">
        <v>2772</v>
      </c>
      <c r="O333" s="73">
        <v>0.1</v>
      </c>
      <c r="P333" s="73">
        <v>0.22</v>
      </c>
      <c r="Q333" s="73"/>
      <c r="R333" s="73" t="s">
        <v>2773</v>
      </c>
      <c r="S333" s="73"/>
      <c r="T333" s="73"/>
      <c r="U333" s="73"/>
      <c r="V333" s="73"/>
      <c r="W333" s="73"/>
      <c r="X333" s="73"/>
      <c r="Y333" s="73"/>
      <c r="Z333" s="77" t="s">
        <v>3165</v>
      </c>
      <c r="AA333" s="73">
        <v>0.1</v>
      </c>
      <c r="AB333" s="73">
        <v>-0.22</v>
      </c>
      <c r="AC333" s="73">
        <v>0</v>
      </c>
      <c r="AD333" s="73">
        <v>0</v>
      </c>
      <c r="AE333" s="73">
        <v>0</v>
      </c>
      <c r="AF333" s="73">
        <v>0</v>
      </c>
      <c r="AG333" s="73" t="s">
        <v>3166</v>
      </c>
      <c r="AH333" s="73" t="s">
        <v>3167</v>
      </c>
      <c r="AI333" s="73" t="s">
        <v>22</v>
      </c>
      <c r="AJ333" s="73" t="s">
        <v>288</v>
      </c>
    </row>
    <row r="334" spans="1:36" ht="15" customHeight="1" x14ac:dyDescent="0.25">
      <c r="A334" s="76">
        <v>46301.781284722223</v>
      </c>
      <c r="B334" s="73">
        <v>1</v>
      </c>
      <c r="C334" s="73" t="s">
        <v>375</v>
      </c>
      <c r="D334" s="73" t="s">
        <v>647</v>
      </c>
      <c r="E334" s="73" t="s">
        <v>2650</v>
      </c>
      <c r="F334" s="73" t="s">
        <v>183</v>
      </c>
      <c r="G334" s="79">
        <v>-1.8575861710786216E-4</v>
      </c>
      <c r="H334" s="73">
        <v>-6.0371550560055205</v>
      </c>
      <c r="I334" s="77" t="s">
        <v>327</v>
      </c>
      <c r="L334" s="76">
        <v>46301.781284722223</v>
      </c>
      <c r="M334" s="73" t="s">
        <v>3173</v>
      </c>
      <c r="N334" s="73" t="s">
        <v>2772</v>
      </c>
      <c r="O334" s="73">
        <v>0.1</v>
      </c>
      <c r="P334" s="73">
        <v>-0.22</v>
      </c>
      <c r="Q334" s="73"/>
      <c r="R334" s="73" t="s">
        <v>3156</v>
      </c>
      <c r="S334" s="73"/>
      <c r="T334" s="73"/>
      <c r="U334" s="73"/>
      <c r="V334" s="73"/>
      <c r="W334" s="73"/>
      <c r="X334" s="73"/>
      <c r="Y334" s="73"/>
      <c r="Z334" s="77" t="s">
        <v>3169</v>
      </c>
      <c r="AA334" s="73">
        <v>7.0000000000000007E-2</v>
      </c>
      <c r="AB334" s="73">
        <v>-0.25</v>
      </c>
      <c r="AC334" s="73">
        <v>7.0000000000000007E-2</v>
      </c>
      <c r="AD334" s="73">
        <v>-0.22</v>
      </c>
      <c r="AE334" s="73">
        <v>0.03</v>
      </c>
      <c r="AF334" s="73">
        <v>-1.5707963267948966</v>
      </c>
      <c r="AG334" s="73" t="s">
        <v>3166</v>
      </c>
      <c r="AH334" s="73" t="s">
        <v>3167</v>
      </c>
      <c r="AI334" s="73" t="s">
        <v>22</v>
      </c>
      <c r="AJ334" s="73" t="s">
        <v>288</v>
      </c>
    </row>
    <row r="335" spans="1:36" ht="15" customHeight="1" x14ac:dyDescent="0.25">
      <c r="A335" s="76">
        <v>46301.781284722223</v>
      </c>
      <c r="B335" s="73">
        <v>1</v>
      </c>
      <c r="C335" s="73" t="s">
        <v>375</v>
      </c>
      <c r="D335" s="73" t="s">
        <v>647</v>
      </c>
      <c r="E335" s="73" t="s">
        <v>2651</v>
      </c>
      <c r="F335" s="73" t="s">
        <v>183</v>
      </c>
      <c r="G335" s="79">
        <v>-1.6177585874302462E-4</v>
      </c>
      <c r="H335" s="73">
        <v>-5.2577154091483003</v>
      </c>
      <c r="I335" s="77" t="s">
        <v>327</v>
      </c>
      <c r="L335" s="76">
        <v>46301.781284722223</v>
      </c>
      <c r="M335" s="73" t="s">
        <v>3174</v>
      </c>
      <c r="N335" s="73" t="s">
        <v>2772</v>
      </c>
      <c r="O335" s="73">
        <v>7.0000000000000007E-2</v>
      </c>
      <c r="P335" s="73">
        <v>-0.25</v>
      </c>
      <c r="Q335" s="73"/>
      <c r="R335" s="73" t="s">
        <v>2773</v>
      </c>
      <c r="S335" s="73"/>
      <c r="T335" s="73"/>
      <c r="U335" s="73"/>
      <c r="V335" s="73"/>
      <c r="W335" s="73"/>
      <c r="X335" s="73"/>
      <c r="Y335" s="73"/>
      <c r="Z335" s="77" t="s">
        <v>3165</v>
      </c>
      <c r="AA335" s="73">
        <v>-7.0000000000000007E-2</v>
      </c>
      <c r="AB335" s="73">
        <v>-0.25</v>
      </c>
      <c r="AC335" s="73">
        <v>0</v>
      </c>
      <c r="AD335" s="73">
        <v>0</v>
      </c>
      <c r="AE335" s="73">
        <v>0</v>
      </c>
      <c r="AF335" s="73">
        <v>0</v>
      </c>
      <c r="AG335" s="73" t="s">
        <v>3166</v>
      </c>
      <c r="AH335" s="73" t="s">
        <v>3167</v>
      </c>
      <c r="AI335" s="73" t="s">
        <v>22</v>
      </c>
      <c r="AJ335" s="73" t="s">
        <v>288</v>
      </c>
    </row>
    <row r="336" spans="1:36" ht="15" customHeight="1" x14ac:dyDescent="0.25">
      <c r="A336" s="76">
        <v>46301.781284722223</v>
      </c>
      <c r="B336" s="73">
        <v>1</v>
      </c>
      <c r="C336" s="73" t="s">
        <v>375</v>
      </c>
      <c r="D336" s="73" t="s">
        <v>647</v>
      </c>
      <c r="E336" s="73" t="s">
        <v>2652</v>
      </c>
      <c r="F336" s="73" t="s">
        <v>183</v>
      </c>
      <c r="G336" s="79">
        <v>-1.6177585874302462E-4</v>
      </c>
      <c r="H336" s="73">
        <v>-5.2577154091483003</v>
      </c>
      <c r="I336" s="77" t="s">
        <v>327</v>
      </c>
      <c r="L336" s="76">
        <v>46301.781284722223</v>
      </c>
      <c r="M336" s="73" t="s">
        <v>3175</v>
      </c>
      <c r="N336" s="73" t="s">
        <v>2772</v>
      </c>
      <c r="O336" s="73">
        <v>-7.0000000000000007E-2</v>
      </c>
      <c r="P336" s="73">
        <v>-0.25</v>
      </c>
      <c r="Q336" s="73"/>
      <c r="R336" s="73" t="s">
        <v>3156</v>
      </c>
      <c r="S336" s="73"/>
      <c r="T336" s="73"/>
      <c r="U336" s="73"/>
      <c r="V336" s="73"/>
      <c r="W336" s="73"/>
      <c r="X336" s="73"/>
      <c r="Y336" s="73"/>
      <c r="Z336" s="77" t="s">
        <v>3169</v>
      </c>
      <c r="AA336" s="73">
        <v>-0.1</v>
      </c>
      <c r="AB336" s="73">
        <v>-0.22</v>
      </c>
      <c r="AC336" s="73">
        <v>-7.0000000000000007E-2</v>
      </c>
      <c r="AD336" s="73">
        <v>-0.22</v>
      </c>
      <c r="AE336" s="73">
        <v>0.03</v>
      </c>
      <c r="AF336" s="73">
        <v>-1.5707963267948966</v>
      </c>
      <c r="AG336" s="73" t="s">
        <v>3166</v>
      </c>
      <c r="AH336" s="73" t="s">
        <v>3167</v>
      </c>
      <c r="AI336" s="73" t="s">
        <v>22</v>
      </c>
      <c r="AJ336" s="73" t="s">
        <v>288</v>
      </c>
    </row>
    <row r="337" spans="1:9" ht="15" customHeight="1" x14ac:dyDescent="0.25">
      <c r="A337" s="76">
        <v>46301.781284722223</v>
      </c>
      <c r="B337" s="73">
        <v>1</v>
      </c>
      <c r="C337" s="73" t="s">
        <v>375</v>
      </c>
      <c r="D337" s="73" t="s">
        <v>647</v>
      </c>
      <c r="E337" s="73" t="s">
        <v>2653</v>
      </c>
      <c r="F337" s="73" t="s">
        <v>183</v>
      </c>
      <c r="G337" s="79">
        <v>-1.6177585874302465E-4</v>
      </c>
      <c r="H337" s="73">
        <v>-5.2577154091483012</v>
      </c>
      <c r="I337" s="77" t="s">
        <v>327</v>
      </c>
    </row>
    <row r="338" spans="1:9" ht="15" customHeight="1" x14ac:dyDescent="0.25">
      <c r="A338" s="76">
        <v>46301.781284722223</v>
      </c>
      <c r="B338" s="73">
        <v>1</v>
      </c>
      <c r="C338" s="73" t="s">
        <v>375</v>
      </c>
      <c r="D338" s="73" t="s">
        <v>647</v>
      </c>
      <c r="E338" s="73" t="s">
        <v>2654</v>
      </c>
      <c r="F338" s="73" t="s">
        <v>183</v>
      </c>
      <c r="G338" s="79">
        <v>-1.6177585874302465E-4</v>
      </c>
      <c r="H338" s="73">
        <v>-5.2577154091483012</v>
      </c>
      <c r="I338" s="77" t="s">
        <v>327</v>
      </c>
    </row>
    <row r="339" spans="1:9" ht="15" customHeight="1" x14ac:dyDescent="0.25">
      <c r="A339" s="76">
        <v>46301.781284722223</v>
      </c>
      <c r="B339" s="73">
        <v>1</v>
      </c>
      <c r="C339" s="73" t="s">
        <v>375</v>
      </c>
      <c r="D339" s="73" t="s">
        <v>647</v>
      </c>
      <c r="E339" s="73" t="s">
        <v>2655</v>
      </c>
      <c r="F339" s="73" t="s">
        <v>183</v>
      </c>
      <c r="G339" s="79">
        <v>-1.6177585874302468E-4</v>
      </c>
      <c r="H339" s="73">
        <v>-5.257715409148302</v>
      </c>
      <c r="I339" s="77" t="s">
        <v>327</v>
      </c>
    </row>
    <row r="340" spans="1:9" ht="15" customHeight="1" x14ac:dyDescent="0.25">
      <c r="A340" s="76">
        <v>46301.781284722223</v>
      </c>
      <c r="B340" s="73">
        <v>1</v>
      </c>
      <c r="C340" s="73" t="s">
        <v>375</v>
      </c>
      <c r="D340" s="73" t="s">
        <v>647</v>
      </c>
      <c r="E340" s="73" t="s">
        <v>2656</v>
      </c>
      <c r="F340" s="73" t="s">
        <v>183</v>
      </c>
      <c r="G340" s="79">
        <v>-1.6177585874302468E-4</v>
      </c>
      <c r="H340" s="73">
        <v>-5.257715409148302</v>
      </c>
      <c r="I340" s="77" t="s">
        <v>327</v>
      </c>
    </row>
    <row r="341" spans="1:9" ht="15" customHeight="1" x14ac:dyDescent="0.25">
      <c r="A341" s="76">
        <v>46301.781284722223</v>
      </c>
      <c r="B341" s="73">
        <v>1</v>
      </c>
      <c r="C341" s="73" t="s">
        <v>375</v>
      </c>
      <c r="D341" s="73" t="s">
        <v>647</v>
      </c>
      <c r="E341" s="73" t="s">
        <v>2657</v>
      </c>
      <c r="F341" s="73" t="s">
        <v>183</v>
      </c>
      <c r="G341" s="79">
        <v>-1.617758587430247E-4</v>
      </c>
      <c r="H341" s="73">
        <v>-5.2577154091483029</v>
      </c>
      <c r="I341" s="77" t="s">
        <v>327</v>
      </c>
    </row>
    <row r="342" spans="1:9" ht="15" customHeight="1" x14ac:dyDescent="0.25">
      <c r="A342" s="76">
        <v>46301.781284722223</v>
      </c>
      <c r="B342" s="73">
        <v>1</v>
      </c>
      <c r="C342" s="73" t="s">
        <v>375</v>
      </c>
      <c r="D342" s="73" t="s">
        <v>647</v>
      </c>
      <c r="E342" s="73" t="s">
        <v>2658</v>
      </c>
      <c r="F342" s="73" t="s">
        <v>183</v>
      </c>
      <c r="G342" s="79">
        <v>-1.617758587430247E-4</v>
      </c>
      <c r="H342" s="73">
        <v>-5.2577154091483029</v>
      </c>
      <c r="I342" s="77" t="s">
        <v>327</v>
      </c>
    </row>
    <row r="343" spans="1:9" ht="15" customHeight="1" x14ac:dyDescent="0.25">
      <c r="A343" s="76">
        <v>46301.781284722223</v>
      </c>
      <c r="B343" s="73">
        <v>1</v>
      </c>
      <c r="C343" s="73" t="s">
        <v>375</v>
      </c>
      <c r="D343" s="73" t="s">
        <v>647</v>
      </c>
      <c r="E343" s="73" t="s">
        <v>2659</v>
      </c>
      <c r="F343" s="73" t="s">
        <v>183</v>
      </c>
      <c r="G343" s="79">
        <v>-1.617758587430247E-4</v>
      </c>
      <c r="H343" s="73">
        <v>-5.2577154091483029</v>
      </c>
      <c r="I343" s="77" t="s">
        <v>327</v>
      </c>
    </row>
    <row r="344" spans="1:9" ht="15" customHeight="1" x14ac:dyDescent="0.25">
      <c r="A344" s="76">
        <v>46301.781284722223</v>
      </c>
      <c r="B344" s="73">
        <v>1</v>
      </c>
      <c r="C344" s="73" t="s">
        <v>375</v>
      </c>
      <c r="D344" s="73" t="s">
        <v>647</v>
      </c>
      <c r="E344" s="73" t="s">
        <v>2660</v>
      </c>
      <c r="F344" s="73" t="s">
        <v>183</v>
      </c>
      <c r="G344" s="79">
        <v>-1.6177585874302473E-4</v>
      </c>
      <c r="H344" s="73">
        <v>-5.2577154091483038</v>
      </c>
      <c r="I344" s="77" t="s">
        <v>327</v>
      </c>
    </row>
    <row r="345" spans="1:9" ht="15" customHeight="1" x14ac:dyDescent="0.25">
      <c r="A345" s="76">
        <v>46301.781284722223</v>
      </c>
      <c r="B345" s="73">
        <v>1</v>
      </c>
      <c r="C345" s="73" t="s">
        <v>375</v>
      </c>
      <c r="D345" s="73" t="s">
        <v>647</v>
      </c>
      <c r="E345" s="73" t="s">
        <v>2661</v>
      </c>
      <c r="F345" s="73" t="s">
        <v>183</v>
      </c>
      <c r="G345" s="79">
        <v>-1.3779310037818717E-4</v>
      </c>
      <c r="H345" s="73">
        <v>-4.4782757622910827</v>
      </c>
      <c r="I345" s="77" t="s">
        <v>327</v>
      </c>
    </row>
    <row r="346" spans="1:9" ht="15" customHeight="1" x14ac:dyDescent="0.25">
      <c r="A346" s="76">
        <v>46301.781284722223</v>
      </c>
      <c r="B346" s="73">
        <v>1</v>
      </c>
      <c r="C346" s="73" t="s">
        <v>375</v>
      </c>
      <c r="D346" s="73" t="s">
        <v>647</v>
      </c>
      <c r="E346" s="73" t="s">
        <v>2662</v>
      </c>
      <c r="F346" s="73" t="s">
        <v>183</v>
      </c>
      <c r="G346" s="79">
        <v>-1.3779310037818719E-4</v>
      </c>
      <c r="H346" s="73">
        <v>-4.4782757622910836</v>
      </c>
      <c r="I346" s="77" t="s">
        <v>327</v>
      </c>
    </row>
    <row r="347" spans="1:9" ht="15" customHeight="1" x14ac:dyDescent="0.25">
      <c r="A347" s="76">
        <v>46301.781284722223</v>
      </c>
      <c r="B347" s="73">
        <v>1</v>
      </c>
      <c r="C347" s="73" t="s">
        <v>375</v>
      </c>
      <c r="D347" s="73" t="s">
        <v>647</v>
      </c>
      <c r="E347" s="73" t="s">
        <v>2663</v>
      </c>
      <c r="F347" s="73" t="s">
        <v>183</v>
      </c>
      <c r="G347" s="79">
        <v>-1.3779310037818719E-4</v>
      </c>
      <c r="H347" s="73">
        <v>-4.4782757622910836</v>
      </c>
      <c r="I347" s="77" t="s">
        <v>327</v>
      </c>
    </row>
    <row r="348" spans="1:9" ht="15" customHeight="1" x14ac:dyDescent="0.25">
      <c r="A348" s="76">
        <v>46301.781284722223</v>
      </c>
      <c r="B348" s="73">
        <v>1</v>
      </c>
      <c r="C348" s="73" t="s">
        <v>375</v>
      </c>
      <c r="D348" s="73" t="s">
        <v>647</v>
      </c>
      <c r="E348" s="73" t="s">
        <v>2664</v>
      </c>
      <c r="F348" s="73" t="s">
        <v>183</v>
      </c>
      <c r="G348" s="79">
        <v>-1.3779310037818725E-4</v>
      </c>
      <c r="H348" s="73">
        <v>-4.4782757622910854</v>
      </c>
      <c r="I348" s="77" t="s">
        <v>327</v>
      </c>
    </row>
    <row r="349" spans="1:9" ht="15" customHeight="1" x14ac:dyDescent="0.25">
      <c r="A349" s="76">
        <v>46301.781284722223</v>
      </c>
      <c r="B349" s="73">
        <v>1</v>
      </c>
      <c r="C349" s="73" t="s">
        <v>375</v>
      </c>
      <c r="D349" s="73" t="s">
        <v>647</v>
      </c>
      <c r="E349" s="73" t="s">
        <v>2665</v>
      </c>
      <c r="F349" s="73" t="s">
        <v>183</v>
      </c>
      <c r="G349" s="79">
        <v>-1.3779310037818728E-4</v>
      </c>
      <c r="H349" s="73">
        <v>-4.4782757622910863</v>
      </c>
      <c r="I349" s="77" t="s">
        <v>327</v>
      </c>
    </row>
    <row r="350" spans="1:9" ht="15" customHeight="1" x14ac:dyDescent="0.25">
      <c r="A350" s="76">
        <v>46301.781284722223</v>
      </c>
      <c r="B350" s="73">
        <v>1</v>
      </c>
      <c r="C350" s="73" t="s">
        <v>375</v>
      </c>
      <c r="D350" s="73" t="s">
        <v>647</v>
      </c>
      <c r="E350" s="73" t="s">
        <v>2666</v>
      </c>
      <c r="F350" s="73" t="s">
        <v>183</v>
      </c>
      <c r="G350" s="79">
        <v>-1.3779310037818728E-4</v>
      </c>
      <c r="H350" s="73">
        <v>-4.4782757622910863</v>
      </c>
      <c r="I350" s="77" t="s">
        <v>327</v>
      </c>
    </row>
    <row r="351" spans="1:9" ht="15" customHeight="1" x14ac:dyDescent="0.25">
      <c r="A351" s="76">
        <v>46301.781284722223</v>
      </c>
      <c r="B351" s="73">
        <v>1</v>
      </c>
      <c r="C351" s="73" t="s">
        <v>375</v>
      </c>
      <c r="D351" s="73" t="s">
        <v>647</v>
      </c>
      <c r="E351" s="73" t="s">
        <v>2667</v>
      </c>
      <c r="F351" s="73" t="s">
        <v>183</v>
      </c>
      <c r="G351" s="79">
        <v>-1.1381034201334973E-4</v>
      </c>
      <c r="H351" s="73">
        <v>-3.6988361154338665</v>
      </c>
      <c r="I351" s="77" t="s">
        <v>327</v>
      </c>
    </row>
    <row r="352" spans="1:9" ht="15" customHeight="1" x14ac:dyDescent="0.25">
      <c r="A352" s="76">
        <v>46301.781284722223</v>
      </c>
      <c r="B352" s="73">
        <v>1</v>
      </c>
      <c r="C352" s="73" t="s">
        <v>375</v>
      </c>
      <c r="D352" s="73" t="s">
        <v>647</v>
      </c>
      <c r="E352" s="73" t="s">
        <v>2668</v>
      </c>
      <c r="F352" s="73" t="s">
        <v>183</v>
      </c>
      <c r="G352" s="79">
        <v>-1.1381034201334973E-4</v>
      </c>
      <c r="H352" s="73">
        <v>-3.6988361154338665</v>
      </c>
      <c r="I352" s="77" t="s">
        <v>327</v>
      </c>
    </row>
    <row r="353" spans="1:9" ht="15" customHeight="1" x14ac:dyDescent="0.25">
      <c r="A353" s="76">
        <v>46301.781284722223</v>
      </c>
      <c r="B353" s="73">
        <v>1</v>
      </c>
      <c r="C353" s="73" t="s">
        <v>375</v>
      </c>
      <c r="D353" s="73" t="s">
        <v>647</v>
      </c>
      <c r="E353" s="73" t="s">
        <v>2669</v>
      </c>
      <c r="F353" s="73" t="s">
        <v>183</v>
      </c>
      <c r="G353" s="79">
        <v>-1.1381034201334974E-4</v>
      </c>
      <c r="H353" s="73">
        <v>-3.6988361154338665</v>
      </c>
      <c r="I353" s="77" t="s">
        <v>327</v>
      </c>
    </row>
    <row r="354" spans="1:9" ht="15" customHeight="1" x14ac:dyDescent="0.25">
      <c r="A354" s="76">
        <v>46301.781284722223</v>
      </c>
      <c r="B354" s="73">
        <v>1</v>
      </c>
      <c r="C354" s="73" t="s">
        <v>375</v>
      </c>
      <c r="D354" s="73" t="s">
        <v>647</v>
      </c>
      <c r="E354" s="73" t="s">
        <v>2670</v>
      </c>
      <c r="F354" s="73" t="s">
        <v>183</v>
      </c>
      <c r="G354" s="79">
        <v>-1.1381034201334979E-4</v>
      </c>
      <c r="H354" s="73">
        <v>-3.6988361154338683</v>
      </c>
      <c r="I354" s="77" t="s">
        <v>327</v>
      </c>
    </row>
    <row r="355" spans="1:9" ht="15" customHeight="1" x14ac:dyDescent="0.25">
      <c r="A355" s="76">
        <v>46301.781284722223</v>
      </c>
      <c r="B355" s="73">
        <v>1</v>
      </c>
      <c r="C355" s="73" t="s">
        <v>375</v>
      </c>
      <c r="D355" s="73" t="s">
        <v>647</v>
      </c>
      <c r="E355" s="73" t="s">
        <v>2671</v>
      </c>
      <c r="F355" s="73" t="s">
        <v>183</v>
      </c>
      <c r="G355" s="79">
        <v>-1.1381034201334981E-4</v>
      </c>
      <c r="H355" s="73">
        <v>-3.6988361154338687</v>
      </c>
      <c r="I355" s="77" t="s">
        <v>327</v>
      </c>
    </row>
    <row r="356" spans="1:9" ht="15" customHeight="1" x14ac:dyDescent="0.25">
      <c r="A356" s="76">
        <v>46301.781284722223</v>
      </c>
      <c r="B356" s="73">
        <v>1</v>
      </c>
      <c r="C356" s="73" t="s">
        <v>375</v>
      </c>
      <c r="D356" s="73" t="s">
        <v>647</v>
      </c>
      <c r="E356" s="73" t="s">
        <v>2672</v>
      </c>
      <c r="F356" s="73" t="s">
        <v>183</v>
      </c>
      <c r="G356" s="79">
        <v>-1.1381034201334982E-4</v>
      </c>
      <c r="H356" s="73">
        <v>-3.6988361154338691</v>
      </c>
      <c r="I356" s="77" t="s">
        <v>327</v>
      </c>
    </row>
    <row r="357" spans="1:9" ht="15" customHeight="1" x14ac:dyDescent="0.25">
      <c r="A357" s="76">
        <v>46301.781284722223</v>
      </c>
      <c r="B357" s="73">
        <v>1</v>
      </c>
      <c r="C357" s="73" t="s">
        <v>375</v>
      </c>
      <c r="D357" s="73" t="s">
        <v>647</v>
      </c>
      <c r="E357" s="73" t="s">
        <v>2673</v>
      </c>
      <c r="F357" s="73" t="s">
        <v>183</v>
      </c>
      <c r="G357" s="79">
        <v>-8.9827583648512271E-5</v>
      </c>
      <c r="H357" s="73">
        <v>-2.9193964685766489</v>
      </c>
      <c r="I357" s="77" t="s">
        <v>327</v>
      </c>
    </row>
    <row r="358" spans="1:9" ht="15" customHeight="1" x14ac:dyDescent="0.25">
      <c r="A358" s="76">
        <v>46301.781284722223</v>
      </c>
      <c r="B358" s="73">
        <v>1</v>
      </c>
      <c r="C358" s="73" t="s">
        <v>375</v>
      </c>
      <c r="D358" s="73" t="s">
        <v>647</v>
      </c>
      <c r="E358" s="73" t="s">
        <v>2674</v>
      </c>
      <c r="F358" s="73" t="s">
        <v>183</v>
      </c>
      <c r="G358" s="79">
        <v>-8.9827583648512284E-5</v>
      </c>
      <c r="H358" s="73">
        <v>-2.9193964685766494</v>
      </c>
      <c r="I358" s="77" t="s">
        <v>327</v>
      </c>
    </row>
    <row r="359" spans="1:9" ht="15" customHeight="1" x14ac:dyDescent="0.25">
      <c r="A359" s="76">
        <v>46301.781284722223</v>
      </c>
      <c r="B359" s="73">
        <v>1</v>
      </c>
      <c r="C359" s="73" t="s">
        <v>375</v>
      </c>
      <c r="D359" s="73" t="s">
        <v>647</v>
      </c>
      <c r="E359" s="73" t="s">
        <v>2675</v>
      </c>
      <c r="F359" s="73" t="s">
        <v>183</v>
      </c>
      <c r="G359" s="79">
        <v>-8.9827583648512298E-5</v>
      </c>
      <c r="H359" s="73">
        <v>-2.9193964685766498</v>
      </c>
      <c r="I359" s="77" t="s">
        <v>327</v>
      </c>
    </row>
    <row r="360" spans="1:9" ht="15" customHeight="1" x14ac:dyDescent="0.25">
      <c r="A360" s="76">
        <v>46301.781284722223</v>
      </c>
      <c r="B360" s="73">
        <v>1</v>
      </c>
      <c r="C360" s="73" t="s">
        <v>375</v>
      </c>
      <c r="D360" s="73" t="s">
        <v>647</v>
      </c>
      <c r="E360" s="73" t="s">
        <v>2676</v>
      </c>
      <c r="F360" s="73" t="s">
        <v>183</v>
      </c>
      <c r="G360" s="79">
        <v>-8.9827583648512352E-5</v>
      </c>
      <c r="H360" s="73">
        <v>-2.9193964685766516</v>
      </c>
      <c r="I360" s="77" t="s">
        <v>327</v>
      </c>
    </row>
    <row r="361" spans="1:9" ht="15" customHeight="1" x14ac:dyDescent="0.25">
      <c r="A361" s="76">
        <v>46301.781284722223</v>
      </c>
      <c r="B361" s="73">
        <v>1</v>
      </c>
      <c r="C361" s="73" t="s">
        <v>375</v>
      </c>
      <c r="D361" s="73" t="s">
        <v>647</v>
      </c>
      <c r="E361" s="73" t="s">
        <v>2677</v>
      </c>
      <c r="F361" s="73" t="s">
        <v>183</v>
      </c>
      <c r="G361" s="79">
        <v>-8.9827583648512365E-5</v>
      </c>
      <c r="H361" s="73">
        <v>-2.919396468576652</v>
      </c>
      <c r="I361" s="77" t="s">
        <v>327</v>
      </c>
    </row>
    <row r="362" spans="1:9" ht="15" customHeight="1" x14ac:dyDescent="0.25">
      <c r="A362" s="76">
        <v>46301.781284722223</v>
      </c>
      <c r="B362" s="73">
        <v>1</v>
      </c>
      <c r="C362" s="73" t="s">
        <v>375</v>
      </c>
      <c r="D362" s="73" t="s">
        <v>647</v>
      </c>
      <c r="E362" s="73" t="s">
        <v>2678</v>
      </c>
      <c r="F362" s="73" t="s">
        <v>183</v>
      </c>
      <c r="G362" s="79">
        <v>-8.9827583648512365E-5</v>
      </c>
      <c r="H362" s="73">
        <v>-2.919396468576652</v>
      </c>
      <c r="I362" s="77" t="s">
        <v>327</v>
      </c>
    </row>
    <row r="363" spans="1:9" ht="15" customHeight="1" x14ac:dyDescent="0.25">
      <c r="A363" s="76">
        <v>46301.781284722223</v>
      </c>
      <c r="B363" s="73">
        <v>1</v>
      </c>
      <c r="C363" s="73" t="s">
        <v>375</v>
      </c>
      <c r="D363" s="73" t="s">
        <v>647</v>
      </c>
      <c r="E363" s="73" t="s">
        <v>2679</v>
      </c>
      <c r="F363" s="73" t="s">
        <v>183</v>
      </c>
      <c r="G363" s="79">
        <v>-6.5844825283674816E-5</v>
      </c>
      <c r="H363" s="73">
        <v>-2.1399568217194318</v>
      </c>
      <c r="I363" s="77" t="s">
        <v>327</v>
      </c>
    </row>
    <row r="364" spans="1:9" ht="15" customHeight="1" x14ac:dyDescent="0.25">
      <c r="A364" s="76">
        <v>46301.781284722223</v>
      </c>
      <c r="B364" s="73">
        <v>1</v>
      </c>
      <c r="C364" s="73" t="s">
        <v>375</v>
      </c>
      <c r="D364" s="73" t="s">
        <v>647</v>
      </c>
      <c r="E364" s="73" t="s">
        <v>2680</v>
      </c>
      <c r="F364" s="73" t="s">
        <v>183</v>
      </c>
      <c r="G364" s="79">
        <v>-6.5844825283674829E-5</v>
      </c>
      <c r="H364" s="73">
        <v>-2.1399568217194322</v>
      </c>
      <c r="I364" s="77" t="s">
        <v>327</v>
      </c>
    </row>
    <row r="365" spans="1:9" ht="15" customHeight="1" x14ac:dyDescent="0.25">
      <c r="A365" s="76">
        <v>46301.781284722223</v>
      </c>
      <c r="B365" s="73">
        <v>1</v>
      </c>
      <c r="C365" s="73" t="s">
        <v>375</v>
      </c>
      <c r="D365" s="73" t="s">
        <v>647</v>
      </c>
      <c r="E365" s="73" t="s">
        <v>2681</v>
      </c>
      <c r="F365" s="73" t="s">
        <v>183</v>
      </c>
      <c r="G365" s="79">
        <v>-6.5844825283674843E-5</v>
      </c>
      <c r="H365" s="73">
        <v>-2.1399568217194327</v>
      </c>
      <c r="I365" s="77" t="s">
        <v>327</v>
      </c>
    </row>
    <row r="366" spans="1:9" ht="15" customHeight="1" x14ac:dyDescent="0.25">
      <c r="A366" s="76">
        <v>46301.781284722223</v>
      </c>
      <c r="B366" s="73">
        <v>1</v>
      </c>
      <c r="C366" s="73" t="s">
        <v>375</v>
      </c>
      <c r="D366" s="73" t="s">
        <v>647</v>
      </c>
      <c r="E366" s="73" t="s">
        <v>2682</v>
      </c>
      <c r="F366" s="73" t="s">
        <v>183</v>
      </c>
      <c r="G366" s="79">
        <v>-6.5844825283674897E-5</v>
      </c>
      <c r="H366" s="73">
        <v>-2.1399568217194345</v>
      </c>
      <c r="I366" s="77" t="s">
        <v>327</v>
      </c>
    </row>
    <row r="367" spans="1:9" ht="15" customHeight="1" x14ac:dyDescent="0.25">
      <c r="A367" s="76">
        <v>46301.781284722223</v>
      </c>
      <c r="B367" s="73">
        <v>1</v>
      </c>
      <c r="C367" s="73" t="s">
        <v>375</v>
      </c>
      <c r="D367" s="73" t="s">
        <v>647</v>
      </c>
      <c r="E367" s="73" t="s">
        <v>2683</v>
      </c>
      <c r="F367" s="73" t="s">
        <v>183</v>
      </c>
      <c r="G367" s="79">
        <v>-6.584482528367491E-5</v>
      </c>
      <c r="H367" s="73">
        <v>-2.1399568217194349</v>
      </c>
      <c r="I367" s="77" t="s">
        <v>327</v>
      </c>
    </row>
    <row r="368" spans="1:9" ht="15" customHeight="1" x14ac:dyDescent="0.25">
      <c r="A368" s="76">
        <v>46301.781284722223</v>
      </c>
      <c r="B368" s="73">
        <v>1</v>
      </c>
      <c r="C368" s="73" t="s">
        <v>375</v>
      </c>
      <c r="D368" s="73" t="s">
        <v>647</v>
      </c>
      <c r="E368" s="73" t="s">
        <v>2684</v>
      </c>
      <c r="F368" s="73" t="s">
        <v>183</v>
      </c>
      <c r="G368" s="79">
        <v>-6.5844825283674924E-5</v>
      </c>
      <c r="H368" s="73">
        <v>-2.1399568217194354</v>
      </c>
      <c r="I368" s="77" t="s">
        <v>327</v>
      </c>
    </row>
    <row r="369" spans="1:9" ht="15" customHeight="1" x14ac:dyDescent="0.25">
      <c r="A369" s="76">
        <v>46301.781284722223</v>
      </c>
      <c r="B369" s="73">
        <v>1</v>
      </c>
      <c r="C369" s="73" t="s">
        <v>375</v>
      </c>
      <c r="D369" s="73" t="s">
        <v>647</v>
      </c>
      <c r="E369" s="73" t="s">
        <v>2685</v>
      </c>
      <c r="F369" s="73" t="s">
        <v>183</v>
      </c>
      <c r="G369" s="79">
        <v>-4.1862066918837367E-5</v>
      </c>
      <c r="H369" s="73">
        <v>-1.3605171748622147</v>
      </c>
      <c r="I369" s="77" t="s">
        <v>327</v>
      </c>
    </row>
    <row r="370" spans="1:9" ht="15" customHeight="1" x14ac:dyDescent="0.25">
      <c r="A370" s="76">
        <v>46301.781284722223</v>
      </c>
      <c r="B370" s="73">
        <v>1</v>
      </c>
      <c r="C370" s="73" t="s">
        <v>375</v>
      </c>
      <c r="D370" s="73" t="s">
        <v>647</v>
      </c>
      <c r="E370" s="73" t="s">
        <v>2686</v>
      </c>
      <c r="F370" s="73" t="s">
        <v>183</v>
      </c>
      <c r="G370" s="79">
        <v>-4.1862066918837374E-5</v>
      </c>
      <c r="H370" s="73">
        <v>-1.3605171748622149</v>
      </c>
      <c r="I370" s="77" t="s">
        <v>327</v>
      </c>
    </row>
    <row r="371" spans="1:9" ht="15" customHeight="1" x14ac:dyDescent="0.25">
      <c r="A371" s="76">
        <v>46301.781284722223</v>
      </c>
      <c r="B371" s="73">
        <v>1</v>
      </c>
      <c r="C371" s="73" t="s">
        <v>375</v>
      </c>
      <c r="D371" s="73" t="s">
        <v>647</v>
      </c>
      <c r="E371" s="73" t="s">
        <v>2687</v>
      </c>
      <c r="F371" s="73" t="s">
        <v>183</v>
      </c>
      <c r="G371" s="79">
        <v>-4.1862066918837388E-5</v>
      </c>
      <c r="H371" s="73">
        <v>-1.3605171748622154</v>
      </c>
      <c r="I371" s="77" t="s">
        <v>327</v>
      </c>
    </row>
    <row r="372" spans="1:9" ht="15" customHeight="1" x14ac:dyDescent="0.25">
      <c r="A372" s="76">
        <v>46301.781284722223</v>
      </c>
      <c r="B372" s="73">
        <v>1</v>
      </c>
      <c r="C372" s="73" t="s">
        <v>375</v>
      </c>
      <c r="D372" s="73" t="s">
        <v>647</v>
      </c>
      <c r="E372" s="73" t="s">
        <v>2688</v>
      </c>
      <c r="F372" s="73" t="s">
        <v>183</v>
      </c>
      <c r="G372" s="79">
        <v>-4.1862066918837442E-5</v>
      </c>
      <c r="H372" s="73">
        <v>-1.3605171748622171</v>
      </c>
      <c r="I372" s="77" t="s">
        <v>327</v>
      </c>
    </row>
    <row r="373" spans="1:9" ht="15" customHeight="1" x14ac:dyDescent="0.25">
      <c r="A373" s="76">
        <v>46301.781284722223</v>
      </c>
      <c r="B373" s="73">
        <v>1</v>
      </c>
      <c r="C373" s="73" t="s">
        <v>375</v>
      </c>
      <c r="D373" s="73" t="s">
        <v>647</v>
      </c>
      <c r="E373" s="73" t="s">
        <v>2689</v>
      </c>
      <c r="F373" s="73" t="s">
        <v>183</v>
      </c>
      <c r="G373" s="79">
        <v>-4.1862066918837455E-5</v>
      </c>
      <c r="H373" s="73">
        <v>-1.3605171748622176</v>
      </c>
      <c r="I373" s="77" t="s">
        <v>327</v>
      </c>
    </row>
    <row r="374" spans="1:9" ht="15" customHeight="1" x14ac:dyDescent="0.25">
      <c r="A374" s="76">
        <v>46301.781284722223</v>
      </c>
      <c r="B374" s="73">
        <v>1</v>
      </c>
      <c r="C374" s="73" t="s">
        <v>375</v>
      </c>
      <c r="D374" s="73" t="s">
        <v>647</v>
      </c>
      <c r="E374" s="73" t="s">
        <v>2690</v>
      </c>
      <c r="F374" s="73" t="s">
        <v>183</v>
      </c>
      <c r="G374" s="79">
        <v>-4.1862066918837469E-5</v>
      </c>
      <c r="H374" s="73">
        <v>-1.360517174862218</v>
      </c>
      <c r="I374" s="77" t="s">
        <v>327</v>
      </c>
    </row>
    <row r="375" spans="1:9" ht="15" customHeight="1" x14ac:dyDescent="0.25">
      <c r="A375" s="76">
        <v>46301.781284722223</v>
      </c>
      <c r="B375" s="73">
        <v>1</v>
      </c>
      <c r="C375" s="73" t="s">
        <v>375</v>
      </c>
      <c r="D375" s="73" t="s">
        <v>647</v>
      </c>
      <c r="E375" s="73" t="s">
        <v>2691</v>
      </c>
      <c r="F375" s="73" t="s">
        <v>183</v>
      </c>
      <c r="G375" s="79">
        <v>-1.7879308553999912E-5</v>
      </c>
      <c r="H375" s="73">
        <v>-0.58107752800499735</v>
      </c>
      <c r="I375" s="77" t="s">
        <v>327</v>
      </c>
    </row>
    <row r="376" spans="1:9" ht="15" customHeight="1" x14ac:dyDescent="0.25">
      <c r="A376" s="76">
        <v>46301.781284722223</v>
      </c>
      <c r="B376" s="73">
        <v>1</v>
      </c>
      <c r="C376" s="73" t="s">
        <v>375</v>
      </c>
      <c r="D376" s="73" t="s">
        <v>647</v>
      </c>
      <c r="E376" s="73" t="s">
        <v>2692</v>
      </c>
      <c r="F376" s="73" t="s">
        <v>183</v>
      </c>
      <c r="G376" s="79">
        <v>-1.7879308553999926E-5</v>
      </c>
      <c r="H376" s="73">
        <v>-0.58107752800499779</v>
      </c>
      <c r="I376" s="77" t="s">
        <v>327</v>
      </c>
    </row>
    <row r="377" spans="1:9" ht="15" customHeight="1" x14ac:dyDescent="0.25">
      <c r="A377" s="76">
        <v>46301.781284722223</v>
      </c>
      <c r="B377" s="73">
        <v>1</v>
      </c>
      <c r="C377" s="73" t="s">
        <v>375</v>
      </c>
      <c r="D377" s="73" t="s">
        <v>647</v>
      </c>
      <c r="E377" s="73" t="s">
        <v>2693</v>
      </c>
      <c r="F377" s="73" t="s">
        <v>183</v>
      </c>
      <c r="G377" s="79">
        <v>-1.7879308553999936E-5</v>
      </c>
      <c r="H377" s="73">
        <v>-0.58107752800499812</v>
      </c>
      <c r="I377" s="77" t="s">
        <v>327</v>
      </c>
    </row>
    <row r="378" spans="1:9" ht="15" customHeight="1" x14ac:dyDescent="0.25">
      <c r="A378" s="76">
        <v>46301.781284722223</v>
      </c>
      <c r="B378" s="73">
        <v>1</v>
      </c>
      <c r="C378" s="73" t="s">
        <v>375</v>
      </c>
      <c r="D378" s="73" t="s">
        <v>647</v>
      </c>
      <c r="E378" s="73" t="s">
        <v>2694</v>
      </c>
      <c r="F378" s="73" t="s">
        <v>183</v>
      </c>
      <c r="G378" s="79">
        <v>-1.7879308553999994E-5</v>
      </c>
      <c r="H378" s="73">
        <v>-0.58107752800500001</v>
      </c>
      <c r="I378" s="77" t="s">
        <v>327</v>
      </c>
    </row>
    <row r="379" spans="1:9" ht="15" customHeight="1" x14ac:dyDescent="0.25">
      <c r="A379" s="76">
        <v>46301.781284722223</v>
      </c>
      <c r="B379" s="73">
        <v>1</v>
      </c>
      <c r="C379" s="73" t="s">
        <v>375</v>
      </c>
      <c r="D379" s="73" t="s">
        <v>647</v>
      </c>
      <c r="E379" s="73" t="s">
        <v>2695</v>
      </c>
      <c r="F379" s="73" t="s">
        <v>183</v>
      </c>
      <c r="G379" s="79">
        <v>-1.7879308554000004E-5</v>
      </c>
      <c r="H379" s="73">
        <v>-0.58107752800500034</v>
      </c>
      <c r="I379" s="77" t="s">
        <v>327</v>
      </c>
    </row>
    <row r="380" spans="1:9" ht="15" customHeight="1" x14ac:dyDescent="0.25">
      <c r="A380" s="76">
        <v>46301.781284722223</v>
      </c>
      <c r="B380" s="73">
        <v>1</v>
      </c>
      <c r="C380" s="73" t="s">
        <v>375</v>
      </c>
      <c r="D380" s="73" t="s">
        <v>647</v>
      </c>
      <c r="E380" s="73" t="s">
        <v>2696</v>
      </c>
      <c r="F380" s="73" t="s">
        <v>183</v>
      </c>
      <c r="G380" s="79">
        <v>-1.7879308554000017E-5</v>
      </c>
      <c r="H380" s="73">
        <v>-0.58107752800500079</v>
      </c>
      <c r="I380" s="77" t="s">
        <v>327</v>
      </c>
    </row>
    <row r="381" spans="1:9" ht="15" customHeight="1" x14ac:dyDescent="0.25">
      <c r="A381" s="76">
        <v>46301.781284722223</v>
      </c>
      <c r="B381" s="73">
        <v>1</v>
      </c>
      <c r="C381" s="73" t="s">
        <v>375</v>
      </c>
      <c r="D381" s="73" t="s">
        <v>647</v>
      </c>
      <c r="E381" s="73" t="s">
        <v>2697</v>
      </c>
      <c r="F381" s="73" t="s">
        <v>183</v>
      </c>
      <c r="G381" s="79">
        <v>6.1034498108375385E-6</v>
      </c>
      <c r="H381" s="73">
        <v>0.19836211885222002</v>
      </c>
      <c r="I381" s="77" t="s">
        <v>328</v>
      </c>
    </row>
    <row r="382" spans="1:9" ht="15" customHeight="1" x14ac:dyDescent="0.25">
      <c r="A382" s="76">
        <v>46301.781284722223</v>
      </c>
      <c r="B382" s="73">
        <v>1</v>
      </c>
      <c r="C382" s="73" t="s">
        <v>375</v>
      </c>
      <c r="D382" s="73" t="s">
        <v>647</v>
      </c>
      <c r="E382" s="73" t="s">
        <v>2698</v>
      </c>
      <c r="F382" s="73" t="s">
        <v>183</v>
      </c>
      <c r="G382" s="79">
        <v>6.1034498108375266E-6</v>
      </c>
      <c r="H382" s="73">
        <v>0.19836211885221963</v>
      </c>
      <c r="I382" s="77" t="s">
        <v>328</v>
      </c>
    </row>
    <row r="383" spans="1:9" ht="15" customHeight="1" x14ac:dyDescent="0.25">
      <c r="A383" s="76">
        <v>46301.781284722223</v>
      </c>
      <c r="B383" s="73">
        <v>1</v>
      </c>
      <c r="C383" s="73" t="s">
        <v>375</v>
      </c>
      <c r="D383" s="73" t="s">
        <v>647</v>
      </c>
      <c r="E383" s="73" t="s">
        <v>2699</v>
      </c>
      <c r="F383" s="73" t="s">
        <v>183</v>
      </c>
      <c r="G383" s="79">
        <v>6.1034498108375156E-6</v>
      </c>
      <c r="H383" s="73">
        <v>0.19836211885221927</v>
      </c>
      <c r="I383" s="77" t="s">
        <v>328</v>
      </c>
    </row>
    <row r="384" spans="1:9" ht="15" customHeight="1" x14ac:dyDescent="0.25">
      <c r="A384" s="76">
        <v>46301.781284722223</v>
      </c>
      <c r="B384" s="73">
        <v>1</v>
      </c>
      <c r="C384" s="73" t="s">
        <v>375</v>
      </c>
      <c r="D384" s="73" t="s">
        <v>647</v>
      </c>
      <c r="E384" s="73" t="s">
        <v>2700</v>
      </c>
      <c r="F384" s="73" t="s">
        <v>183</v>
      </c>
      <c r="G384" s="79">
        <v>6.103449810837458E-6</v>
      </c>
      <c r="H384" s="73">
        <v>0.19836211885221741</v>
      </c>
      <c r="I384" s="77" t="s">
        <v>328</v>
      </c>
    </row>
    <row r="385" spans="1:9" ht="15" customHeight="1" x14ac:dyDescent="0.25">
      <c r="A385" s="76">
        <v>46301.781284722223</v>
      </c>
      <c r="B385" s="73">
        <v>1</v>
      </c>
      <c r="C385" s="73" t="s">
        <v>375</v>
      </c>
      <c r="D385" s="73" t="s">
        <v>647</v>
      </c>
      <c r="E385" s="73" t="s">
        <v>2701</v>
      </c>
      <c r="F385" s="73" t="s">
        <v>183</v>
      </c>
      <c r="G385" s="79">
        <v>6.103449810837447E-6</v>
      </c>
      <c r="H385" s="73">
        <v>0.19836211885221705</v>
      </c>
      <c r="I385" s="77" t="s">
        <v>328</v>
      </c>
    </row>
    <row r="386" spans="1:9" ht="15" customHeight="1" x14ac:dyDescent="0.25">
      <c r="A386" s="76">
        <v>46301.781284722223</v>
      </c>
      <c r="B386" s="73">
        <v>1</v>
      </c>
      <c r="C386" s="73" t="s">
        <v>375</v>
      </c>
      <c r="D386" s="73" t="s">
        <v>647</v>
      </c>
      <c r="E386" s="73" t="s">
        <v>2702</v>
      </c>
      <c r="F386" s="73" t="s">
        <v>183</v>
      </c>
      <c r="G386" s="79">
        <v>6.1034498108374351E-6</v>
      </c>
      <c r="H386" s="73">
        <v>0.19836211885221666</v>
      </c>
      <c r="I386" s="77" t="s">
        <v>328</v>
      </c>
    </row>
    <row r="387" spans="1:9" ht="15" customHeight="1" x14ac:dyDescent="0.25">
      <c r="A387" s="76">
        <v>46301.781284722223</v>
      </c>
      <c r="B387" s="73">
        <v>1</v>
      </c>
      <c r="C387" s="73" t="s">
        <v>375</v>
      </c>
      <c r="D387" s="73" t="s">
        <v>647</v>
      </c>
      <c r="E387" s="73" t="s">
        <v>2703</v>
      </c>
      <c r="F387" s="73" t="s">
        <v>183</v>
      </c>
      <c r="G387" s="79">
        <v>3.0086208175674991E-5</v>
      </c>
      <c r="H387" s="73">
        <v>0.97780176570943733</v>
      </c>
      <c r="I387" s="77" t="s">
        <v>328</v>
      </c>
    </row>
    <row r="388" spans="1:9" ht="15" customHeight="1" x14ac:dyDescent="0.25">
      <c r="A388" s="76">
        <v>46301.781284722223</v>
      </c>
      <c r="B388" s="73">
        <v>1</v>
      </c>
      <c r="C388" s="73" t="s">
        <v>375</v>
      </c>
      <c r="D388" s="73" t="s">
        <v>647</v>
      </c>
      <c r="E388" s="73" t="s">
        <v>2704</v>
      </c>
      <c r="F388" s="73" t="s">
        <v>183</v>
      </c>
      <c r="G388" s="79">
        <v>3.0086208175674977E-5</v>
      </c>
      <c r="H388" s="73">
        <v>0.97780176570943689</v>
      </c>
      <c r="I388" s="77" t="s">
        <v>328</v>
      </c>
    </row>
    <row r="389" spans="1:9" ht="15" customHeight="1" x14ac:dyDescent="0.25">
      <c r="A389" s="76">
        <v>46301.781284722223</v>
      </c>
      <c r="B389" s="73">
        <v>1</v>
      </c>
      <c r="C389" s="73" t="s">
        <v>375</v>
      </c>
      <c r="D389" s="73" t="s">
        <v>647</v>
      </c>
      <c r="E389" s="73" t="s">
        <v>2705</v>
      </c>
      <c r="F389" s="73" t="s">
        <v>183</v>
      </c>
      <c r="G389" s="79">
        <v>3.0086208175674967E-5</v>
      </c>
      <c r="H389" s="73">
        <v>0.97780176570943655</v>
      </c>
      <c r="I389" s="77" t="s">
        <v>328</v>
      </c>
    </row>
    <row r="390" spans="1:9" ht="15" customHeight="1" x14ac:dyDescent="0.25">
      <c r="A390" s="76">
        <v>46301.781284722223</v>
      </c>
      <c r="B390" s="73">
        <v>1</v>
      </c>
      <c r="C390" s="73" t="s">
        <v>375</v>
      </c>
      <c r="D390" s="73" t="s">
        <v>647</v>
      </c>
      <c r="E390" s="73" t="s">
        <v>2706</v>
      </c>
      <c r="F390" s="73" t="s">
        <v>183</v>
      </c>
      <c r="G390" s="79">
        <v>3.008620817567491E-5</v>
      </c>
      <c r="H390" s="73">
        <v>0.97780176570943467</v>
      </c>
      <c r="I390" s="77" t="s">
        <v>328</v>
      </c>
    </row>
    <row r="391" spans="1:9" ht="15" customHeight="1" x14ac:dyDescent="0.25">
      <c r="A391" s="76">
        <v>46301.781284722223</v>
      </c>
      <c r="B391" s="73">
        <v>1</v>
      </c>
      <c r="C391" s="73" t="s">
        <v>375</v>
      </c>
      <c r="D391" s="73" t="s">
        <v>647</v>
      </c>
      <c r="E391" s="73" t="s">
        <v>2707</v>
      </c>
      <c r="F391" s="73" t="s">
        <v>183</v>
      </c>
      <c r="G391" s="79">
        <v>3.0086208175674899E-5</v>
      </c>
      <c r="H391" s="73">
        <v>0.97780176570943433</v>
      </c>
      <c r="I391" s="77" t="s">
        <v>328</v>
      </c>
    </row>
    <row r="392" spans="1:9" ht="15" customHeight="1" x14ac:dyDescent="0.25">
      <c r="A392" s="76">
        <v>46301.781284722223</v>
      </c>
      <c r="B392" s="73">
        <v>1</v>
      </c>
      <c r="C392" s="73" t="s">
        <v>375</v>
      </c>
      <c r="D392" s="73" t="s">
        <v>647</v>
      </c>
      <c r="E392" s="73" t="s">
        <v>2708</v>
      </c>
      <c r="F392" s="73" t="s">
        <v>183</v>
      </c>
      <c r="G392" s="79">
        <v>3.0086208175674886E-5</v>
      </c>
      <c r="H392" s="73">
        <v>0.97780176570943389</v>
      </c>
      <c r="I392" s="77" t="s">
        <v>328</v>
      </c>
    </row>
    <row r="393" spans="1:9" ht="15" customHeight="1" x14ac:dyDescent="0.25">
      <c r="A393" s="76">
        <v>46301.781284722223</v>
      </c>
      <c r="B393" s="73">
        <v>1</v>
      </c>
      <c r="C393" s="73" t="s">
        <v>375</v>
      </c>
      <c r="D393" s="73" t="s">
        <v>647</v>
      </c>
      <c r="E393" s="73" t="s">
        <v>2709</v>
      </c>
      <c r="F393" s="73" t="s">
        <v>183</v>
      </c>
      <c r="G393" s="79">
        <v>5.4068966540512439E-5</v>
      </c>
      <c r="H393" s="73">
        <v>1.3047068281327148</v>
      </c>
      <c r="I393" s="77" t="s">
        <v>328</v>
      </c>
    </row>
    <row r="394" spans="1:9" ht="15" customHeight="1" x14ac:dyDescent="0.25">
      <c r="A394" s="76">
        <v>46301.781284722223</v>
      </c>
      <c r="B394" s="73">
        <v>1</v>
      </c>
      <c r="C394" s="73" t="s">
        <v>375</v>
      </c>
      <c r="D394" s="73" t="s">
        <v>647</v>
      </c>
      <c r="E394" s="73" t="s">
        <v>2710</v>
      </c>
      <c r="F394" s="73" t="s">
        <v>183</v>
      </c>
      <c r="G394" s="79">
        <v>5.4068966540512432E-5</v>
      </c>
      <c r="H394" s="73">
        <v>1.3047068281327148</v>
      </c>
      <c r="I394" s="77" t="s">
        <v>328</v>
      </c>
    </row>
    <row r="395" spans="1:9" ht="15" customHeight="1" x14ac:dyDescent="0.25">
      <c r="A395" s="76">
        <v>46301.781284722223</v>
      </c>
      <c r="B395" s="73">
        <v>1</v>
      </c>
      <c r="C395" s="73" t="s">
        <v>375</v>
      </c>
      <c r="D395" s="73" t="s">
        <v>647</v>
      </c>
      <c r="E395" s="73" t="s">
        <v>2711</v>
      </c>
      <c r="F395" s="73" t="s">
        <v>183</v>
      </c>
      <c r="G395" s="79">
        <v>5.4068966540512419E-5</v>
      </c>
      <c r="H395" s="73">
        <v>1.3047068281327145</v>
      </c>
      <c r="I395" s="77" t="s">
        <v>328</v>
      </c>
    </row>
    <row r="396" spans="1:9" ht="15" customHeight="1" x14ac:dyDescent="0.25">
      <c r="A396" s="76">
        <v>46301.781284722223</v>
      </c>
      <c r="B396" s="73">
        <v>1</v>
      </c>
      <c r="C396" s="73" t="s">
        <v>375</v>
      </c>
      <c r="D396" s="73" t="s">
        <v>647</v>
      </c>
      <c r="E396" s="73" t="s">
        <v>2712</v>
      </c>
      <c r="F396" s="73" t="s">
        <v>183</v>
      </c>
      <c r="G396" s="79">
        <v>5.4068966540512365E-5</v>
      </c>
      <c r="H396" s="73">
        <v>1.3047068281327141</v>
      </c>
      <c r="I396" s="77" t="s">
        <v>328</v>
      </c>
    </row>
    <row r="397" spans="1:9" ht="15" customHeight="1" x14ac:dyDescent="0.25">
      <c r="A397" s="76">
        <v>46301.781284722223</v>
      </c>
      <c r="B397" s="73">
        <v>1</v>
      </c>
      <c r="C397" s="73" t="s">
        <v>375</v>
      </c>
      <c r="D397" s="73" t="s">
        <v>647</v>
      </c>
      <c r="E397" s="73" t="s">
        <v>2713</v>
      </c>
      <c r="F397" s="73" t="s">
        <v>183</v>
      </c>
      <c r="G397" s="79">
        <v>5.4068966540512351E-5</v>
      </c>
      <c r="H397" s="73">
        <v>1.3047068281327139</v>
      </c>
      <c r="I397" s="77" t="s">
        <v>328</v>
      </c>
    </row>
    <row r="398" spans="1:9" ht="15" customHeight="1" x14ac:dyDescent="0.25">
      <c r="A398" s="76">
        <v>46301.781284722223</v>
      </c>
      <c r="B398" s="73">
        <v>1</v>
      </c>
      <c r="C398" s="73" t="s">
        <v>375</v>
      </c>
      <c r="D398" s="73" t="s">
        <v>647</v>
      </c>
      <c r="E398" s="73" t="s">
        <v>2714</v>
      </c>
      <c r="F398" s="73" t="s">
        <v>183</v>
      </c>
      <c r="G398" s="79">
        <v>5.4068966540512338E-5</v>
      </c>
      <c r="H398" s="73">
        <v>1.3047068281327137</v>
      </c>
      <c r="I398" s="77" t="s">
        <v>328</v>
      </c>
    </row>
    <row r="399" spans="1:9" ht="15" customHeight="1" x14ac:dyDescent="0.25">
      <c r="A399" s="76">
        <v>46301.781284722223</v>
      </c>
      <c r="B399" s="73">
        <v>1</v>
      </c>
      <c r="C399" s="73" t="s">
        <v>375</v>
      </c>
      <c r="D399" s="73" t="s">
        <v>647</v>
      </c>
      <c r="E399" s="73" t="s">
        <v>2715</v>
      </c>
      <c r="F399" s="73" t="s">
        <v>183</v>
      </c>
      <c r="G399" s="79">
        <v>7.8051724905349887E-5</v>
      </c>
      <c r="H399" s="73">
        <v>1.5633227478272753</v>
      </c>
      <c r="I399" s="77" t="s">
        <v>328</v>
      </c>
    </row>
    <row r="400" spans="1:9" ht="15" customHeight="1" x14ac:dyDescent="0.25">
      <c r="A400" s="76">
        <v>46301.781284722223</v>
      </c>
      <c r="B400" s="73">
        <v>1</v>
      </c>
      <c r="C400" s="73" t="s">
        <v>375</v>
      </c>
      <c r="D400" s="73" t="s">
        <v>647</v>
      </c>
      <c r="E400" s="73" t="s">
        <v>2716</v>
      </c>
      <c r="F400" s="73" t="s">
        <v>183</v>
      </c>
      <c r="G400" s="79">
        <v>7.8051724905349887E-5</v>
      </c>
      <c r="H400" s="73">
        <v>1.5633227478272753</v>
      </c>
      <c r="I400" s="77" t="s">
        <v>328</v>
      </c>
    </row>
    <row r="401" spans="1:9" ht="15" customHeight="1" x14ac:dyDescent="0.25">
      <c r="A401" s="76">
        <v>46301.781284722223</v>
      </c>
      <c r="B401" s="73">
        <v>1</v>
      </c>
      <c r="C401" s="73" t="s">
        <v>375</v>
      </c>
      <c r="D401" s="73" t="s">
        <v>647</v>
      </c>
      <c r="E401" s="73" t="s">
        <v>2717</v>
      </c>
      <c r="F401" s="73" t="s">
        <v>183</v>
      </c>
      <c r="G401" s="79">
        <v>7.8051724905349874E-5</v>
      </c>
      <c r="H401" s="73">
        <v>1.5633227478272751</v>
      </c>
      <c r="I401" s="77" t="s">
        <v>328</v>
      </c>
    </row>
    <row r="402" spans="1:9" ht="15" customHeight="1" x14ac:dyDescent="0.25">
      <c r="A402" s="76">
        <v>46301.781284722223</v>
      </c>
      <c r="B402" s="73">
        <v>1</v>
      </c>
      <c r="C402" s="73" t="s">
        <v>375</v>
      </c>
      <c r="D402" s="73" t="s">
        <v>647</v>
      </c>
      <c r="E402" s="73" t="s">
        <v>2718</v>
      </c>
      <c r="F402" s="73" t="s">
        <v>183</v>
      </c>
      <c r="G402" s="79">
        <v>7.805172490534982E-5</v>
      </c>
      <c r="H402" s="73">
        <v>1.5633227478272747</v>
      </c>
      <c r="I402" s="77" t="s">
        <v>328</v>
      </c>
    </row>
    <row r="403" spans="1:9" ht="15" customHeight="1" x14ac:dyDescent="0.25">
      <c r="A403" s="76">
        <v>46301.781284722223</v>
      </c>
      <c r="B403" s="73">
        <v>1</v>
      </c>
      <c r="C403" s="73" t="s">
        <v>375</v>
      </c>
      <c r="D403" s="73" t="s">
        <v>647</v>
      </c>
      <c r="E403" s="73" t="s">
        <v>2719</v>
      </c>
      <c r="F403" s="73" t="s">
        <v>183</v>
      </c>
      <c r="G403" s="79">
        <v>7.8051724905349806E-5</v>
      </c>
      <c r="H403" s="73">
        <v>1.5633227478272744</v>
      </c>
      <c r="I403" s="77" t="s">
        <v>328</v>
      </c>
    </row>
    <row r="404" spans="1:9" ht="15" customHeight="1" x14ac:dyDescent="0.25">
      <c r="A404" s="76">
        <v>46301.781284722223</v>
      </c>
      <c r="B404" s="73">
        <v>1</v>
      </c>
      <c r="C404" s="73" t="s">
        <v>375</v>
      </c>
      <c r="D404" s="73" t="s">
        <v>647</v>
      </c>
      <c r="E404" s="73" t="s">
        <v>2720</v>
      </c>
      <c r="F404" s="73" t="s">
        <v>183</v>
      </c>
      <c r="G404" s="79">
        <v>7.8051724905349793E-5</v>
      </c>
      <c r="H404" s="73">
        <v>1.5633227478272742</v>
      </c>
      <c r="I404" s="77" t="s">
        <v>328</v>
      </c>
    </row>
    <row r="405" spans="1:9" ht="15" customHeight="1" x14ac:dyDescent="0.25">
      <c r="A405" s="76">
        <v>46301.781284722223</v>
      </c>
      <c r="B405" s="73">
        <v>1</v>
      </c>
      <c r="C405" s="73" t="s">
        <v>375</v>
      </c>
      <c r="D405" s="73" t="s">
        <v>647</v>
      </c>
      <c r="E405" s="73" t="s">
        <v>2721</v>
      </c>
      <c r="F405" s="73" t="s">
        <v>183</v>
      </c>
      <c r="G405" s="79">
        <v>1.0203448327018734E-4</v>
      </c>
      <c r="H405" s="73">
        <v>1.8</v>
      </c>
      <c r="I405" s="77" t="s">
        <v>328</v>
      </c>
    </row>
    <row r="406" spans="1:9" ht="15" customHeight="1" x14ac:dyDescent="0.25">
      <c r="A406" s="76">
        <v>46301.781284722223</v>
      </c>
      <c r="B406" s="73">
        <v>1</v>
      </c>
      <c r="C406" s="73" t="s">
        <v>375</v>
      </c>
      <c r="D406" s="73" t="s">
        <v>647</v>
      </c>
      <c r="E406" s="73" t="s">
        <v>2722</v>
      </c>
      <c r="F406" s="73" t="s">
        <v>183</v>
      </c>
      <c r="G406" s="79">
        <v>1.0203448327018733E-4</v>
      </c>
      <c r="H406" s="73">
        <v>1.8</v>
      </c>
      <c r="I406" s="77" t="s">
        <v>328</v>
      </c>
    </row>
    <row r="407" spans="1:9" ht="15" customHeight="1" x14ac:dyDescent="0.25">
      <c r="A407" s="76">
        <v>46301.781284722223</v>
      </c>
      <c r="B407" s="73">
        <v>1</v>
      </c>
      <c r="C407" s="73" t="s">
        <v>375</v>
      </c>
      <c r="D407" s="73" t="s">
        <v>647</v>
      </c>
      <c r="E407" s="73" t="s">
        <v>2723</v>
      </c>
      <c r="F407" s="73" t="s">
        <v>183</v>
      </c>
      <c r="G407" s="79">
        <v>1.0203448327018732E-4</v>
      </c>
      <c r="H407" s="73">
        <v>1.8</v>
      </c>
      <c r="I407" s="77" t="s">
        <v>328</v>
      </c>
    </row>
    <row r="408" spans="1:9" ht="15" customHeight="1" x14ac:dyDescent="0.25">
      <c r="A408" s="76">
        <v>46301.781284722223</v>
      </c>
      <c r="B408" s="73">
        <v>1</v>
      </c>
      <c r="C408" s="73" t="s">
        <v>375</v>
      </c>
      <c r="D408" s="73" t="s">
        <v>647</v>
      </c>
      <c r="E408" s="73" t="s">
        <v>2724</v>
      </c>
      <c r="F408" s="73" t="s">
        <v>183</v>
      </c>
      <c r="G408" s="79">
        <v>1.0203448327018732E-4</v>
      </c>
      <c r="H408" s="73">
        <v>1.8</v>
      </c>
      <c r="I408" s="77" t="s">
        <v>328</v>
      </c>
    </row>
    <row r="409" spans="1:9" ht="15" customHeight="1" x14ac:dyDescent="0.25">
      <c r="A409" s="76">
        <v>46301.781284722223</v>
      </c>
      <c r="B409" s="73">
        <v>1</v>
      </c>
      <c r="C409" s="73" t="s">
        <v>375</v>
      </c>
      <c r="D409" s="73" t="s">
        <v>647</v>
      </c>
      <c r="E409" s="73" t="s">
        <v>2725</v>
      </c>
      <c r="F409" s="73" t="s">
        <v>183</v>
      </c>
      <c r="G409" s="79">
        <v>1.020344832701873E-4</v>
      </c>
      <c r="H409" s="73">
        <v>1.8</v>
      </c>
      <c r="I409" s="77" t="s">
        <v>328</v>
      </c>
    </row>
    <row r="410" spans="1:9" ht="15" customHeight="1" x14ac:dyDescent="0.25">
      <c r="A410" s="76">
        <v>46301.781284722223</v>
      </c>
      <c r="B410" s="73">
        <v>1</v>
      </c>
      <c r="C410" s="73" t="s">
        <v>375</v>
      </c>
      <c r="D410" s="73" t="s">
        <v>647</v>
      </c>
      <c r="E410" s="73" t="s">
        <v>2726</v>
      </c>
      <c r="F410" s="73" t="s">
        <v>183</v>
      </c>
      <c r="G410" s="79">
        <v>1.0203448327018729E-4</v>
      </c>
      <c r="H410" s="73">
        <v>1.8</v>
      </c>
      <c r="I410" s="77" t="s">
        <v>328</v>
      </c>
    </row>
    <row r="411" spans="1:9" ht="15" customHeight="1" x14ac:dyDescent="0.25">
      <c r="A411" s="76">
        <v>46301.781284722223</v>
      </c>
      <c r="B411" s="73">
        <v>1</v>
      </c>
      <c r="C411" s="73" t="s">
        <v>375</v>
      </c>
      <c r="D411" s="73" t="s">
        <v>647</v>
      </c>
      <c r="E411" s="73" t="s">
        <v>2727</v>
      </c>
      <c r="F411" s="73" t="s">
        <v>183</v>
      </c>
      <c r="G411" s="79">
        <v>1.0203448327018727E-4</v>
      </c>
      <c r="H411" s="73">
        <v>1.8</v>
      </c>
      <c r="I411" s="77" t="s">
        <v>328</v>
      </c>
    </row>
    <row r="412" spans="1:9" ht="15" customHeight="1" x14ac:dyDescent="0.25">
      <c r="A412" s="76">
        <v>46301.781284722223</v>
      </c>
      <c r="B412" s="73">
        <v>1</v>
      </c>
      <c r="C412" s="73" t="s">
        <v>375</v>
      </c>
      <c r="D412" s="73" t="s">
        <v>647</v>
      </c>
      <c r="E412" s="73" t="s">
        <v>2728</v>
      </c>
      <c r="F412" s="73" t="s">
        <v>183</v>
      </c>
      <c r="G412" s="79">
        <v>1.0203448327018726E-4</v>
      </c>
      <c r="H412" s="73">
        <v>1.8</v>
      </c>
      <c r="I412" s="77" t="s">
        <v>328</v>
      </c>
    </row>
    <row r="413" spans="1:9" ht="15" customHeight="1" x14ac:dyDescent="0.25">
      <c r="A413" s="76">
        <v>46301.781284722223</v>
      </c>
      <c r="B413" s="73">
        <v>1</v>
      </c>
      <c r="C413" s="73" t="s">
        <v>375</v>
      </c>
      <c r="D413" s="73" t="s">
        <v>647</v>
      </c>
      <c r="E413" s="73" t="s">
        <v>2729</v>
      </c>
      <c r="F413" s="73" t="s">
        <v>183</v>
      </c>
      <c r="G413" s="79">
        <v>1.0203448327018725E-4</v>
      </c>
      <c r="H413" s="73">
        <v>1.8</v>
      </c>
      <c r="I413" s="77" t="s">
        <v>328</v>
      </c>
    </row>
    <row r="414" spans="1:9" ht="15" customHeight="1" x14ac:dyDescent="0.25">
      <c r="A414" s="76">
        <v>46301.781284722223</v>
      </c>
      <c r="B414" s="73">
        <v>1</v>
      </c>
      <c r="C414" s="73" t="s">
        <v>375</v>
      </c>
      <c r="D414" s="73" t="s">
        <v>647</v>
      </c>
      <c r="E414" s="73" t="s">
        <v>2730</v>
      </c>
      <c r="F414" s="73" t="s">
        <v>183</v>
      </c>
      <c r="G414" s="79">
        <v>1.0203448327018725E-4</v>
      </c>
      <c r="H414" s="73">
        <v>1.8</v>
      </c>
      <c r="I414" s="77" t="s">
        <v>328</v>
      </c>
    </row>
    <row r="415" spans="1:9" ht="15" customHeight="1" x14ac:dyDescent="0.25">
      <c r="A415" s="76">
        <v>46301.781284722223</v>
      </c>
      <c r="B415" s="73">
        <v>1</v>
      </c>
      <c r="C415" s="73" t="s">
        <v>375</v>
      </c>
      <c r="D415" s="73" t="s">
        <v>647</v>
      </c>
      <c r="E415" s="73" t="s">
        <v>2731</v>
      </c>
      <c r="F415" s="73" t="s">
        <v>183</v>
      </c>
      <c r="G415" s="79">
        <v>1.2601724163502478E-4</v>
      </c>
      <c r="H415" s="73">
        <v>1.8</v>
      </c>
      <c r="I415" s="77" t="s">
        <v>328</v>
      </c>
    </row>
    <row r="416" spans="1:9" ht="15" customHeight="1" x14ac:dyDescent="0.25">
      <c r="A416" s="76">
        <v>46301.781284722223</v>
      </c>
      <c r="B416" s="73">
        <v>1</v>
      </c>
      <c r="C416" s="73" t="s">
        <v>375</v>
      </c>
      <c r="D416" s="73" t="s">
        <v>647</v>
      </c>
      <c r="E416" s="73" t="s">
        <v>2732</v>
      </c>
      <c r="F416" s="73" t="s">
        <v>183</v>
      </c>
      <c r="G416" s="79">
        <v>1.2601724163502478E-4</v>
      </c>
      <c r="H416" s="73">
        <v>1.8</v>
      </c>
      <c r="I416" s="77" t="s">
        <v>328</v>
      </c>
    </row>
    <row r="417" spans="1:9" ht="15" customHeight="1" x14ac:dyDescent="0.25">
      <c r="A417" s="76">
        <v>46301.781284722223</v>
      </c>
      <c r="B417" s="73">
        <v>1</v>
      </c>
      <c r="C417" s="73" t="s">
        <v>375</v>
      </c>
      <c r="D417" s="73" t="s">
        <v>647</v>
      </c>
      <c r="E417" s="73" t="s">
        <v>2733</v>
      </c>
      <c r="F417" s="73" t="s">
        <v>183</v>
      </c>
      <c r="G417" s="79">
        <v>1.2601724163502476E-4</v>
      </c>
      <c r="H417" s="73">
        <v>1.8</v>
      </c>
      <c r="I417" s="77" t="s">
        <v>328</v>
      </c>
    </row>
    <row r="418" spans="1:9" ht="15" customHeight="1" x14ac:dyDescent="0.25">
      <c r="A418" s="76">
        <v>46301.781284722223</v>
      </c>
      <c r="B418" s="73">
        <v>1</v>
      </c>
      <c r="C418" s="73" t="s">
        <v>375</v>
      </c>
      <c r="D418" s="73" t="s">
        <v>647</v>
      </c>
      <c r="E418" s="73" t="s">
        <v>2734</v>
      </c>
      <c r="F418" s="73" t="s">
        <v>183</v>
      </c>
      <c r="G418" s="79">
        <v>1.2601724163502476E-4</v>
      </c>
      <c r="H418" s="73">
        <v>1.8</v>
      </c>
      <c r="I418" s="77" t="s">
        <v>328</v>
      </c>
    </row>
    <row r="419" spans="1:9" ht="15" customHeight="1" x14ac:dyDescent="0.25">
      <c r="A419" s="76">
        <v>46301.781284722223</v>
      </c>
      <c r="B419" s="73">
        <v>1</v>
      </c>
      <c r="C419" s="73" t="s">
        <v>375</v>
      </c>
      <c r="D419" s="73" t="s">
        <v>647</v>
      </c>
      <c r="E419" s="73" t="s">
        <v>2735</v>
      </c>
      <c r="F419" s="73" t="s">
        <v>183</v>
      </c>
      <c r="G419" s="79">
        <v>1.2601724163502473E-4</v>
      </c>
      <c r="H419" s="73">
        <v>1.8</v>
      </c>
      <c r="I419" s="77" t="s">
        <v>328</v>
      </c>
    </row>
    <row r="420" spans="1:9" ht="15" customHeight="1" x14ac:dyDescent="0.25">
      <c r="A420" s="76">
        <v>46301.781284722223</v>
      </c>
      <c r="B420" s="73">
        <v>1</v>
      </c>
      <c r="C420" s="73" t="s">
        <v>375</v>
      </c>
      <c r="D420" s="73" t="s">
        <v>647</v>
      </c>
      <c r="E420" s="73" t="s">
        <v>2736</v>
      </c>
      <c r="F420" s="73" t="s">
        <v>183</v>
      </c>
      <c r="G420" s="79">
        <v>1.2601724163502473E-4</v>
      </c>
      <c r="H420" s="73">
        <v>1.8</v>
      </c>
      <c r="I420" s="77" t="s">
        <v>328</v>
      </c>
    </row>
    <row r="421" spans="1:9" ht="15" customHeight="1" x14ac:dyDescent="0.25">
      <c r="A421" s="76">
        <v>46301.781284722223</v>
      </c>
      <c r="B421" s="73">
        <v>1</v>
      </c>
      <c r="C421" s="73" t="s">
        <v>375</v>
      </c>
      <c r="D421" s="73" t="s">
        <v>647</v>
      </c>
      <c r="E421" s="73" t="s">
        <v>2737</v>
      </c>
      <c r="F421" s="73" t="s">
        <v>183</v>
      </c>
      <c r="G421" s="79">
        <v>1.2601724163502473E-4</v>
      </c>
      <c r="H421" s="73">
        <v>1.8</v>
      </c>
      <c r="I421" s="77" t="s">
        <v>328</v>
      </c>
    </row>
    <row r="422" spans="1:9" ht="15" customHeight="1" x14ac:dyDescent="0.25">
      <c r="A422" s="76">
        <v>46301.781284722223</v>
      </c>
      <c r="B422" s="73">
        <v>1</v>
      </c>
      <c r="C422" s="73" t="s">
        <v>375</v>
      </c>
      <c r="D422" s="73" t="s">
        <v>647</v>
      </c>
      <c r="E422" s="73" t="s">
        <v>2738</v>
      </c>
      <c r="F422" s="73" t="s">
        <v>183</v>
      </c>
      <c r="G422" s="79">
        <v>1.260172416350247E-4</v>
      </c>
      <c r="H422" s="73">
        <v>1.8</v>
      </c>
      <c r="I422" s="77" t="s">
        <v>328</v>
      </c>
    </row>
    <row r="423" spans="1:9" ht="15" customHeight="1" x14ac:dyDescent="0.25">
      <c r="A423" s="76">
        <v>46301.781284722223</v>
      </c>
      <c r="B423" s="73">
        <v>1</v>
      </c>
      <c r="C423" s="73" t="s">
        <v>375</v>
      </c>
      <c r="D423" s="73" t="s">
        <v>647</v>
      </c>
      <c r="E423" s="73" t="s">
        <v>2739</v>
      </c>
      <c r="F423" s="73" t="s">
        <v>183</v>
      </c>
      <c r="G423" s="79">
        <v>1.4999999999986221E-4</v>
      </c>
      <c r="H423" s="73">
        <v>1.8</v>
      </c>
      <c r="I423" s="77" t="s">
        <v>328</v>
      </c>
    </row>
    <row r="424" spans="1:9" ht="15" customHeight="1" x14ac:dyDescent="0.25">
      <c r="A424" s="76">
        <v>46301.781284722223</v>
      </c>
      <c r="B424" s="73">
        <v>1</v>
      </c>
      <c r="C424" s="73" t="s">
        <v>375</v>
      </c>
      <c r="D424" s="73" t="s">
        <v>647</v>
      </c>
      <c r="E424" s="73" t="s">
        <v>2740</v>
      </c>
      <c r="F424" s="73" t="s">
        <v>183</v>
      </c>
      <c r="G424" s="79">
        <v>1.4999999999986221E-4</v>
      </c>
      <c r="H424" s="73">
        <v>1.8</v>
      </c>
      <c r="I424" s="77" t="s">
        <v>328</v>
      </c>
    </row>
    <row r="425" spans="1:9" ht="15" customHeight="1" x14ac:dyDescent="0.25">
      <c r="A425" s="76">
        <v>46301.781284722223</v>
      </c>
      <c r="B425" s="73">
        <v>1</v>
      </c>
      <c r="C425" s="73" t="s">
        <v>375</v>
      </c>
      <c r="D425" s="73" t="s">
        <v>647</v>
      </c>
      <c r="E425" s="73" t="s">
        <v>2741</v>
      </c>
      <c r="F425" s="73" t="s">
        <v>183</v>
      </c>
      <c r="G425" s="79">
        <v>1.4999999999986221E-4</v>
      </c>
      <c r="H425" s="73">
        <v>1.8</v>
      </c>
      <c r="I425" s="77" t="s">
        <v>328</v>
      </c>
    </row>
    <row r="426" spans="1:9" ht="15" customHeight="1" x14ac:dyDescent="0.25">
      <c r="A426" s="76">
        <v>46301.781284722223</v>
      </c>
      <c r="B426" s="73">
        <v>1</v>
      </c>
      <c r="C426" s="73" t="s">
        <v>375</v>
      </c>
      <c r="D426" s="73" t="s">
        <v>647</v>
      </c>
      <c r="E426" s="73" t="s">
        <v>2742</v>
      </c>
      <c r="F426" s="73" t="s">
        <v>183</v>
      </c>
      <c r="G426" s="79">
        <v>1.4999999999986218E-4</v>
      </c>
      <c r="H426" s="73">
        <v>1.8</v>
      </c>
      <c r="I426" s="77" t="s">
        <v>328</v>
      </c>
    </row>
    <row r="427" spans="1:9" ht="15" customHeight="1" x14ac:dyDescent="0.25">
      <c r="A427" s="76">
        <v>46301.781284722223</v>
      </c>
      <c r="B427" s="73">
        <v>1</v>
      </c>
      <c r="C427" s="73" t="s">
        <v>375</v>
      </c>
      <c r="D427" s="73" t="s">
        <v>647</v>
      </c>
      <c r="E427" s="73" t="s">
        <v>2743</v>
      </c>
      <c r="F427" s="73" t="s">
        <v>183</v>
      </c>
      <c r="G427" s="79">
        <v>1.4999999999986218E-4</v>
      </c>
      <c r="H427" s="73">
        <v>1.8</v>
      </c>
      <c r="I427" s="77" t="s">
        <v>328</v>
      </c>
    </row>
    <row r="428" spans="1:9" ht="15" customHeight="1" x14ac:dyDescent="0.25">
      <c r="A428" s="76">
        <v>46301.781284722223</v>
      </c>
      <c r="B428" s="73">
        <v>1</v>
      </c>
      <c r="C428" s="73" t="s">
        <v>375</v>
      </c>
      <c r="D428" s="73" t="s">
        <v>647</v>
      </c>
      <c r="E428" s="73" t="s">
        <v>2744</v>
      </c>
      <c r="F428" s="73" t="s">
        <v>183</v>
      </c>
      <c r="G428" s="79">
        <v>1.4999999999986216E-4</v>
      </c>
      <c r="H428" s="73">
        <v>1.8</v>
      </c>
      <c r="I428" s="77" t="s">
        <v>328</v>
      </c>
    </row>
    <row r="429" spans="1:9" ht="15" customHeight="1" x14ac:dyDescent="0.25">
      <c r="A429" s="76">
        <v>46301.781284722223</v>
      </c>
      <c r="B429" s="73">
        <v>1</v>
      </c>
      <c r="C429" s="73" t="s">
        <v>375</v>
      </c>
      <c r="D429" s="73" t="s">
        <v>647</v>
      </c>
      <c r="E429" s="73" t="s">
        <v>573</v>
      </c>
      <c r="F429" s="73" t="s">
        <v>2745</v>
      </c>
      <c r="G429" s="79">
        <v>1.0541713676327327E-4</v>
      </c>
      <c r="H429" s="73">
        <v>21.083427352654653</v>
      </c>
      <c r="I429" s="77" t="s">
        <v>328</v>
      </c>
    </row>
    <row r="430" spans="1:9" ht="15" customHeight="1" x14ac:dyDescent="0.25">
      <c r="A430" s="76">
        <v>46301.781284722223</v>
      </c>
      <c r="B430" s="73">
        <v>1</v>
      </c>
      <c r="C430" s="73" t="s">
        <v>375</v>
      </c>
      <c r="D430" s="73" t="s">
        <v>647</v>
      </c>
      <c r="E430" s="73" t="s">
        <v>575</v>
      </c>
      <c r="F430" s="73" t="s">
        <v>2745</v>
      </c>
      <c r="G430" s="79">
        <v>1.2908562455559781E-4</v>
      </c>
      <c r="H430" s="73">
        <v>25.81712491111956</v>
      </c>
      <c r="I430" s="77" t="s">
        <v>328</v>
      </c>
    </row>
    <row r="431" spans="1:9" ht="15" customHeight="1" x14ac:dyDescent="0.25">
      <c r="A431" s="76">
        <v>46301.781284722223</v>
      </c>
      <c r="B431" s="73">
        <v>1</v>
      </c>
      <c r="C431" s="73" t="s">
        <v>375</v>
      </c>
      <c r="D431" s="73" t="s">
        <v>647</v>
      </c>
      <c r="E431" s="73" t="s">
        <v>2746</v>
      </c>
      <c r="F431" s="73" t="s">
        <v>2745</v>
      </c>
      <c r="G431" s="79">
        <v>1.414566224116486E-4</v>
      </c>
      <c r="H431" s="73">
        <v>28.291324482329721</v>
      </c>
      <c r="I431" s="77" t="s">
        <v>328</v>
      </c>
    </row>
    <row r="432" spans="1:9" ht="15" customHeight="1" x14ac:dyDescent="0.25">
      <c r="A432" s="76">
        <v>46301.781284722223</v>
      </c>
      <c r="B432" s="73">
        <v>1</v>
      </c>
      <c r="C432" s="73" t="s">
        <v>375</v>
      </c>
      <c r="D432" s="73" t="s">
        <v>647</v>
      </c>
      <c r="E432" s="73" t="s">
        <v>2747</v>
      </c>
      <c r="F432" s="73" t="s">
        <v>2745</v>
      </c>
      <c r="G432" s="79">
        <v>1.4280517249041098E-4</v>
      </c>
      <c r="H432" s="73">
        <v>28.561034498082197</v>
      </c>
      <c r="I432" s="77" t="s">
        <v>328</v>
      </c>
    </row>
    <row r="433" spans="1:9" ht="15" customHeight="1" x14ac:dyDescent="0.25">
      <c r="A433" s="76">
        <v>46301.781284722223</v>
      </c>
      <c r="B433" s="73">
        <v>1</v>
      </c>
      <c r="C433" s="73" t="s">
        <v>375</v>
      </c>
      <c r="D433" s="73" t="s">
        <v>647</v>
      </c>
      <c r="E433" s="73" t="s">
        <v>2748</v>
      </c>
      <c r="F433" s="73" t="s">
        <v>2745</v>
      </c>
      <c r="G433" s="79">
        <v>1.4280517249041095E-4</v>
      </c>
      <c r="H433" s="73">
        <v>28.56103449808219</v>
      </c>
      <c r="I433" s="77" t="s">
        <v>328</v>
      </c>
    </row>
    <row r="434" spans="1:9" ht="15" customHeight="1" x14ac:dyDescent="0.25">
      <c r="A434" s="76">
        <v>46301.781284722223</v>
      </c>
      <c r="B434" s="73">
        <v>1</v>
      </c>
      <c r="C434" s="73" t="s">
        <v>375</v>
      </c>
      <c r="D434" s="73" t="s">
        <v>647</v>
      </c>
      <c r="E434" s="73" t="s">
        <v>2749</v>
      </c>
      <c r="F434" s="73" t="s">
        <v>2745</v>
      </c>
      <c r="G434" s="79">
        <v>1.4145662241164857E-4</v>
      </c>
      <c r="H434" s="73">
        <v>28.291324482329713</v>
      </c>
      <c r="I434" s="77" t="s">
        <v>328</v>
      </c>
    </row>
    <row r="435" spans="1:9" ht="15" customHeight="1" x14ac:dyDescent="0.25">
      <c r="A435" s="76">
        <v>46301.781284722223</v>
      </c>
      <c r="B435" s="73">
        <v>1</v>
      </c>
      <c r="C435" s="73" t="s">
        <v>375</v>
      </c>
      <c r="D435" s="73" t="s">
        <v>647</v>
      </c>
      <c r="E435" s="73" t="s">
        <v>2750</v>
      </c>
      <c r="F435" s="73" t="s">
        <v>2745</v>
      </c>
      <c r="G435" s="79">
        <v>1.2908562455559775E-4</v>
      </c>
      <c r="H435" s="73">
        <v>25.817124911119549</v>
      </c>
      <c r="I435" s="77" t="s">
        <v>328</v>
      </c>
    </row>
    <row r="436" spans="1:9" ht="15" customHeight="1" x14ac:dyDescent="0.25">
      <c r="A436" s="76">
        <v>46301.781284722223</v>
      </c>
      <c r="B436" s="73">
        <v>1</v>
      </c>
      <c r="C436" s="73" t="s">
        <v>375</v>
      </c>
      <c r="D436" s="73" t="s">
        <v>647</v>
      </c>
      <c r="E436" s="73" t="s">
        <v>2751</v>
      </c>
      <c r="F436" s="73" t="s">
        <v>2745</v>
      </c>
      <c r="G436" s="79">
        <v>1.0541713676327326E-4</v>
      </c>
      <c r="H436" s="73">
        <v>21.083427352654653</v>
      </c>
      <c r="I436" s="77" t="s">
        <v>328</v>
      </c>
    </row>
    <row r="437" spans="1:9" ht="15" customHeight="1" x14ac:dyDescent="0.25">
      <c r="A437" s="76">
        <v>46301.781284722223</v>
      </c>
      <c r="B437" s="73">
        <v>1</v>
      </c>
      <c r="C437" s="73" t="s">
        <v>375</v>
      </c>
      <c r="D437" s="73" t="s">
        <v>647</v>
      </c>
      <c r="E437" s="73" t="s">
        <v>2752</v>
      </c>
      <c r="F437" s="73" t="s">
        <v>2745</v>
      </c>
      <c r="G437" s="79">
        <v>-1.6515851223611056E-4</v>
      </c>
      <c r="H437" s="73">
        <v>-33.031702447222131</v>
      </c>
      <c r="I437" s="77" t="s">
        <v>327</v>
      </c>
    </row>
    <row r="438" spans="1:9" ht="15" customHeight="1" x14ac:dyDescent="0.25">
      <c r="A438" s="76">
        <v>46301.781284722223</v>
      </c>
      <c r="B438" s="73">
        <v>1</v>
      </c>
      <c r="C438" s="73" t="s">
        <v>375</v>
      </c>
      <c r="D438" s="73" t="s">
        <v>647</v>
      </c>
      <c r="E438" s="73" t="s">
        <v>2753</v>
      </c>
      <c r="F438" s="73" t="s">
        <v>2745</v>
      </c>
      <c r="G438" s="79">
        <v>-1.888270000284351E-4</v>
      </c>
      <c r="H438" s="73">
        <v>-37.765400005687034</v>
      </c>
      <c r="I438" s="77" t="s">
        <v>327</v>
      </c>
    </row>
    <row r="439" spans="1:9" ht="15" customHeight="1" x14ac:dyDescent="0.25">
      <c r="A439" s="76">
        <v>46301.781284722223</v>
      </c>
      <c r="B439" s="73">
        <v>1</v>
      </c>
      <c r="C439" s="73" t="s">
        <v>375</v>
      </c>
      <c r="D439" s="73" t="s">
        <v>647</v>
      </c>
      <c r="E439" s="73" t="s">
        <v>2754</v>
      </c>
      <c r="F439" s="73" t="s">
        <v>2745</v>
      </c>
      <c r="G439" s="79">
        <v>-2.0119799788448592E-4</v>
      </c>
      <c r="H439" s="73">
        <v>-40.239599576897199</v>
      </c>
      <c r="I439" s="77" t="s">
        <v>327</v>
      </c>
    </row>
    <row r="440" spans="1:9" ht="15" customHeight="1" x14ac:dyDescent="0.25">
      <c r="A440" s="76">
        <v>46301.781284722223</v>
      </c>
      <c r="B440" s="73">
        <v>1</v>
      </c>
      <c r="C440" s="73" t="s">
        <v>375</v>
      </c>
      <c r="D440" s="73" t="s">
        <v>647</v>
      </c>
      <c r="E440" s="73" t="s">
        <v>2755</v>
      </c>
      <c r="F440" s="73" t="s">
        <v>2745</v>
      </c>
      <c r="G440" s="79">
        <v>-2.0254654796324833E-4</v>
      </c>
      <c r="H440" s="73">
        <v>-40.509309592649686</v>
      </c>
      <c r="I440" s="77" t="s">
        <v>327</v>
      </c>
    </row>
    <row r="441" spans="1:9" ht="15" customHeight="1" x14ac:dyDescent="0.25">
      <c r="A441" s="76">
        <v>46301.781284722223</v>
      </c>
      <c r="B441" s="73">
        <v>1</v>
      </c>
      <c r="C441" s="73" t="s">
        <v>375</v>
      </c>
      <c r="D441" s="73" t="s">
        <v>647</v>
      </c>
      <c r="E441" s="73" t="s">
        <v>2756</v>
      </c>
      <c r="F441" s="73" t="s">
        <v>2745</v>
      </c>
      <c r="G441" s="79">
        <v>-2.0254654796324835E-4</v>
      </c>
      <c r="H441" s="73">
        <v>-40.509309592649686</v>
      </c>
      <c r="I441" s="77" t="s">
        <v>327</v>
      </c>
    </row>
    <row r="442" spans="1:9" ht="15" customHeight="1" x14ac:dyDescent="0.25">
      <c r="A442" s="76">
        <v>46301.781284722223</v>
      </c>
      <c r="B442" s="73">
        <v>1</v>
      </c>
      <c r="C442" s="73" t="s">
        <v>375</v>
      </c>
      <c r="D442" s="73" t="s">
        <v>647</v>
      </c>
      <c r="E442" s="73" t="s">
        <v>2757</v>
      </c>
      <c r="F442" s="73" t="s">
        <v>2745</v>
      </c>
      <c r="G442" s="79">
        <v>-2.01197997884486E-4</v>
      </c>
      <c r="H442" s="73">
        <v>-40.23959957689722</v>
      </c>
      <c r="I442" s="77" t="s">
        <v>327</v>
      </c>
    </row>
    <row r="443" spans="1:9" ht="15" customHeight="1" x14ac:dyDescent="0.25">
      <c r="A443" s="76">
        <v>46301.781284722223</v>
      </c>
      <c r="B443" s="73">
        <v>1</v>
      </c>
      <c r="C443" s="73" t="s">
        <v>375</v>
      </c>
      <c r="D443" s="73" t="s">
        <v>647</v>
      </c>
      <c r="E443" s="73" t="s">
        <v>2758</v>
      </c>
      <c r="F443" s="73" t="s">
        <v>2745</v>
      </c>
      <c r="G443" s="79">
        <v>-1.8882700002843521E-4</v>
      </c>
      <c r="H443" s="73">
        <v>-37.765400005687063</v>
      </c>
      <c r="I443" s="77" t="s">
        <v>327</v>
      </c>
    </row>
    <row r="444" spans="1:9" ht="15" customHeight="1" x14ac:dyDescent="0.25">
      <c r="A444" s="76">
        <v>46301.781284722223</v>
      </c>
      <c r="B444" s="73">
        <v>1</v>
      </c>
      <c r="C444" s="73" t="s">
        <v>375</v>
      </c>
      <c r="D444" s="73" t="s">
        <v>647</v>
      </c>
      <c r="E444" s="73" t="s">
        <v>2759</v>
      </c>
      <c r="F444" s="73" t="s">
        <v>2745</v>
      </c>
      <c r="G444" s="79">
        <v>-1.651585122361107E-4</v>
      </c>
      <c r="H444" s="73">
        <v>-33.031702447222159</v>
      </c>
      <c r="I444" s="77" t="s">
        <v>327</v>
      </c>
    </row>
    <row r="445" spans="1:9" ht="15" customHeight="1" x14ac:dyDescent="0.25">
      <c r="A445" s="76">
        <v>46301.781284722223</v>
      </c>
      <c r="B445" s="73">
        <v>1</v>
      </c>
      <c r="C445" s="73" t="s">
        <v>375</v>
      </c>
      <c r="D445" s="73" t="s">
        <v>647</v>
      </c>
      <c r="E445" s="73" t="s">
        <v>2760</v>
      </c>
      <c r="F445" s="73" t="s">
        <v>2745</v>
      </c>
      <c r="G445" s="79">
        <v>-1.3539482454170341E-4</v>
      </c>
      <c r="H445" s="73">
        <v>-27.078964908340701</v>
      </c>
      <c r="I445" s="77" t="s">
        <v>327</v>
      </c>
    </row>
    <row r="446" spans="1:9" ht="15" customHeight="1" x14ac:dyDescent="0.25">
      <c r="A446" s="76">
        <v>46301.781284722223</v>
      </c>
      <c r="B446" s="73">
        <v>1</v>
      </c>
      <c r="C446" s="73" t="s">
        <v>375</v>
      </c>
      <c r="D446" s="73" t="s">
        <v>647</v>
      </c>
      <c r="E446" s="73" t="s">
        <v>2761</v>
      </c>
      <c r="F446" s="73" t="s">
        <v>2745</v>
      </c>
      <c r="G446" s="79">
        <v>-9.3185169819589499E-5</v>
      </c>
      <c r="H446" s="73">
        <v>-18.637033963917919</v>
      </c>
      <c r="I446" s="77" t="s">
        <v>327</v>
      </c>
    </row>
    <row r="447" spans="1:9" ht="15" customHeight="1" x14ac:dyDescent="0.25">
      <c r="A447" s="76">
        <v>46301.781284722223</v>
      </c>
      <c r="B447" s="73">
        <v>1</v>
      </c>
      <c r="C447" s="73" t="s">
        <v>375</v>
      </c>
      <c r="D447" s="73" t="s">
        <v>647</v>
      </c>
      <c r="E447" s="73" t="s">
        <v>2762</v>
      </c>
      <c r="F447" s="73" t="s">
        <v>2745</v>
      </c>
      <c r="G447" s="79">
        <v>-5.097551509747559E-5</v>
      </c>
      <c r="H447" s="73">
        <v>-10.195103019495136</v>
      </c>
      <c r="I447" s="77" t="s">
        <v>327</v>
      </c>
    </row>
    <row r="448" spans="1:9" ht="15" customHeight="1" x14ac:dyDescent="0.25">
      <c r="A448" s="76">
        <v>46301.781284722223</v>
      </c>
      <c r="B448" s="73">
        <v>1</v>
      </c>
      <c r="C448" s="73" t="s">
        <v>375</v>
      </c>
      <c r="D448" s="73" t="s">
        <v>647</v>
      </c>
      <c r="E448" s="73" t="s">
        <v>2763</v>
      </c>
      <c r="F448" s="73" t="s">
        <v>2745</v>
      </c>
      <c r="G448" s="79">
        <v>-8.7658603753616925E-6</v>
      </c>
      <c r="H448" s="73">
        <v>-1.7531720750723565</v>
      </c>
      <c r="I448" s="77" t="s">
        <v>327</v>
      </c>
    </row>
    <row r="449" spans="1:9" ht="15" customHeight="1" x14ac:dyDescent="0.25">
      <c r="A449" s="76">
        <v>46301.781284722223</v>
      </c>
      <c r="B449" s="73">
        <v>1</v>
      </c>
      <c r="C449" s="73" t="s">
        <v>375</v>
      </c>
      <c r="D449" s="73" t="s">
        <v>647</v>
      </c>
      <c r="E449" s="73" t="s">
        <v>2764</v>
      </c>
      <c r="F449" s="73" t="s">
        <v>2745</v>
      </c>
      <c r="G449" s="79">
        <v>3.3443794346752233E-5</v>
      </c>
      <c r="H449" s="73">
        <v>6.6887588693504467</v>
      </c>
      <c r="I449" s="77" t="s">
        <v>328</v>
      </c>
    </row>
    <row r="450" spans="1:9" ht="15" customHeight="1" x14ac:dyDescent="0.25">
      <c r="A450" s="76">
        <v>46301.781284722223</v>
      </c>
      <c r="B450" s="73">
        <v>1</v>
      </c>
      <c r="C450" s="73" t="s">
        <v>375</v>
      </c>
      <c r="D450" s="73" t="s">
        <v>647</v>
      </c>
      <c r="E450" s="73" t="s">
        <v>2765</v>
      </c>
      <c r="F450" s="73" t="s">
        <v>2745</v>
      </c>
      <c r="G450" s="79">
        <v>7.5653449068866134E-5</v>
      </c>
      <c r="H450" s="73">
        <v>15.130689813773227</v>
      </c>
      <c r="I450" s="77" t="s">
        <v>328</v>
      </c>
    </row>
    <row r="451" spans="1:9" ht="15" customHeight="1" x14ac:dyDescent="0.25">
      <c r="A451" s="76">
        <v>46301.781284722223</v>
      </c>
      <c r="B451" s="73">
        <v>1</v>
      </c>
      <c r="C451" s="73" t="s">
        <v>375</v>
      </c>
      <c r="D451" s="73" t="s">
        <v>647</v>
      </c>
      <c r="E451" s="73" t="s">
        <v>2766</v>
      </c>
      <c r="F451" s="73" t="s">
        <v>2745</v>
      </c>
      <c r="G451" s="79">
        <v>-1.3539482454170352E-4</v>
      </c>
      <c r="H451" s="73">
        <v>-27.078964908340723</v>
      </c>
      <c r="I451" s="77" t="s">
        <v>327</v>
      </c>
    </row>
    <row r="452" spans="1:9" ht="15" customHeight="1" x14ac:dyDescent="0.25">
      <c r="A452" s="76">
        <v>46301.781284722223</v>
      </c>
      <c r="B452" s="73">
        <v>1</v>
      </c>
      <c r="C452" s="73" t="s">
        <v>375</v>
      </c>
      <c r="D452" s="73" t="s">
        <v>647</v>
      </c>
      <c r="E452" s="73" t="s">
        <v>2767</v>
      </c>
      <c r="F452" s="73" t="s">
        <v>2745</v>
      </c>
      <c r="G452" s="79">
        <v>-9.3185169819589593E-5</v>
      </c>
      <c r="H452" s="73">
        <v>-18.637033963917936</v>
      </c>
      <c r="I452" s="77" t="s">
        <v>327</v>
      </c>
    </row>
    <row r="453" spans="1:9" ht="15" customHeight="1" x14ac:dyDescent="0.25">
      <c r="A453" s="76">
        <v>46301.781284722223</v>
      </c>
      <c r="B453" s="73">
        <v>1</v>
      </c>
      <c r="C453" s="73" t="s">
        <v>375</v>
      </c>
      <c r="D453" s="73" t="s">
        <v>647</v>
      </c>
      <c r="E453" s="73" t="s">
        <v>2768</v>
      </c>
      <c r="F453" s="73" t="s">
        <v>2745</v>
      </c>
      <c r="G453" s="79">
        <v>-5.0975515097475692E-5</v>
      </c>
      <c r="H453" s="73">
        <v>-10.195103019495157</v>
      </c>
      <c r="I453" s="77" t="s">
        <v>327</v>
      </c>
    </row>
    <row r="454" spans="1:9" ht="15" customHeight="1" x14ac:dyDescent="0.25">
      <c r="A454" s="76">
        <v>46301.781284722223</v>
      </c>
      <c r="B454" s="73">
        <v>1</v>
      </c>
      <c r="C454" s="73" t="s">
        <v>375</v>
      </c>
      <c r="D454" s="73" t="s">
        <v>647</v>
      </c>
      <c r="E454" s="73" t="s">
        <v>2769</v>
      </c>
      <c r="F454" s="73" t="s">
        <v>2745</v>
      </c>
      <c r="G454" s="79">
        <v>-8.7658603753617874E-6</v>
      </c>
      <c r="H454" s="73">
        <v>-1.7531720750723754</v>
      </c>
      <c r="I454" s="77" t="s">
        <v>327</v>
      </c>
    </row>
    <row r="455" spans="1:9" ht="15" customHeight="1" x14ac:dyDescent="0.25">
      <c r="A455" s="76">
        <v>46301.781284722223</v>
      </c>
      <c r="B455" s="73">
        <v>1</v>
      </c>
      <c r="C455" s="73" t="s">
        <v>375</v>
      </c>
      <c r="D455" s="73" t="s">
        <v>647</v>
      </c>
      <c r="E455" s="73" t="s">
        <v>2770</v>
      </c>
      <c r="F455" s="73" t="s">
        <v>2745</v>
      </c>
      <c r="G455" s="79">
        <v>3.3443794346752131E-5</v>
      </c>
      <c r="H455" s="73">
        <v>6.6887588693504263</v>
      </c>
      <c r="I455" s="77" t="s">
        <v>328</v>
      </c>
    </row>
    <row r="456" spans="1:9" ht="15" customHeight="1" x14ac:dyDescent="0.25">
      <c r="A456" s="76">
        <v>46301.781284722223</v>
      </c>
      <c r="B456" s="73">
        <v>1</v>
      </c>
      <c r="C456" s="73" t="s">
        <v>375</v>
      </c>
      <c r="D456" s="73" t="s">
        <v>647</v>
      </c>
      <c r="E456" s="73" t="s">
        <v>2771</v>
      </c>
      <c r="F456" s="73" t="s">
        <v>2745</v>
      </c>
      <c r="G456" s="79">
        <v>7.5653449068866039E-5</v>
      </c>
      <c r="H456" s="73">
        <v>15.130689813773207</v>
      </c>
      <c r="I456" s="77" t="s">
        <v>328</v>
      </c>
    </row>
    <row r="457" spans="1:9" ht="15" customHeight="1" x14ac:dyDescent="0.25">
      <c r="A457" s="76">
        <v>46301.781284722223</v>
      </c>
      <c r="B457" s="73">
        <v>1</v>
      </c>
      <c r="C457" s="73" t="s">
        <v>375</v>
      </c>
      <c r="D457" s="73" t="s">
        <v>647</v>
      </c>
      <c r="E457" s="73" t="s">
        <v>3121</v>
      </c>
      <c r="F457" s="73" t="s">
        <v>2745</v>
      </c>
      <c r="G457" s="79">
        <v>9.0598708333533079E-5</v>
      </c>
      <c r="H457" s="73">
        <v>18.119741666706616</v>
      </c>
      <c r="I457" s="77" t="s">
        <v>328</v>
      </c>
    </row>
    <row r="458" spans="1:9" ht="15" customHeight="1" x14ac:dyDescent="0.25">
      <c r="A458" s="76">
        <v>46301.781284722223</v>
      </c>
      <c r="B458" s="73">
        <v>1</v>
      </c>
      <c r="C458" s="73" t="s">
        <v>375</v>
      </c>
      <c r="D458" s="73" t="s">
        <v>647</v>
      </c>
      <c r="E458" s="73" t="s">
        <v>3123</v>
      </c>
      <c r="F458" s="73" t="s">
        <v>2745</v>
      </c>
      <c r="G458" s="79">
        <v>1.0101866725740116E-4</v>
      </c>
      <c r="H458" s="73">
        <v>20.203733451480232</v>
      </c>
      <c r="I458" s="77" t="s">
        <v>328</v>
      </c>
    </row>
    <row r="459" spans="1:9" ht="15" customHeight="1" x14ac:dyDescent="0.25">
      <c r="A459" s="76">
        <v>46301.781284722223</v>
      </c>
      <c r="B459" s="73">
        <v>1</v>
      </c>
      <c r="C459" s="73" t="s">
        <v>375</v>
      </c>
      <c r="D459" s="73" t="s">
        <v>647</v>
      </c>
      <c r="E459" s="73" t="s">
        <v>3124</v>
      </c>
      <c r="F459" s="73" t="s">
        <v>2745</v>
      </c>
      <c r="G459" s="79">
        <v>1.085964186488044E-4</v>
      </c>
      <c r="H459" s="73">
        <v>21.719283729760878</v>
      </c>
      <c r="I459" s="77" t="s">
        <v>328</v>
      </c>
    </row>
    <row r="460" spans="1:9" ht="15" customHeight="1" x14ac:dyDescent="0.25">
      <c r="A460" s="76">
        <v>46301.781284722223</v>
      </c>
      <c r="B460" s="73">
        <v>1</v>
      </c>
      <c r="C460" s="73" t="s">
        <v>375</v>
      </c>
      <c r="D460" s="73" t="s">
        <v>647</v>
      </c>
      <c r="E460" s="73" t="s">
        <v>3125</v>
      </c>
      <c r="F460" s="73" t="s">
        <v>2745</v>
      </c>
      <c r="G460" s="79">
        <v>1.0922931077963854E-4</v>
      </c>
      <c r="H460" s="73">
        <v>21.845862155927708</v>
      </c>
      <c r="I460" s="77" t="s">
        <v>328</v>
      </c>
    </row>
    <row r="461" spans="1:9" ht="15" customHeight="1" x14ac:dyDescent="0.25">
      <c r="A461" s="76">
        <v>46301.781284722223</v>
      </c>
      <c r="B461" s="73">
        <v>1</v>
      </c>
      <c r="C461" s="73" t="s">
        <v>375</v>
      </c>
      <c r="D461" s="73" t="s">
        <v>647</v>
      </c>
      <c r="E461" s="73" t="s">
        <v>3126</v>
      </c>
      <c r="F461" s="73" t="s">
        <v>2745</v>
      </c>
      <c r="G461" s="79">
        <v>1.0922931077963852E-4</v>
      </c>
      <c r="H461" s="73">
        <v>21.845862155927705</v>
      </c>
      <c r="I461" s="77" t="s">
        <v>328</v>
      </c>
    </row>
    <row r="462" spans="1:9" ht="15" customHeight="1" x14ac:dyDescent="0.25">
      <c r="A462" s="76">
        <v>46301.781284722223</v>
      </c>
      <c r="B462" s="73">
        <v>1</v>
      </c>
      <c r="C462" s="73" t="s">
        <v>375</v>
      </c>
      <c r="D462" s="73" t="s">
        <v>647</v>
      </c>
      <c r="E462" s="73" t="s">
        <v>3127</v>
      </c>
      <c r="F462" s="73" t="s">
        <v>2745</v>
      </c>
      <c r="G462" s="79">
        <v>1.0859641864880439E-4</v>
      </c>
      <c r="H462" s="73">
        <v>21.719283729760878</v>
      </c>
      <c r="I462" s="77" t="s">
        <v>328</v>
      </c>
    </row>
    <row r="463" spans="1:9" ht="15" customHeight="1" x14ac:dyDescent="0.25">
      <c r="A463" s="76">
        <v>46301.781284722223</v>
      </c>
      <c r="B463" s="73">
        <v>1</v>
      </c>
      <c r="C463" s="73" t="s">
        <v>375</v>
      </c>
      <c r="D463" s="73" t="s">
        <v>647</v>
      </c>
      <c r="E463" s="73" t="s">
        <v>3128</v>
      </c>
      <c r="F463" s="73" t="s">
        <v>2745</v>
      </c>
      <c r="G463" s="79">
        <v>1.0101866725740113E-4</v>
      </c>
      <c r="H463" s="73">
        <v>20.203733451480225</v>
      </c>
      <c r="I463" s="77" t="s">
        <v>328</v>
      </c>
    </row>
    <row r="464" spans="1:9" ht="15" customHeight="1" x14ac:dyDescent="0.25">
      <c r="A464" s="76">
        <v>46301.781284722223</v>
      </c>
      <c r="B464" s="73">
        <v>1</v>
      </c>
      <c r="C464" s="73" t="s">
        <v>375</v>
      </c>
      <c r="D464" s="73" t="s">
        <v>647</v>
      </c>
      <c r="E464" s="73" t="s">
        <v>3129</v>
      </c>
      <c r="F464" s="73" t="s">
        <v>2745</v>
      </c>
      <c r="G464" s="79">
        <v>9.0598708333533107E-5</v>
      </c>
      <c r="H464" s="73">
        <v>18.11974166670662</v>
      </c>
      <c r="I464" s="77" t="s">
        <v>328</v>
      </c>
    </row>
    <row r="465" spans="1:9" ht="15" customHeight="1" x14ac:dyDescent="0.25">
      <c r="A465" s="76">
        <v>46301.781284722223</v>
      </c>
      <c r="B465" s="73">
        <v>1</v>
      </c>
      <c r="C465" s="73" t="s">
        <v>375</v>
      </c>
      <c r="D465" s="73" t="s">
        <v>647</v>
      </c>
      <c r="E465" s="73" t="s">
        <v>3130</v>
      </c>
      <c r="F465" s="73" t="s">
        <v>2745</v>
      </c>
      <c r="G465" s="79">
        <v>-1.5034008380637048E-4</v>
      </c>
      <c r="H465" s="73">
        <v>-30.068016761274116</v>
      </c>
      <c r="I465" s="77" t="s">
        <v>327</v>
      </c>
    </row>
    <row r="466" spans="1:9" ht="15" customHeight="1" x14ac:dyDescent="0.25">
      <c r="A466" s="76">
        <v>46301.781284722223</v>
      </c>
      <c r="B466" s="73">
        <v>1</v>
      </c>
      <c r="C466" s="73" t="s">
        <v>375</v>
      </c>
      <c r="D466" s="73" t="s">
        <v>647</v>
      </c>
      <c r="E466" s="73" t="s">
        <v>3132</v>
      </c>
      <c r="F466" s="73" t="s">
        <v>2745</v>
      </c>
      <c r="G466" s="79">
        <v>-1.6076004273023848E-4</v>
      </c>
      <c r="H466" s="73">
        <v>-32.152008546047718</v>
      </c>
      <c r="I466" s="77" t="s">
        <v>327</v>
      </c>
    </row>
    <row r="467" spans="1:9" ht="15" customHeight="1" x14ac:dyDescent="0.25">
      <c r="A467" s="76">
        <v>46301.781284722223</v>
      </c>
      <c r="B467" s="73">
        <v>1</v>
      </c>
      <c r="C467" s="73" t="s">
        <v>375</v>
      </c>
      <c r="D467" s="73" t="s">
        <v>647</v>
      </c>
      <c r="E467" s="73" t="s">
        <v>3133</v>
      </c>
      <c r="F467" s="73" t="s">
        <v>2745</v>
      </c>
      <c r="G467" s="79">
        <v>-1.6833779412164175E-4</v>
      </c>
      <c r="H467" s="73">
        <v>-33.667558824328367</v>
      </c>
      <c r="I467" s="77" t="s">
        <v>327</v>
      </c>
    </row>
    <row r="468" spans="1:9" ht="15" customHeight="1" x14ac:dyDescent="0.25">
      <c r="A468" s="76">
        <v>46301.781284722223</v>
      </c>
      <c r="B468" s="73">
        <v>1</v>
      </c>
      <c r="C468" s="73" t="s">
        <v>375</v>
      </c>
      <c r="D468" s="73" t="s">
        <v>647</v>
      </c>
      <c r="E468" s="73" t="s">
        <v>3134</v>
      </c>
      <c r="F468" s="73" t="s">
        <v>2745</v>
      </c>
      <c r="G468" s="79">
        <v>-1.6897068625247591E-4</v>
      </c>
      <c r="H468" s="73">
        <v>-33.794137250495197</v>
      </c>
      <c r="I468" s="77" t="s">
        <v>327</v>
      </c>
    </row>
    <row r="469" spans="1:9" ht="15" customHeight="1" x14ac:dyDescent="0.25">
      <c r="A469" s="76">
        <v>46301.781284722223</v>
      </c>
      <c r="B469" s="73">
        <v>1</v>
      </c>
      <c r="C469" s="73" t="s">
        <v>375</v>
      </c>
      <c r="D469" s="73" t="s">
        <v>647</v>
      </c>
      <c r="E469" s="73" t="s">
        <v>3135</v>
      </c>
      <c r="F469" s="73" t="s">
        <v>2745</v>
      </c>
      <c r="G469" s="79">
        <v>-1.6897068625247591E-4</v>
      </c>
      <c r="H469" s="73">
        <v>-33.794137250495197</v>
      </c>
      <c r="I469" s="77" t="s">
        <v>327</v>
      </c>
    </row>
    <row r="470" spans="1:9" ht="15" customHeight="1" x14ac:dyDescent="0.25">
      <c r="A470" s="76">
        <v>46301.781284722223</v>
      </c>
      <c r="B470" s="73">
        <v>1</v>
      </c>
      <c r="C470" s="73" t="s">
        <v>375</v>
      </c>
      <c r="D470" s="73" t="s">
        <v>647</v>
      </c>
      <c r="E470" s="73" t="s">
        <v>3136</v>
      </c>
      <c r="F470" s="73" t="s">
        <v>2745</v>
      </c>
      <c r="G470" s="79">
        <v>-1.683377941216418E-4</v>
      </c>
      <c r="H470" s="73">
        <v>-33.667558824328381</v>
      </c>
      <c r="I470" s="77" t="s">
        <v>327</v>
      </c>
    </row>
    <row r="471" spans="1:9" ht="15" customHeight="1" x14ac:dyDescent="0.25">
      <c r="A471" s="76">
        <v>46301.781284722223</v>
      </c>
      <c r="B471" s="73">
        <v>1</v>
      </c>
      <c r="C471" s="73" t="s">
        <v>375</v>
      </c>
      <c r="D471" s="73" t="s">
        <v>647</v>
      </c>
      <c r="E471" s="73" t="s">
        <v>3137</v>
      </c>
      <c r="F471" s="73" t="s">
        <v>2745</v>
      </c>
      <c r="G471" s="79">
        <v>-1.6076004273023856E-4</v>
      </c>
      <c r="H471" s="73">
        <v>-32.152008546047732</v>
      </c>
      <c r="I471" s="77" t="s">
        <v>327</v>
      </c>
    </row>
    <row r="472" spans="1:9" ht="15" customHeight="1" x14ac:dyDescent="0.25">
      <c r="A472" s="76">
        <v>46301.781284722223</v>
      </c>
      <c r="B472" s="73">
        <v>1</v>
      </c>
      <c r="C472" s="73" t="s">
        <v>375</v>
      </c>
      <c r="D472" s="73" t="s">
        <v>647</v>
      </c>
      <c r="E472" s="73" t="s">
        <v>3138</v>
      </c>
      <c r="F472" s="73" t="s">
        <v>2745</v>
      </c>
      <c r="G472" s="79">
        <v>-1.5034008380637051E-4</v>
      </c>
      <c r="H472" s="73">
        <v>-30.068016761274119</v>
      </c>
      <c r="I472" s="77" t="s">
        <v>327</v>
      </c>
    </row>
    <row r="473" spans="1:9" ht="15" customHeight="1" x14ac:dyDescent="0.25">
      <c r="A473" s="76">
        <v>46301.781284722223</v>
      </c>
      <c r="B473" s="73">
        <v>1</v>
      </c>
      <c r="C473" s="73" t="s">
        <v>375</v>
      </c>
      <c r="D473" s="73" t="s">
        <v>647</v>
      </c>
      <c r="E473" s="73" t="s">
        <v>3139</v>
      </c>
      <c r="F473" s="73" t="s">
        <v>2745</v>
      </c>
      <c r="G473" s="79">
        <v>-1.3539482454170344E-4</v>
      </c>
      <c r="H473" s="73">
        <v>-27.078964908340705</v>
      </c>
      <c r="I473" s="77" t="s">
        <v>327</v>
      </c>
    </row>
    <row r="474" spans="1:9" ht="15" customHeight="1" x14ac:dyDescent="0.25">
      <c r="A474" s="76">
        <v>46301.781284722223</v>
      </c>
      <c r="B474" s="73">
        <v>1</v>
      </c>
      <c r="C474" s="73" t="s">
        <v>375</v>
      </c>
      <c r="D474" s="73" t="s">
        <v>647</v>
      </c>
      <c r="E474" s="73" t="s">
        <v>3141</v>
      </c>
      <c r="F474" s="73" t="s">
        <v>2745</v>
      </c>
      <c r="G474" s="79">
        <v>-9.3185169819589512E-5</v>
      </c>
      <c r="H474" s="73">
        <v>-18.637033963917919</v>
      </c>
      <c r="I474" s="77" t="s">
        <v>327</v>
      </c>
    </row>
    <row r="475" spans="1:9" ht="15" customHeight="1" x14ac:dyDescent="0.25">
      <c r="A475" s="76">
        <v>46301.781284722223</v>
      </c>
      <c r="B475" s="73">
        <v>1</v>
      </c>
      <c r="C475" s="73" t="s">
        <v>375</v>
      </c>
      <c r="D475" s="73" t="s">
        <v>647</v>
      </c>
      <c r="E475" s="73" t="s">
        <v>3142</v>
      </c>
      <c r="F475" s="73" t="s">
        <v>2745</v>
      </c>
      <c r="G475" s="79">
        <v>-5.0975515097475611E-5</v>
      </c>
      <c r="H475" s="73">
        <v>-10.195103019495139</v>
      </c>
      <c r="I475" s="77" t="s">
        <v>327</v>
      </c>
    </row>
    <row r="476" spans="1:9" ht="15" customHeight="1" x14ac:dyDescent="0.25">
      <c r="A476" s="76">
        <v>46301.781284722223</v>
      </c>
      <c r="B476" s="73">
        <v>1</v>
      </c>
      <c r="C476" s="73" t="s">
        <v>375</v>
      </c>
      <c r="D476" s="73" t="s">
        <v>647</v>
      </c>
      <c r="E476" s="73" t="s">
        <v>3143</v>
      </c>
      <c r="F476" s="73" t="s">
        <v>2745</v>
      </c>
      <c r="G476" s="79">
        <v>-8.7658603753617078E-6</v>
      </c>
      <c r="H476" s="73">
        <v>-1.7531720750723594</v>
      </c>
      <c r="I476" s="77" t="s">
        <v>327</v>
      </c>
    </row>
    <row r="477" spans="1:9" ht="15" customHeight="1" x14ac:dyDescent="0.25">
      <c r="A477" s="76">
        <v>46301.781284722223</v>
      </c>
      <c r="B477" s="73">
        <v>1</v>
      </c>
      <c r="C477" s="73" t="s">
        <v>375</v>
      </c>
      <c r="D477" s="73" t="s">
        <v>647</v>
      </c>
      <c r="E477" s="73" t="s">
        <v>3144</v>
      </c>
      <c r="F477" s="73" t="s">
        <v>2745</v>
      </c>
      <c r="G477" s="79">
        <v>3.3443794346752212E-5</v>
      </c>
      <c r="H477" s="73">
        <v>6.6887588693504423</v>
      </c>
      <c r="I477" s="77" t="s">
        <v>328</v>
      </c>
    </row>
    <row r="478" spans="1:9" ht="15" customHeight="1" x14ac:dyDescent="0.25">
      <c r="A478" s="76">
        <v>46301.781284722223</v>
      </c>
      <c r="B478" s="73">
        <v>1</v>
      </c>
      <c r="C478" s="73" t="s">
        <v>375</v>
      </c>
      <c r="D478" s="73" t="s">
        <v>647</v>
      </c>
      <c r="E478" s="73" t="s">
        <v>3145</v>
      </c>
      <c r="F478" s="73" t="s">
        <v>2745</v>
      </c>
      <c r="G478" s="79">
        <v>7.565344906886612E-5</v>
      </c>
      <c r="H478" s="73">
        <v>15.130689813773223</v>
      </c>
      <c r="I478" s="77" t="s">
        <v>328</v>
      </c>
    </row>
    <row r="479" spans="1:9" ht="15" customHeight="1" x14ac:dyDescent="0.25">
      <c r="A479" s="76">
        <v>46301.781284722223</v>
      </c>
      <c r="B479" s="73">
        <v>1</v>
      </c>
      <c r="C479" s="73" t="s">
        <v>375</v>
      </c>
      <c r="D479" s="73" t="s">
        <v>647</v>
      </c>
      <c r="E479" s="73" t="s">
        <v>3146</v>
      </c>
      <c r="F479" s="73" t="s">
        <v>2745</v>
      </c>
      <c r="G479" s="79">
        <v>-1.3539482454170349E-4</v>
      </c>
      <c r="H479" s="73">
        <v>-27.078964908340716</v>
      </c>
      <c r="I479" s="77" t="s">
        <v>327</v>
      </c>
    </row>
    <row r="480" spans="1:9" ht="15" customHeight="1" x14ac:dyDescent="0.25">
      <c r="A480" s="76">
        <v>46301.781284722223</v>
      </c>
      <c r="B480" s="73">
        <v>1</v>
      </c>
      <c r="C480" s="73" t="s">
        <v>375</v>
      </c>
      <c r="D480" s="73" t="s">
        <v>647</v>
      </c>
      <c r="E480" s="73" t="s">
        <v>3148</v>
      </c>
      <c r="F480" s="73" t="s">
        <v>2745</v>
      </c>
      <c r="G480" s="79">
        <v>-9.318516981958958E-5</v>
      </c>
      <c r="H480" s="73">
        <v>-18.637033963917933</v>
      </c>
      <c r="I480" s="77" t="s">
        <v>327</v>
      </c>
    </row>
    <row r="481" spans="1:9" ht="15" customHeight="1" x14ac:dyDescent="0.25">
      <c r="A481" s="76">
        <v>46301.781284722223</v>
      </c>
      <c r="B481" s="73">
        <v>1</v>
      </c>
      <c r="C481" s="73" t="s">
        <v>375</v>
      </c>
      <c r="D481" s="73" t="s">
        <v>647</v>
      </c>
      <c r="E481" s="73" t="s">
        <v>3149</v>
      </c>
      <c r="F481" s="73" t="s">
        <v>2745</v>
      </c>
      <c r="G481" s="79">
        <v>-5.0975515097475672E-5</v>
      </c>
      <c r="H481" s="73">
        <v>-10.195103019495152</v>
      </c>
      <c r="I481" s="77" t="s">
        <v>327</v>
      </c>
    </row>
    <row r="482" spans="1:9" ht="15" customHeight="1" x14ac:dyDescent="0.25">
      <c r="A482" s="76">
        <v>46301.781284722223</v>
      </c>
      <c r="B482" s="73">
        <v>1</v>
      </c>
      <c r="C482" s="73" t="s">
        <v>375</v>
      </c>
      <c r="D482" s="73" t="s">
        <v>647</v>
      </c>
      <c r="E482" s="73" t="s">
        <v>3150</v>
      </c>
      <c r="F482" s="73" t="s">
        <v>2745</v>
      </c>
      <c r="G482" s="79">
        <v>-8.7658603753617722E-6</v>
      </c>
      <c r="H482" s="73">
        <v>-1.7531720750723723</v>
      </c>
      <c r="I482" s="77" t="s">
        <v>327</v>
      </c>
    </row>
    <row r="483" spans="1:9" ht="15" customHeight="1" x14ac:dyDescent="0.25">
      <c r="A483" s="76">
        <v>46301.781284722223</v>
      </c>
      <c r="B483" s="73">
        <v>1</v>
      </c>
      <c r="C483" s="73" t="s">
        <v>375</v>
      </c>
      <c r="D483" s="73" t="s">
        <v>647</v>
      </c>
      <c r="E483" s="73" t="s">
        <v>3151</v>
      </c>
      <c r="F483" s="73" t="s">
        <v>2745</v>
      </c>
      <c r="G483" s="79">
        <v>3.3443794346752151E-5</v>
      </c>
      <c r="H483" s="73">
        <v>6.6887588693504298</v>
      </c>
      <c r="I483" s="77" t="s">
        <v>328</v>
      </c>
    </row>
    <row r="484" spans="1:9" ht="15" customHeight="1" x14ac:dyDescent="0.25">
      <c r="A484" s="76">
        <v>46301.781284722223</v>
      </c>
      <c r="B484" s="73">
        <v>1</v>
      </c>
      <c r="C484" s="73" t="s">
        <v>375</v>
      </c>
      <c r="D484" s="73" t="s">
        <v>647</v>
      </c>
      <c r="E484" s="73" t="s">
        <v>3152</v>
      </c>
      <c r="F484" s="73" t="s">
        <v>2745</v>
      </c>
      <c r="G484" s="79">
        <v>7.5653449068866053E-5</v>
      </c>
      <c r="H484" s="73">
        <v>15.130689813773211</v>
      </c>
      <c r="I484" s="77" t="s">
        <v>328</v>
      </c>
    </row>
    <row r="485" spans="1:9" ht="15" customHeight="1" x14ac:dyDescent="0.25">
      <c r="A485" s="76">
        <v>46301.781284722223</v>
      </c>
      <c r="B485" s="73">
        <v>1</v>
      </c>
      <c r="C485" s="73" t="s">
        <v>375</v>
      </c>
      <c r="D485" s="73" t="s">
        <v>442</v>
      </c>
      <c r="E485" s="73" t="s">
        <v>2635</v>
      </c>
      <c r="F485" s="73" t="s">
        <v>183</v>
      </c>
      <c r="G485" s="79">
        <v>-5.5204182041971499E-4</v>
      </c>
      <c r="H485" s="73">
        <v>-8.0966133661558199</v>
      </c>
      <c r="I485" s="77" t="s">
        <v>327</v>
      </c>
    </row>
    <row r="486" spans="1:9" ht="15" customHeight="1" x14ac:dyDescent="0.25">
      <c r="A486" s="76">
        <v>46301.781284722223</v>
      </c>
      <c r="B486" s="73">
        <v>1</v>
      </c>
      <c r="C486" s="73" t="s">
        <v>375</v>
      </c>
      <c r="D486" s="73" t="s">
        <v>442</v>
      </c>
      <c r="E486" s="73" t="s">
        <v>2638</v>
      </c>
      <c r="F486" s="73" t="s">
        <v>183</v>
      </c>
      <c r="G486" s="79">
        <v>-5.5204182041971499E-4</v>
      </c>
      <c r="H486" s="73">
        <v>-8.0966133661558199</v>
      </c>
      <c r="I486" s="77" t="s">
        <v>327</v>
      </c>
    </row>
    <row r="487" spans="1:9" ht="15" customHeight="1" x14ac:dyDescent="0.25">
      <c r="A487" s="76">
        <v>46301.781284722223</v>
      </c>
      <c r="B487" s="73">
        <v>1</v>
      </c>
      <c r="C487" s="73" t="s">
        <v>375</v>
      </c>
      <c r="D487" s="73" t="s">
        <v>442</v>
      </c>
      <c r="E487" s="73" t="s">
        <v>2639</v>
      </c>
      <c r="F487" s="73" t="s">
        <v>183</v>
      </c>
      <c r="G487" s="79">
        <v>-5.5204182041971499E-4</v>
      </c>
      <c r="H487" s="73">
        <v>-8.0966133661558199</v>
      </c>
      <c r="I487" s="77" t="s">
        <v>327</v>
      </c>
    </row>
    <row r="488" spans="1:9" ht="15" customHeight="1" x14ac:dyDescent="0.25">
      <c r="A488" s="76">
        <v>46301.781284722223</v>
      </c>
      <c r="B488" s="73">
        <v>1</v>
      </c>
      <c r="C488" s="73" t="s">
        <v>375</v>
      </c>
      <c r="D488" s="73" t="s">
        <v>442</v>
      </c>
      <c r="E488" s="73" t="s">
        <v>2640</v>
      </c>
      <c r="F488" s="73" t="s">
        <v>183</v>
      </c>
      <c r="G488" s="79">
        <v>-5.5204182041971499E-4</v>
      </c>
      <c r="H488" s="73">
        <v>-8.0966133661558199</v>
      </c>
      <c r="I488" s="77" t="s">
        <v>327</v>
      </c>
    </row>
    <row r="489" spans="1:9" ht="15" customHeight="1" x14ac:dyDescent="0.25">
      <c r="A489" s="76">
        <v>46301.781284722223</v>
      </c>
      <c r="B489" s="73">
        <v>1</v>
      </c>
      <c r="C489" s="73" t="s">
        <v>375</v>
      </c>
      <c r="D489" s="73" t="s">
        <v>442</v>
      </c>
      <c r="E489" s="73" t="s">
        <v>2641</v>
      </c>
      <c r="F489" s="73" t="s">
        <v>183</v>
      </c>
      <c r="G489" s="79">
        <v>-5.5204182041971499E-4</v>
      </c>
      <c r="H489" s="73">
        <v>-8.0966133661558199</v>
      </c>
      <c r="I489" s="77" t="s">
        <v>327</v>
      </c>
    </row>
    <row r="490" spans="1:9" ht="15" customHeight="1" x14ac:dyDescent="0.25">
      <c r="A490" s="76">
        <v>46301.781284722223</v>
      </c>
      <c r="B490" s="73">
        <v>1</v>
      </c>
      <c r="C490" s="73" t="s">
        <v>375</v>
      </c>
      <c r="D490" s="73" t="s">
        <v>442</v>
      </c>
      <c r="E490" s="73" t="s">
        <v>2642</v>
      </c>
      <c r="F490" s="73" t="s">
        <v>183</v>
      </c>
      <c r="G490" s="79">
        <v>-5.5204182041971499E-4</v>
      </c>
      <c r="H490" s="73">
        <v>-8.0966133661558199</v>
      </c>
      <c r="I490" s="77" t="s">
        <v>327</v>
      </c>
    </row>
    <row r="491" spans="1:9" ht="15" customHeight="1" x14ac:dyDescent="0.25">
      <c r="A491" s="76">
        <v>46301.781284722223</v>
      </c>
      <c r="B491" s="73">
        <v>1</v>
      </c>
      <c r="C491" s="73" t="s">
        <v>375</v>
      </c>
      <c r="D491" s="73" t="s">
        <v>442</v>
      </c>
      <c r="E491" s="73" t="s">
        <v>2643</v>
      </c>
      <c r="F491" s="73" t="s">
        <v>183</v>
      </c>
      <c r="G491" s="79">
        <v>-4.7602232208204082E-4</v>
      </c>
      <c r="H491" s="73">
        <v>-6.9816607238699326</v>
      </c>
      <c r="I491" s="77" t="s">
        <v>327</v>
      </c>
    </row>
    <row r="492" spans="1:9" ht="15" customHeight="1" x14ac:dyDescent="0.25">
      <c r="A492" s="76">
        <v>46301.781284722223</v>
      </c>
      <c r="B492" s="73">
        <v>1</v>
      </c>
      <c r="C492" s="73" t="s">
        <v>375</v>
      </c>
      <c r="D492" s="73" t="s">
        <v>442</v>
      </c>
      <c r="E492" s="73" t="s">
        <v>2644</v>
      </c>
      <c r="F492" s="73" t="s">
        <v>183</v>
      </c>
      <c r="G492" s="79">
        <v>-4.7602232208204082E-4</v>
      </c>
      <c r="H492" s="73">
        <v>-6.9816607238699326</v>
      </c>
      <c r="I492" s="77" t="s">
        <v>327</v>
      </c>
    </row>
    <row r="493" spans="1:9" ht="15" customHeight="1" x14ac:dyDescent="0.25">
      <c r="A493" s="76">
        <v>46301.781284722223</v>
      </c>
      <c r="B493" s="73">
        <v>1</v>
      </c>
      <c r="C493" s="73" t="s">
        <v>375</v>
      </c>
      <c r="D493" s="73" t="s">
        <v>442</v>
      </c>
      <c r="E493" s="73" t="s">
        <v>2645</v>
      </c>
      <c r="F493" s="73" t="s">
        <v>183</v>
      </c>
      <c r="G493" s="79">
        <v>-4.7602232208204082E-4</v>
      </c>
      <c r="H493" s="73">
        <v>-6.9816607238699326</v>
      </c>
      <c r="I493" s="77" t="s">
        <v>327</v>
      </c>
    </row>
    <row r="494" spans="1:9" ht="15" customHeight="1" x14ac:dyDescent="0.25">
      <c r="A494" s="76">
        <v>46301.781284722223</v>
      </c>
      <c r="B494" s="73">
        <v>1</v>
      </c>
      <c r="C494" s="73" t="s">
        <v>375</v>
      </c>
      <c r="D494" s="73" t="s">
        <v>442</v>
      </c>
      <c r="E494" s="73" t="s">
        <v>2646</v>
      </c>
      <c r="F494" s="73" t="s">
        <v>183</v>
      </c>
      <c r="G494" s="79">
        <v>-4.7602232208204082E-4</v>
      </c>
      <c r="H494" s="73">
        <v>-6.9816607238699326</v>
      </c>
      <c r="I494" s="77" t="s">
        <v>327</v>
      </c>
    </row>
    <row r="495" spans="1:9" ht="15" customHeight="1" x14ac:dyDescent="0.25">
      <c r="A495" s="76">
        <v>46301.781284722223</v>
      </c>
      <c r="B495" s="73">
        <v>1</v>
      </c>
      <c r="C495" s="73" t="s">
        <v>375</v>
      </c>
      <c r="D495" s="73" t="s">
        <v>442</v>
      </c>
      <c r="E495" s="73" t="s">
        <v>2647</v>
      </c>
      <c r="F495" s="73" t="s">
        <v>183</v>
      </c>
      <c r="G495" s="79">
        <v>-4.7602232208204082E-4</v>
      </c>
      <c r="H495" s="73">
        <v>-6.9816607238699326</v>
      </c>
      <c r="I495" s="77" t="s">
        <v>327</v>
      </c>
    </row>
    <row r="496" spans="1:9" ht="15" customHeight="1" x14ac:dyDescent="0.25">
      <c r="A496" s="76">
        <v>46301.781284722223</v>
      </c>
      <c r="B496" s="73">
        <v>1</v>
      </c>
      <c r="C496" s="73" t="s">
        <v>375</v>
      </c>
      <c r="D496" s="73" t="s">
        <v>442</v>
      </c>
      <c r="E496" s="73" t="s">
        <v>2648</v>
      </c>
      <c r="F496" s="73" t="s">
        <v>183</v>
      </c>
      <c r="G496" s="79">
        <v>-4.7602232208204082E-4</v>
      </c>
      <c r="H496" s="73">
        <v>-6.9816607238699326</v>
      </c>
      <c r="I496" s="77" t="s">
        <v>327</v>
      </c>
    </row>
    <row r="497" spans="1:9" ht="15" customHeight="1" x14ac:dyDescent="0.25">
      <c r="A497" s="76">
        <v>46301.781284722223</v>
      </c>
      <c r="B497" s="73">
        <v>1</v>
      </c>
      <c r="C497" s="73" t="s">
        <v>375</v>
      </c>
      <c r="D497" s="73" t="s">
        <v>442</v>
      </c>
      <c r="E497" s="73" t="s">
        <v>2649</v>
      </c>
      <c r="F497" s="73" t="s">
        <v>183</v>
      </c>
      <c r="G497" s="79">
        <v>-4.7602232208204082E-4</v>
      </c>
      <c r="H497" s="73">
        <v>-6.9816607238699326</v>
      </c>
      <c r="I497" s="77" t="s">
        <v>327</v>
      </c>
    </row>
    <row r="498" spans="1:9" ht="15" customHeight="1" x14ac:dyDescent="0.25">
      <c r="A498" s="76">
        <v>46301.781284722223</v>
      </c>
      <c r="B498" s="73">
        <v>1</v>
      </c>
      <c r="C498" s="73" t="s">
        <v>375</v>
      </c>
      <c r="D498" s="73" t="s">
        <v>442</v>
      </c>
      <c r="E498" s="73" t="s">
        <v>2650</v>
      </c>
      <c r="F498" s="73" t="s">
        <v>183</v>
      </c>
      <c r="G498" s="79">
        <v>-4.7602232208204082E-4</v>
      </c>
      <c r="H498" s="73">
        <v>-6.9816607238699326</v>
      </c>
      <c r="I498" s="77" t="s">
        <v>327</v>
      </c>
    </row>
    <row r="499" spans="1:9" ht="15" customHeight="1" x14ac:dyDescent="0.25">
      <c r="A499" s="76">
        <v>46301.781284722223</v>
      </c>
      <c r="B499" s="73">
        <v>1</v>
      </c>
      <c r="C499" s="73" t="s">
        <v>375</v>
      </c>
      <c r="D499" s="73" t="s">
        <v>442</v>
      </c>
      <c r="E499" s="73" t="s">
        <v>2651</v>
      </c>
      <c r="F499" s="73" t="s">
        <v>183</v>
      </c>
      <c r="G499" s="79">
        <v>-4.0000282374436661E-4</v>
      </c>
      <c r="H499" s="73">
        <v>-5.8667080815840436</v>
      </c>
      <c r="I499" s="77" t="s">
        <v>327</v>
      </c>
    </row>
    <row r="500" spans="1:9" ht="15" customHeight="1" x14ac:dyDescent="0.25">
      <c r="A500" s="76">
        <v>46301.781284722223</v>
      </c>
      <c r="B500" s="73">
        <v>1</v>
      </c>
      <c r="C500" s="73" t="s">
        <v>375</v>
      </c>
      <c r="D500" s="73" t="s">
        <v>442</v>
      </c>
      <c r="E500" s="73" t="s">
        <v>2652</v>
      </c>
      <c r="F500" s="73" t="s">
        <v>183</v>
      </c>
      <c r="G500" s="79">
        <v>-4.0000282374436666E-4</v>
      </c>
      <c r="H500" s="73">
        <v>-5.8667080815840444</v>
      </c>
      <c r="I500" s="77" t="s">
        <v>327</v>
      </c>
    </row>
    <row r="501" spans="1:9" ht="15" customHeight="1" x14ac:dyDescent="0.25">
      <c r="A501" s="76">
        <v>46301.781284722223</v>
      </c>
      <c r="B501" s="73">
        <v>1</v>
      </c>
      <c r="C501" s="73" t="s">
        <v>375</v>
      </c>
      <c r="D501" s="73" t="s">
        <v>442</v>
      </c>
      <c r="E501" s="73" t="s">
        <v>2653</v>
      </c>
      <c r="F501" s="73" t="s">
        <v>183</v>
      </c>
      <c r="G501" s="79">
        <v>-4.0000282374436666E-4</v>
      </c>
      <c r="H501" s="73">
        <v>-5.8667080815840444</v>
      </c>
      <c r="I501" s="77" t="s">
        <v>327</v>
      </c>
    </row>
    <row r="502" spans="1:9" ht="15" customHeight="1" x14ac:dyDescent="0.25">
      <c r="A502" s="76">
        <v>46301.781284722223</v>
      </c>
      <c r="B502" s="73">
        <v>1</v>
      </c>
      <c r="C502" s="73" t="s">
        <v>375</v>
      </c>
      <c r="D502" s="73" t="s">
        <v>442</v>
      </c>
      <c r="E502" s="73" t="s">
        <v>2654</v>
      </c>
      <c r="F502" s="73" t="s">
        <v>183</v>
      </c>
      <c r="G502" s="79">
        <v>-4.0000282374436666E-4</v>
      </c>
      <c r="H502" s="73">
        <v>-5.8667080815840444</v>
      </c>
      <c r="I502" s="77" t="s">
        <v>327</v>
      </c>
    </row>
    <row r="503" spans="1:9" ht="15" customHeight="1" x14ac:dyDescent="0.25">
      <c r="A503" s="76">
        <v>46301.781284722223</v>
      </c>
      <c r="B503" s="73">
        <v>1</v>
      </c>
      <c r="C503" s="73" t="s">
        <v>375</v>
      </c>
      <c r="D503" s="73" t="s">
        <v>442</v>
      </c>
      <c r="E503" s="73" t="s">
        <v>2655</v>
      </c>
      <c r="F503" s="73" t="s">
        <v>183</v>
      </c>
      <c r="G503" s="79">
        <v>-4.0000282374436666E-4</v>
      </c>
      <c r="H503" s="73">
        <v>-5.8667080815840444</v>
      </c>
      <c r="I503" s="77" t="s">
        <v>327</v>
      </c>
    </row>
    <row r="504" spans="1:9" ht="15" customHeight="1" x14ac:dyDescent="0.25">
      <c r="A504" s="76">
        <v>46301.781284722223</v>
      </c>
      <c r="B504" s="73">
        <v>1</v>
      </c>
      <c r="C504" s="73" t="s">
        <v>375</v>
      </c>
      <c r="D504" s="73" t="s">
        <v>442</v>
      </c>
      <c r="E504" s="73" t="s">
        <v>2656</v>
      </c>
      <c r="F504" s="73" t="s">
        <v>183</v>
      </c>
      <c r="G504" s="79">
        <v>-4.0000282374436666E-4</v>
      </c>
      <c r="H504" s="73">
        <v>-5.8667080815840444</v>
      </c>
      <c r="I504" s="77" t="s">
        <v>327</v>
      </c>
    </row>
    <row r="505" spans="1:9" ht="15" customHeight="1" x14ac:dyDescent="0.25">
      <c r="A505" s="76">
        <v>46301.781284722223</v>
      </c>
      <c r="B505" s="73">
        <v>1</v>
      </c>
      <c r="C505" s="73" t="s">
        <v>375</v>
      </c>
      <c r="D505" s="73" t="s">
        <v>442</v>
      </c>
      <c r="E505" s="73" t="s">
        <v>2657</v>
      </c>
      <c r="F505" s="73" t="s">
        <v>183</v>
      </c>
      <c r="G505" s="79">
        <v>-4.0000282374436666E-4</v>
      </c>
      <c r="H505" s="73">
        <v>-5.8667080815840444</v>
      </c>
      <c r="I505" s="77" t="s">
        <v>327</v>
      </c>
    </row>
    <row r="506" spans="1:9" ht="15" customHeight="1" x14ac:dyDescent="0.25">
      <c r="A506" s="76">
        <v>46301.781284722223</v>
      </c>
      <c r="B506" s="73">
        <v>1</v>
      </c>
      <c r="C506" s="73" t="s">
        <v>375</v>
      </c>
      <c r="D506" s="73" t="s">
        <v>442</v>
      </c>
      <c r="E506" s="73" t="s">
        <v>2658</v>
      </c>
      <c r="F506" s="73" t="s">
        <v>183</v>
      </c>
      <c r="G506" s="79">
        <v>-4.0000282374436666E-4</v>
      </c>
      <c r="H506" s="73">
        <v>-5.8667080815840444</v>
      </c>
      <c r="I506" s="77" t="s">
        <v>327</v>
      </c>
    </row>
    <row r="507" spans="1:9" ht="15" customHeight="1" x14ac:dyDescent="0.25">
      <c r="A507" s="76">
        <v>46301.781284722223</v>
      </c>
      <c r="B507" s="73">
        <v>1</v>
      </c>
      <c r="C507" s="73" t="s">
        <v>375</v>
      </c>
      <c r="D507" s="73" t="s">
        <v>442</v>
      </c>
      <c r="E507" s="73" t="s">
        <v>2659</v>
      </c>
      <c r="F507" s="73" t="s">
        <v>183</v>
      </c>
      <c r="G507" s="79">
        <v>-4.0000282374436666E-4</v>
      </c>
      <c r="H507" s="73">
        <v>-5.8667080815840444</v>
      </c>
      <c r="I507" s="77" t="s">
        <v>327</v>
      </c>
    </row>
    <row r="508" spans="1:9" ht="15" customHeight="1" x14ac:dyDescent="0.25">
      <c r="A508" s="76">
        <v>46301.781284722223</v>
      </c>
      <c r="B508" s="73">
        <v>1</v>
      </c>
      <c r="C508" s="73" t="s">
        <v>375</v>
      </c>
      <c r="D508" s="73" t="s">
        <v>442</v>
      </c>
      <c r="E508" s="73" t="s">
        <v>2660</v>
      </c>
      <c r="F508" s="73" t="s">
        <v>183</v>
      </c>
      <c r="G508" s="79">
        <v>-4.0000282374436666E-4</v>
      </c>
      <c r="H508" s="73">
        <v>-5.8667080815840444</v>
      </c>
      <c r="I508" s="77" t="s">
        <v>327</v>
      </c>
    </row>
    <row r="509" spans="1:9" ht="15" customHeight="1" x14ac:dyDescent="0.25">
      <c r="A509" s="76">
        <v>46301.781284722223</v>
      </c>
      <c r="B509" s="73">
        <v>1</v>
      </c>
      <c r="C509" s="73" t="s">
        <v>375</v>
      </c>
      <c r="D509" s="73" t="s">
        <v>442</v>
      </c>
      <c r="E509" s="73" t="s">
        <v>2661</v>
      </c>
      <c r="F509" s="73" t="s">
        <v>183</v>
      </c>
      <c r="G509" s="79">
        <v>-3.2398332540669244E-4</v>
      </c>
      <c r="H509" s="73">
        <v>-4.7517554392981562</v>
      </c>
      <c r="I509" s="77" t="s">
        <v>327</v>
      </c>
    </row>
    <row r="510" spans="1:9" ht="15" customHeight="1" x14ac:dyDescent="0.25">
      <c r="A510" s="76">
        <v>46301.781284722223</v>
      </c>
      <c r="B510" s="73">
        <v>1</v>
      </c>
      <c r="C510" s="73" t="s">
        <v>375</v>
      </c>
      <c r="D510" s="73" t="s">
        <v>442</v>
      </c>
      <c r="E510" s="73" t="s">
        <v>2662</v>
      </c>
      <c r="F510" s="73" t="s">
        <v>183</v>
      </c>
      <c r="G510" s="79">
        <v>-3.2398332540669244E-4</v>
      </c>
      <c r="H510" s="73">
        <v>-4.7517554392981562</v>
      </c>
      <c r="I510" s="77" t="s">
        <v>327</v>
      </c>
    </row>
    <row r="511" spans="1:9" ht="15" customHeight="1" x14ac:dyDescent="0.25">
      <c r="A511" s="76">
        <v>46301.781284722223</v>
      </c>
      <c r="B511" s="73">
        <v>1</v>
      </c>
      <c r="C511" s="73" t="s">
        <v>375</v>
      </c>
      <c r="D511" s="73" t="s">
        <v>442</v>
      </c>
      <c r="E511" s="73" t="s">
        <v>2663</v>
      </c>
      <c r="F511" s="73" t="s">
        <v>183</v>
      </c>
      <c r="G511" s="79">
        <v>-3.2398332540669244E-4</v>
      </c>
      <c r="H511" s="73">
        <v>-4.7517554392981562</v>
      </c>
      <c r="I511" s="77" t="s">
        <v>327</v>
      </c>
    </row>
    <row r="512" spans="1:9" ht="15" customHeight="1" x14ac:dyDescent="0.25">
      <c r="A512" s="76">
        <v>46301.781284722223</v>
      </c>
      <c r="B512" s="73">
        <v>1</v>
      </c>
      <c r="C512" s="73" t="s">
        <v>375</v>
      </c>
      <c r="D512" s="73" t="s">
        <v>442</v>
      </c>
      <c r="E512" s="73" t="s">
        <v>2664</v>
      </c>
      <c r="F512" s="73" t="s">
        <v>183</v>
      </c>
      <c r="G512" s="79">
        <v>-3.239833254066925E-4</v>
      </c>
      <c r="H512" s="73">
        <v>-4.7517554392981571</v>
      </c>
      <c r="I512" s="77" t="s">
        <v>327</v>
      </c>
    </row>
    <row r="513" spans="1:9" ht="15" customHeight="1" x14ac:dyDescent="0.25">
      <c r="A513" s="76">
        <v>46301.781284722223</v>
      </c>
      <c r="B513" s="73">
        <v>1</v>
      </c>
      <c r="C513" s="73" t="s">
        <v>375</v>
      </c>
      <c r="D513" s="73" t="s">
        <v>442</v>
      </c>
      <c r="E513" s="73" t="s">
        <v>2665</v>
      </c>
      <c r="F513" s="73" t="s">
        <v>183</v>
      </c>
      <c r="G513" s="79">
        <v>-3.239833254066925E-4</v>
      </c>
      <c r="H513" s="73">
        <v>-4.7517554392981571</v>
      </c>
      <c r="I513" s="77" t="s">
        <v>327</v>
      </c>
    </row>
    <row r="514" spans="1:9" ht="15" customHeight="1" x14ac:dyDescent="0.25">
      <c r="A514" s="76">
        <v>46301.781284722223</v>
      </c>
      <c r="B514" s="73">
        <v>1</v>
      </c>
      <c r="C514" s="73" t="s">
        <v>375</v>
      </c>
      <c r="D514" s="73" t="s">
        <v>442</v>
      </c>
      <c r="E514" s="73" t="s">
        <v>2666</v>
      </c>
      <c r="F514" s="73" t="s">
        <v>183</v>
      </c>
      <c r="G514" s="79">
        <v>-3.239833254066925E-4</v>
      </c>
      <c r="H514" s="73">
        <v>-4.7517554392981571</v>
      </c>
      <c r="I514" s="77" t="s">
        <v>327</v>
      </c>
    </row>
    <row r="515" spans="1:9" ht="15" customHeight="1" x14ac:dyDescent="0.25">
      <c r="A515" s="76">
        <v>46301.781284722223</v>
      </c>
      <c r="B515" s="73">
        <v>1</v>
      </c>
      <c r="C515" s="73" t="s">
        <v>375</v>
      </c>
      <c r="D515" s="73" t="s">
        <v>442</v>
      </c>
      <c r="E515" s="73" t="s">
        <v>2667</v>
      </c>
      <c r="F515" s="73" t="s">
        <v>183</v>
      </c>
      <c r="G515" s="79">
        <v>-2.4796382706901828E-4</v>
      </c>
      <c r="H515" s="73">
        <v>-3.6368027970122685</v>
      </c>
      <c r="I515" s="77" t="s">
        <v>327</v>
      </c>
    </row>
    <row r="516" spans="1:9" ht="15" customHeight="1" x14ac:dyDescent="0.25">
      <c r="A516" s="76">
        <v>46301.781284722223</v>
      </c>
      <c r="B516" s="73">
        <v>1</v>
      </c>
      <c r="C516" s="73" t="s">
        <v>375</v>
      </c>
      <c r="D516" s="73" t="s">
        <v>442</v>
      </c>
      <c r="E516" s="73" t="s">
        <v>2668</v>
      </c>
      <c r="F516" s="73" t="s">
        <v>183</v>
      </c>
      <c r="G516" s="79">
        <v>-2.4796382706901828E-4</v>
      </c>
      <c r="H516" s="73">
        <v>-3.6368027970122685</v>
      </c>
      <c r="I516" s="77" t="s">
        <v>327</v>
      </c>
    </row>
    <row r="517" spans="1:9" ht="15" customHeight="1" x14ac:dyDescent="0.25">
      <c r="A517" s="76">
        <v>46301.781284722223</v>
      </c>
      <c r="B517" s="73">
        <v>1</v>
      </c>
      <c r="C517" s="73" t="s">
        <v>375</v>
      </c>
      <c r="D517" s="73" t="s">
        <v>442</v>
      </c>
      <c r="E517" s="73" t="s">
        <v>2669</v>
      </c>
      <c r="F517" s="73" t="s">
        <v>183</v>
      </c>
      <c r="G517" s="79">
        <v>-2.4796382706901828E-4</v>
      </c>
      <c r="H517" s="73">
        <v>-3.6368027970122685</v>
      </c>
      <c r="I517" s="77" t="s">
        <v>327</v>
      </c>
    </row>
    <row r="518" spans="1:9" ht="15" customHeight="1" x14ac:dyDescent="0.25">
      <c r="A518" s="76">
        <v>46301.781284722223</v>
      </c>
      <c r="B518" s="73">
        <v>1</v>
      </c>
      <c r="C518" s="73" t="s">
        <v>375</v>
      </c>
      <c r="D518" s="73" t="s">
        <v>442</v>
      </c>
      <c r="E518" s="73" t="s">
        <v>2670</v>
      </c>
      <c r="F518" s="73" t="s">
        <v>183</v>
      </c>
      <c r="G518" s="79">
        <v>-2.4796382706901828E-4</v>
      </c>
      <c r="H518" s="73">
        <v>-3.6368027970122685</v>
      </c>
      <c r="I518" s="77" t="s">
        <v>327</v>
      </c>
    </row>
    <row r="519" spans="1:9" ht="15" customHeight="1" x14ac:dyDescent="0.25">
      <c r="A519" s="76">
        <v>46301.781284722223</v>
      </c>
      <c r="B519" s="73">
        <v>1</v>
      </c>
      <c r="C519" s="73" t="s">
        <v>375</v>
      </c>
      <c r="D519" s="73" t="s">
        <v>442</v>
      </c>
      <c r="E519" s="73" t="s">
        <v>2671</v>
      </c>
      <c r="F519" s="73" t="s">
        <v>183</v>
      </c>
      <c r="G519" s="79">
        <v>-2.4796382706901828E-4</v>
      </c>
      <c r="H519" s="73">
        <v>-3.6368027970122685</v>
      </c>
      <c r="I519" s="77" t="s">
        <v>327</v>
      </c>
    </row>
    <row r="520" spans="1:9" ht="15" customHeight="1" x14ac:dyDescent="0.25">
      <c r="A520" s="76">
        <v>46301.781284722223</v>
      </c>
      <c r="B520" s="73">
        <v>1</v>
      </c>
      <c r="C520" s="73" t="s">
        <v>375</v>
      </c>
      <c r="D520" s="73" t="s">
        <v>442</v>
      </c>
      <c r="E520" s="73" t="s">
        <v>2672</v>
      </c>
      <c r="F520" s="73" t="s">
        <v>183</v>
      </c>
      <c r="G520" s="79">
        <v>-2.4796382706901828E-4</v>
      </c>
      <c r="H520" s="73">
        <v>-3.6368027970122685</v>
      </c>
      <c r="I520" s="77" t="s">
        <v>327</v>
      </c>
    </row>
    <row r="521" spans="1:9" ht="15" customHeight="1" x14ac:dyDescent="0.25">
      <c r="A521" s="76">
        <v>46301.781284722223</v>
      </c>
      <c r="B521" s="73">
        <v>1</v>
      </c>
      <c r="C521" s="73" t="s">
        <v>375</v>
      </c>
      <c r="D521" s="73" t="s">
        <v>442</v>
      </c>
      <c r="E521" s="73" t="s">
        <v>2673</v>
      </c>
      <c r="F521" s="73" t="s">
        <v>183</v>
      </c>
      <c r="G521" s="79">
        <v>-1.7194432873134409E-4</v>
      </c>
      <c r="H521" s="73">
        <v>-2.5218501547263803</v>
      </c>
      <c r="I521" s="77" t="s">
        <v>327</v>
      </c>
    </row>
    <row r="522" spans="1:9" ht="15" customHeight="1" x14ac:dyDescent="0.25">
      <c r="A522" s="76">
        <v>46301.781284722223</v>
      </c>
      <c r="B522" s="73">
        <v>1</v>
      </c>
      <c r="C522" s="73" t="s">
        <v>375</v>
      </c>
      <c r="D522" s="73" t="s">
        <v>442</v>
      </c>
      <c r="E522" s="73" t="s">
        <v>2674</v>
      </c>
      <c r="F522" s="73" t="s">
        <v>183</v>
      </c>
      <c r="G522" s="79">
        <v>-1.7194432873134409E-4</v>
      </c>
      <c r="H522" s="73">
        <v>-2.5218501547263803</v>
      </c>
      <c r="I522" s="77" t="s">
        <v>327</v>
      </c>
    </row>
    <row r="523" spans="1:9" ht="15" customHeight="1" x14ac:dyDescent="0.25">
      <c r="A523" s="76">
        <v>46301.781284722223</v>
      </c>
      <c r="B523" s="73">
        <v>1</v>
      </c>
      <c r="C523" s="73" t="s">
        <v>375</v>
      </c>
      <c r="D523" s="73" t="s">
        <v>442</v>
      </c>
      <c r="E523" s="73" t="s">
        <v>2675</v>
      </c>
      <c r="F523" s="73" t="s">
        <v>183</v>
      </c>
      <c r="G523" s="79">
        <v>-1.7194432873134411E-4</v>
      </c>
      <c r="H523" s="73">
        <v>-2.5218501547263807</v>
      </c>
      <c r="I523" s="77" t="s">
        <v>327</v>
      </c>
    </row>
    <row r="524" spans="1:9" ht="15" customHeight="1" x14ac:dyDescent="0.25">
      <c r="A524" s="76">
        <v>46301.781284722223</v>
      </c>
      <c r="B524" s="73">
        <v>1</v>
      </c>
      <c r="C524" s="73" t="s">
        <v>375</v>
      </c>
      <c r="D524" s="73" t="s">
        <v>442</v>
      </c>
      <c r="E524" s="73" t="s">
        <v>2676</v>
      </c>
      <c r="F524" s="73" t="s">
        <v>183</v>
      </c>
      <c r="G524" s="79">
        <v>-1.7194432873134411E-4</v>
      </c>
      <c r="H524" s="73">
        <v>-2.5218501547263807</v>
      </c>
      <c r="I524" s="77" t="s">
        <v>327</v>
      </c>
    </row>
    <row r="525" spans="1:9" ht="15" customHeight="1" x14ac:dyDescent="0.25">
      <c r="A525" s="76">
        <v>46301.781284722223</v>
      </c>
      <c r="B525" s="73">
        <v>1</v>
      </c>
      <c r="C525" s="73" t="s">
        <v>375</v>
      </c>
      <c r="D525" s="73" t="s">
        <v>442</v>
      </c>
      <c r="E525" s="73" t="s">
        <v>2677</v>
      </c>
      <c r="F525" s="73" t="s">
        <v>183</v>
      </c>
      <c r="G525" s="79">
        <v>-1.7194432873134411E-4</v>
      </c>
      <c r="H525" s="73">
        <v>-2.5218501547263807</v>
      </c>
      <c r="I525" s="77" t="s">
        <v>327</v>
      </c>
    </row>
    <row r="526" spans="1:9" ht="15" customHeight="1" x14ac:dyDescent="0.25">
      <c r="A526" s="76">
        <v>46301.781284722223</v>
      </c>
      <c r="B526" s="73">
        <v>1</v>
      </c>
      <c r="C526" s="73" t="s">
        <v>375</v>
      </c>
      <c r="D526" s="73" t="s">
        <v>442</v>
      </c>
      <c r="E526" s="73" t="s">
        <v>2678</v>
      </c>
      <c r="F526" s="73" t="s">
        <v>183</v>
      </c>
      <c r="G526" s="79">
        <v>-1.7194432873134411E-4</v>
      </c>
      <c r="H526" s="73">
        <v>-2.5218501547263807</v>
      </c>
      <c r="I526" s="77" t="s">
        <v>327</v>
      </c>
    </row>
    <row r="527" spans="1:9" ht="15" customHeight="1" x14ac:dyDescent="0.25">
      <c r="A527" s="76">
        <v>46301.781284722223</v>
      </c>
      <c r="B527" s="73">
        <v>1</v>
      </c>
      <c r="C527" s="73" t="s">
        <v>375</v>
      </c>
      <c r="D527" s="73" t="s">
        <v>442</v>
      </c>
      <c r="E527" s="73" t="s">
        <v>2679</v>
      </c>
      <c r="F527" s="73" t="s">
        <v>183</v>
      </c>
      <c r="G527" s="79">
        <v>-9.5924830393669922E-5</v>
      </c>
      <c r="H527" s="73">
        <v>-1.4068975124404925</v>
      </c>
      <c r="I527" s="77" t="s">
        <v>327</v>
      </c>
    </row>
    <row r="528" spans="1:9" ht="15" customHeight="1" x14ac:dyDescent="0.25">
      <c r="A528" s="76">
        <v>46301.781284722223</v>
      </c>
      <c r="B528" s="73">
        <v>1</v>
      </c>
      <c r="C528" s="73" t="s">
        <v>375</v>
      </c>
      <c r="D528" s="73" t="s">
        <v>442</v>
      </c>
      <c r="E528" s="73" t="s">
        <v>2680</v>
      </c>
      <c r="F528" s="73" t="s">
        <v>183</v>
      </c>
      <c r="G528" s="79">
        <v>-9.5924830393669922E-5</v>
      </c>
      <c r="H528" s="73">
        <v>-1.4068975124404925</v>
      </c>
      <c r="I528" s="77" t="s">
        <v>327</v>
      </c>
    </row>
    <row r="529" spans="1:9" ht="15" customHeight="1" x14ac:dyDescent="0.25">
      <c r="A529" s="76">
        <v>46301.781284722223</v>
      </c>
      <c r="B529" s="73">
        <v>1</v>
      </c>
      <c r="C529" s="73" t="s">
        <v>375</v>
      </c>
      <c r="D529" s="73" t="s">
        <v>442</v>
      </c>
      <c r="E529" s="73" t="s">
        <v>2681</v>
      </c>
      <c r="F529" s="73" t="s">
        <v>183</v>
      </c>
      <c r="G529" s="79">
        <v>-9.5924830393669922E-5</v>
      </c>
      <c r="H529" s="73">
        <v>-1.4068975124404925</v>
      </c>
      <c r="I529" s="77" t="s">
        <v>327</v>
      </c>
    </row>
    <row r="530" spans="1:9" ht="15" customHeight="1" x14ac:dyDescent="0.25">
      <c r="A530" s="76">
        <v>46301.781284722223</v>
      </c>
      <c r="B530" s="73">
        <v>1</v>
      </c>
      <c r="C530" s="73" t="s">
        <v>375</v>
      </c>
      <c r="D530" s="73" t="s">
        <v>442</v>
      </c>
      <c r="E530" s="73" t="s">
        <v>2682</v>
      </c>
      <c r="F530" s="73" t="s">
        <v>183</v>
      </c>
      <c r="G530" s="79">
        <v>-9.5924830393669935E-5</v>
      </c>
      <c r="H530" s="73">
        <v>-1.4068975124404928</v>
      </c>
      <c r="I530" s="77" t="s">
        <v>327</v>
      </c>
    </row>
    <row r="531" spans="1:9" ht="15" customHeight="1" x14ac:dyDescent="0.25">
      <c r="A531" s="76">
        <v>46301.781284722223</v>
      </c>
      <c r="B531" s="73">
        <v>1</v>
      </c>
      <c r="C531" s="73" t="s">
        <v>375</v>
      </c>
      <c r="D531" s="73" t="s">
        <v>442</v>
      </c>
      <c r="E531" s="73" t="s">
        <v>2683</v>
      </c>
      <c r="F531" s="73" t="s">
        <v>183</v>
      </c>
      <c r="G531" s="79">
        <v>-9.5924830393669935E-5</v>
      </c>
      <c r="H531" s="73">
        <v>-1.4068975124404928</v>
      </c>
      <c r="I531" s="77" t="s">
        <v>327</v>
      </c>
    </row>
    <row r="532" spans="1:9" ht="15" customHeight="1" x14ac:dyDescent="0.25">
      <c r="A532" s="76">
        <v>46301.781284722223</v>
      </c>
      <c r="B532" s="73">
        <v>1</v>
      </c>
      <c r="C532" s="73" t="s">
        <v>375</v>
      </c>
      <c r="D532" s="73" t="s">
        <v>442</v>
      </c>
      <c r="E532" s="73" t="s">
        <v>2684</v>
      </c>
      <c r="F532" s="73" t="s">
        <v>183</v>
      </c>
      <c r="G532" s="79">
        <v>-9.5924830393669935E-5</v>
      </c>
      <c r="H532" s="73">
        <v>-1.4068975124404928</v>
      </c>
      <c r="I532" s="77" t="s">
        <v>327</v>
      </c>
    </row>
    <row r="533" spans="1:9" ht="15" customHeight="1" x14ac:dyDescent="0.25">
      <c r="A533" s="76">
        <v>46301.781284722223</v>
      </c>
      <c r="B533" s="73">
        <v>1</v>
      </c>
      <c r="C533" s="73" t="s">
        <v>375</v>
      </c>
      <c r="D533" s="73" t="s">
        <v>442</v>
      </c>
      <c r="E533" s="73" t="s">
        <v>2685</v>
      </c>
      <c r="F533" s="73" t="s">
        <v>183</v>
      </c>
      <c r="G533" s="79">
        <v>-1.990533205599574E-5</v>
      </c>
      <c r="H533" s="73">
        <v>-0.29194487015460463</v>
      </c>
      <c r="I533" s="77" t="s">
        <v>327</v>
      </c>
    </row>
    <row r="534" spans="1:9" ht="15" customHeight="1" x14ac:dyDescent="0.25">
      <c r="A534" s="76">
        <v>46301.781284722223</v>
      </c>
      <c r="B534" s="73">
        <v>1</v>
      </c>
      <c r="C534" s="73" t="s">
        <v>375</v>
      </c>
      <c r="D534" s="73" t="s">
        <v>442</v>
      </c>
      <c r="E534" s="73" t="s">
        <v>2686</v>
      </c>
      <c r="F534" s="73" t="s">
        <v>183</v>
      </c>
      <c r="G534" s="79">
        <v>-1.990533205599574E-5</v>
      </c>
      <c r="H534" s="73">
        <v>-0.29194487015460463</v>
      </c>
      <c r="I534" s="77" t="s">
        <v>327</v>
      </c>
    </row>
    <row r="535" spans="1:9" ht="15" customHeight="1" x14ac:dyDescent="0.25">
      <c r="A535" s="76">
        <v>46301.781284722223</v>
      </c>
      <c r="B535" s="73">
        <v>1</v>
      </c>
      <c r="C535" s="73" t="s">
        <v>375</v>
      </c>
      <c r="D535" s="73" t="s">
        <v>442</v>
      </c>
      <c r="E535" s="73" t="s">
        <v>2687</v>
      </c>
      <c r="F535" s="73" t="s">
        <v>183</v>
      </c>
      <c r="G535" s="79">
        <v>-1.9905332055995744E-5</v>
      </c>
      <c r="H535" s="73">
        <v>-0.29194487015460469</v>
      </c>
      <c r="I535" s="77" t="s">
        <v>327</v>
      </c>
    </row>
    <row r="536" spans="1:9" ht="15" customHeight="1" x14ac:dyDescent="0.25">
      <c r="A536" s="76">
        <v>46301.781284722223</v>
      </c>
      <c r="B536" s="73">
        <v>1</v>
      </c>
      <c r="C536" s="73" t="s">
        <v>375</v>
      </c>
      <c r="D536" s="73" t="s">
        <v>442</v>
      </c>
      <c r="E536" s="73" t="s">
        <v>2688</v>
      </c>
      <c r="F536" s="73" t="s">
        <v>183</v>
      </c>
      <c r="G536" s="79">
        <v>-1.9905332055995757E-5</v>
      </c>
      <c r="H536" s="73">
        <v>-0.29194487015460485</v>
      </c>
      <c r="I536" s="77" t="s">
        <v>327</v>
      </c>
    </row>
    <row r="537" spans="1:9" ht="15" customHeight="1" x14ac:dyDescent="0.25">
      <c r="A537" s="76">
        <v>46301.781284722223</v>
      </c>
      <c r="B537" s="73">
        <v>1</v>
      </c>
      <c r="C537" s="73" t="s">
        <v>375</v>
      </c>
      <c r="D537" s="73" t="s">
        <v>442</v>
      </c>
      <c r="E537" s="73" t="s">
        <v>2689</v>
      </c>
      <c r="F537" s="73" t="s">
        <v>183</v>
      </c>
      <c r="G537" s="79">
        <v>-1.9905332055995761E-5</v>
      </c>
      <c r="H537" s="73">
        <v>-0.29194487015460491</v>
      </c>
      <c r="I537" s="77" t="s">
        <v>327</v>
      </c>
    </row>
    <row r="538" spans="1:9" ht="15" customHeight="1" x14ac:dyDescent="0.25">
      <c r="A538" s="76">
        <v>46301.781284722223</v>
      </c>
      <c r="B538" s="73">
        <v>1</v>
      </c>
      <c r="C538" s="73" t="s">
        <v>375</v>
      </c>
      <c r="D538" s="73" t="s">
        <v>442</v>
      </c>
      <c r="E538" s="73" t="s">
        <v>2690</v>
      </c>
      <c r="F538" s="73" t="s">
        <v>183</v>
      </c>
      <c r="G538" s="79">
        <v>-1.9905332055995761E-5</v>
      </c>
      <c r="H538" s="73">
        <v>-0.29194487015460491</v>
      </c>
      <c r="I538" s="77" t="s">
        <v>327</v>
      </c>
    </row>
    <row r="539" spans="1:9" ht="15" customHeight="1" x14ac:dyDescent="0.25">
      <c r="A539" s="76">
        <v>46301.781284722223</v>
      </c>
      <c r="B539" s="73">
        <v>1</v>
      </c>
      <c r="C539" s="73" t="s">
        <v>375</v>
      </c>
      <c r="D539" s="73" t="s">
        <v>442</v>
      </c>
      <c r="E539" s="73" t="s">
        <v>2691</v>
      </c>
      <c r="F539" s="73" t="s">
        <v>183</v>
      </c>
      <c r="G539" s="79">
        <v>5.6114166281678441E-5</v>
      </c>
      <c r="H539" s="73">
        <v>0</v>
      </c>
      <c r="I539" s="77" t="s">
        <v>3029</v>
      </c>
    </row>
    <row r="540" spans="1:9" ht="15" customHeight="1" x14ac:dyDescent="0.25">
      <c r="A540" s="76">
        <v>46301.781284722223</v>
      </c>
      <c r="B540" s="73">
        <v>1</v>
      </c>
      <c r="C540" s="73" t="s">
        <v>375</v>
      </c>
      <c r="D540" s="73" t="s">
        <v>442</v>
      </c>
      <c r="E540" s="73" t="s">
        <v>2692</v>
      </c>
      <c r="F540" s="73" t="s">
        <v>183</v>
      </c>
      <c r="G540" s="79">
        <v>5.6114166281678434E-5</v>
      </c>
      <c r="H540" s="73">
        <v>0</v>
      </c>
      <c r="I540" s="77" t="s">
        <v>3029</v>
      </c>
    </row>
    <row r="541" spans="1:9" ht="15" customHeight="1" x14ac:dyDescent="0.25">
      <c r="A541" s="76">
        <v>46301.781284722223</v>
      </c>
      <c r="B541" s="73">
        <v>1</v>
      </c>
      <c r="C541" s="73" t="s">
        <v>375</v>
      </c>
      <c r="D541" s="73" t="s">
        <v>442</v>
      </c>
      <c r="E541" s="73" t="s">
        <v>2693</v>
      </c>
      <c r="F541" s="73" t="s">
        <v>183</v>
      </c>
      <c r="G541" s="79">
        <v>5.6114166281678434E-5</v>
      </c>
      <c r="H541" s="73">
        <v>0</v>
      </c>
      <c r="I541" s="77" t="s">
        <v>3029</v>
      </c>
    </row>
    <row r="542" spans="1:9" ht="15" customHeight="1" x14ac:dyDescent="0.25">
      <c r="A542" s="76">
        <v>46301.781284722223</v>
      </c>
      <c r="B542" s="73">
        <v>1</v>
      </c>
      <c r="C542" s="73" t="s">
        <v>375</v>
      </c>
      <c r="D542" s="73" t="s">
        <v>442</v>
      </c>
      <c r="E542" s="73" t="s">
        <v>2694</v>
      </c>
      <c r="F542" s="73" t="s">
        <v>183</v>
      </c>
      <c r="G542" s="79">
        <v>5.6114166281678421E-5</v>
      </c>
      <c r="H542" s="73">
        <v>0</v>
      </c>
      <c r="I542" s="77" t="s">
        <v>3029</v>
      </c>
    </row>
    <row r="543" spans="1:9" ht="15" customHeight="1" x14ac:dyDescent="0.25">
      <c r="A543" s="76">
        <v>46301.781284722223</v>
      </c>
      <c r="B543" s="73">
        <v>1</v>
      </c>
      <c r="C543" s="73" t="s">
        <v>375</v>
      </c>
      <c r="D543" s="73" t="s">
        <v>442</v>
      </c>
      <c r="E543" s="73" t="s">
        <v>2695</v>
      </c>
      <c r="F543" s="73" t="s">
        <v>183</v>
      </c>
      <c r="G543" s="79">
        <v>5.6114166281678421E-5</v>
      </c>
      <c r="H543" s="73">
        <v>0</v>
      </c>
      <c r="I543" s="77" t="s">
        <v>3029</v>
      </c>
    </row>
    <row r="544" spans="1:9" ht="15" customHeight="1" x14ac:dyDescent="0.25">
      <c r="A544" s="76">
        <v>46301.781284722223</v>
      </c>
      <c r="B544" s="73">
        <v>1</v>
      </c>
      <c r="C544" s="73" t="s">
        <v>375</v>
      </c>
      <c r="D544" s="73" t="s">
        <v>442</v>
      </c>
      <c r="E544" s="73" t="s">
        <v>2696</v>
      </c>
      <c r="F544" s="73" t="s">
        <v>183</v>
      </c>
      <c r="G544" s="79">
        <v>5.6114166281678414E-5</v>
      </c>
      <c r="H544" s="73">
        <v>0</v>
      </c>
      <c r="I544" s="77" t="s">
        <v>3029</v>
      </c>
    </row>
    <row r="545" spans="1:9" ht="15" customHeight="1" x14ac:dyDescent="0.25">
      <c r="A545" s="76">
        <v>46301.781284722223</v>
      </c>
      <c r="B545" s="73">
        <v>1</v>
      </c>
      <c r="C545" s="73" t="s">
        <v>375</v>
      </c>
      <c r="D545" s="73" t="s">
        <v>442</v>
      </c>
      <c r="E545" s="73" t="s">
        <v>2697</v>
      </c>
      <c r="F545" s="73" t="s">
        <v>183</v>
      </c>
      <c r="G545" s="79">
        <v>1.3213366461935263E-4</v>
      </c>
      <c r="H545" s="73">
        <v>0</v>
      </c>
      <c r="I545" s="77" t="s">
        <v>3029</v>
      </c>
    </row>
    <row r="546" spans="1:9" ht="15" customHeight="1" x14ac:dyDescent="0.25">
      <c r="A546" s="76">
        <v>46301.781284722223</v>
      </c>
      <c r="B546" s="73">
        <v>1</v>
      </c>
      <c r="C546" s="73" t="s">
        <v>375</v>
      </c>
      <c r="D546" s="73" t="s">
        <v>442</v>
      </c>
      <c r="E546" s="73" t="s">
        <v>2698</v>
      </c>
      <c r="F546" s="73" t="s">
        <v>183</v>
      </c>
      <c r="G546" s="79">
        <v>1.3213366461935263E-4</v>
      </c>
      <c r="H546" s="73">
        <v>0</v>
      </c>
      <c r="I546" s="77" t="s">
        <v>3029</v>
      </c>
    </row>
    <row r="547" spans="1:9" ht="15" customHeight="1" x14ac:dyDescent="0.25">
      <c r="A547" s="76">
        <v>46301.781284722223</v>
      </c>
      <c r="B547" s="73">
        <v>1</v>
      </c>
      <c r="C547" s="73" t="s">
        <v>375</v>
      </c>
      <c r="D547" s="73" t="s">
        <v>442</v>
      </c>
      <c r="E547" s="73" t="s">
        <v>2699</v>
      </c>
      <c r="F547" s="73" t="s">
        <v>183</v>
      </c>
      <c r="G547" s="79">
        <v>1.3213366461935263E-4</v>
      </c>
      <c r="H547" s="73">
        <v>0</v>
      </c>
      <c r="I547" s="77" t="s">
        <v>3029</v>
      </c>
    </row>
    <row r="548" spans="1:9" ht="15" customHeight="1" x14ac:dyDescent="0.25">
      <c r="A548" s="76">
        <v>46301.781284722223</v>
      </c>
      <c r="B548" s="73">
        <v>1</v>
      </c>
      <c r="C548" s="73" t="s">
        <v>375</v>
      </c>
      <c r="D548" s="73" t="s">
        <v>442</v>
      </c>
      <c r="E548" s="73" t="s">
        <v>2700</v>
      </c>
      <c r="F548" s="73" t="s">
        <v>183</v>
      </c>
      <c r="G548" s="79">
        <v>1.321336646193526E-4</v>
      </c>
      <c r="H548" s="73">
        <v>0</v>
      </c>
      <c r="I548" s="77" t="s">
        <v>3029</v>
      </c>
    </row>
    <row r="549" spans="1:9" ht="15" customHeight="1" x14ac:dyDescent="0.25">
      <c r="A549" s="76">
        <v>46301.781284722223</v>
      </c>
      <c r="B549" s="73">
        <v>1</v>
      </c>
      <c r="C549" s="73" t="s">
        <v>375</v>
      </c>
      <c r="D549" s="73" t="s">
        <v>442</v>
      </c>
      <c r="E549" s="73" t="s">
        <v>2701</v>
      </c>
      <c r="F549" s="73" t="s">
        <v>183</v>
      </c>
      <c r="G549" s="79">
        <v>1.321336646193526E-4</v>
      </c>
      <c r="H549" s="73">
        <v>0</v>
      </c>
      <c r="I549" s="77" t="s">
        <v>3029</v>
      </c>
    </row>
    <row r="550" spans="1:9" ht="15" customHeight="1" x14ac:dyDescent="0.25">
      <c r="A550" s="76">
        <v>46301.781284722223</v>
      </c>
      <c r="B550" s="73">
        <v>1</v>
      </c>
      <c r="C550" s="73" t="s">
        <v>375</v>
      </c>
      <c r="D550" s="73" t="s">
        <v>442</v>
      </c>
      <c r="E550" s="73" t="s">
        <v>2702</v>
      </c>
      <c r="F550" s="73" t="s">
        <v>183</v>
      </c>
      <c r="G550" s="79">
        <v>1.321336646193526E-4</v>
      </c>
      <c r="H550" s="73">
        <v>0</v>
      </c>
      <c r="I550" s="77" t="s">
        <v>3029</v>
      </c>
    </row>
    <row r="551" spans="1:9" ht="15" customHeight="1" x14ac:dyDescent="0.25">
      <c r="A551" s="76">
        <v>46301.781284722223</v>
      </c>
      <c r="B551" s="73">
        <v>1</v>
      </c>
      <c r="C551" s="73" t="s">
        <v>375</v>
      </c>
      <c r="D551" s="73" t="s">
        <v>442</v>
      </c>
      <c r="E551" s="73" t="s">
        <v>2703</v>
      </c>
      <c r="F551" s="73" t="s">
        <v>183</v>
      </c>
      <c r="G551" s="79">
        <v>2.0815316295702679E-4</v>
      </c>
      <c r="H551" s="73">
        <v>0</v>
      </c>
      <c r="I551" s="77" t="s">
        <v>3029</v>
      </c>
    </row>
    <row r="552" spans="1:9" ht="15" customHeight="1" x14ac:dyDescent="0.25">
      <c r="A552" s="76">
        <v>46301.781284722223</v>
      </c>
      <c r="B552" s="73">
        <v>1</v>
      </c>
      <c r="C552" s="73" t="s">
        <v>375</v>
      </c>
      <c r="D552" s="73" t="s">
        <v>442</v>
      </c>
      <c r="E552" s="73" t="s">
        <v>2704</v>
      </c>
      <c r="F552" s="73" t="s">
        <v>183</v>
      </c>
      <c r="G552" s="79">
        <v>2.0815316295702679E-4</v>
      </c>
      <c r="H552" s="73">
        <v>0</v>
      </c>
      <c r="I552" s="77" t="s">
        <v>3029</v>
      </c>
    </row>
    <row r="553" spans="1:9" ht="15" customHeight="1" x14ac:dyDescent="0.25">
      <c r="A553" s="76">
        <v>46301.781284722223</v>
      </c>
      <c r="B553" s="73">
        <v>1</v>
      </c>
      <c r="C553" s="73" t="s">
        <v>375</v>
      </c>
      <c r="D553" s="73" t="s">
        <v>442</v>
      </c>
      <c r="E553" s="73" t="s">
        <v>2705</v>
      </c>
      <c r="F553" s="73" t="s">
        <v>183</v>
      </c>
      <c r="G553" s="79">
        <v>2.0815316295702679E-4</v>
      </c>
      <c r="H553" s="73">
        <v>0</v>
      </c>
      <c r="I553" s="77" t="s">
        <v>3029</v>
      </c>
    </row>
    <row r="554" spans="1:9" ht="15" customHeight="1" x14ac:dyDescent="0.25">
      <c r="A554" s="76">
        <v>46301.781284722223</v>
      </c>
      <c r="B554" s="73">
        <v>1</v>
      </c>
      <c r="C554" s="73" t="s">
        <v>375</v>
      </c>
      <c r="D554" s="73" t="s">
        <v>442</v>
      </c>
      <c r="E554" s="73" t="s">
        <v>2706</v>
      </c>
      <c r="F554" s="73" t="s">
        <v>183</v>
      </c>
      <c r="G554" s="79">
        <v>2.0815316295702679E-4</v>
      </c>
      <c r="H554" s="73">
        <v>0</v>
      </c>
      <c r="I554" s="77" t="s">
        <v>3029</v>
      </c>
    </row>
    <row r="555" spans="1:9" ht="15" customHeight="1" x14ac:dyDescent="0.25">
      <c r="A555" s="76">
        <v>46301.781284722223</v>
      </c>
      <c r="B555" s="73">
        <v>1</v>
      </c>
      <c r="C555" s="73" t="s">
        <v>375</v>
      </c>
      <c r="D555" s="73" t="s">
        <v>442</v>
      </c>
      <c r="E555" s="73" t="s">
        <v>2707</v>
      </c>
      <c r="F555" s="73" t="s">
        <v>183</v>
      </c>
      <c r="G555" s="79">
        <v>2.0815316295702676E-4</v>
      </c>
      <c r="H555" s="73">
        <v>0</v>
      </c>
      <c r="I555" s="77" t="s">
        <v>3029</v>
      </c>
    </row>
    <row r="556" spans="1:9" ht="15" customHeight="1" x14ac:dyDescent="0.25">
      <c r="A556" s="76">
        <v>46301.781284722223</v>
      </c>
      <c r="B556" s="73">
        <v>1</v>
      </c>
      <c r="C556" s="73" t="s">
        <v>375</v>
      </c>
      <c r="D556" s="73" t="s">
        <v>442</v>
      </c>
      <c r="E556" s="73" t="s">
        <v>2708</v>
      </c>
      <c r="F556" s="73" t="s">
        <v>183</v>
      </c>
      <c r="G556" s="79">
        <v>2.0815316295702676E-4</v>
      </c>
      <c r="H556" s="73">
        <v>0</v>
      </c>
      <c r="I556" s="77" t="s">
        <v>3029</v>
      </c>
    </row>
    <row r="557" spans="1:9" ht="15" customHeight="1" x14ac:dyDescent="0.25">
      <c r="A557" s="76">
        <v>46301.781284722223</v>
      </c>
      <c r="B557" s="73">
        <v>1</v>
      </c>
      <c r="C557" s="73" t="s">
        <v>375</v>
      </c>
      <c r="D557" s="73" t="s">
        <v>442</v>
      </c>
      <c r="E557" s="73" t="s">
        <v>2709</v>
      </c>
      <c r="F557" s="73" t="s">
        <v>183</v>
      </c>
      <c r="G557" s="79">
        <v>2.8417266129470098E-4</v>
      </c>
      <c r="H557" s="73">
        <v>0</v>
      </c>
      <c r="I557" s="77" t="s">
        <v>3029</v>
      </c>
    </row>
    <row r="558" spans="1:9" ht="15" customHeight="1" x14ac:dyDescent="0.25">
      <c r="A558" s="76">
        <v>46301.781284722223</v>
      </c>
      <c r="B558" s="73">
        <v>1</v>
      </c>
      <c r="C558" s="73" t="s">
        <v>375</v>
      </c>
      <c r="D558" s="73" t="s">
        <v>442</v>
      </c>
      <c r="E558" s="73" t="s">
        <v>2710</v>
      </c>
      <c r="F558" s="73" t="s">
        <v>183</v>
      </c>
      <c r="G558" s="79">
        <v>2.8417266129470098E-4</v>
      </c>
      <c r="H558" s="73">
        <v>0</v>
      </c>
      <c r="I558" s="77" t="s">
        <v>3029</v>
      </c>
    </row>
    <row r="559" spans="1:9" ht="15" customHeight="1" x14ac:dyDescent="0.25">
      <c r="A559" s="76">
        <v>46301.781284722223</v>
      </c>
      <c r="B559" s="73">
        <v>1</v>
      </c>
      <c r="C559" s="73" t="s">
        <v>375</v>
      </c>
      <c r="D559" s="73" t="s">
        <v>442</v>
      </c>
      <c r="E559" s="73" t="s">
        <v>2711</v>
      </c>
      <c r="F559" s="73" t="s">
        <v>183</v>
      </c>
      <c r="G559" s="79">
        <v>2.8417266129470098E-4</v>
      </c>
      <c r="H559" s="73">
        <v>0</v>
      </c>
      <c r="I559" s="77" t="s">
        <v>3029</v>
      </c>
    </row>
    <row r="560" spans="1:9" ht="15" customHeight="1" x14ac:dyDescent="0.25">
      <c r="A560" s="76">
        <v>46301.781284722223</v>
      </c>
      <c r="B560" s="73">
        <v>1</v>
      </c>
      <c r="C560" s="73" t="s">
        <v>375</v>
      </c>
      <c r="D560" s="73" t="s">
        <v>442</v>
      </c>
      <c r="E560" s="73" t="s">
        <v>2712</v>
      </c>
      <c r="F560" s="73" t="s">
        <v>183</v>
      </c>
      <c r="G560" s="79">
        <v>2.8417266129470098E-4</v>
      </c>
      <c r="H560" s="73">
        <v>0</v>
      </c>
      <c r="I560" s="77" t="s">
        <v>3029</v>
      </c>
    </row>
    <row r="561" spans="1:9" ht="15" customHeight="1" x14ac:dyDescent="0.25">
      <c r="A561" s="76">
        <v>46301.781284722223</v>
      </c>
      <c r="B561" s="73">
        <v>1</v>
      </c>
      <c r="C561" s="73" t="s">
        <v>375</v>
      </c>
      <c r="D561" s="73" t="s">
        <v>442</v>
      </c>
      <c r="E561" s="73" t="s">
        <v>2713</v>
      </c>
      <c r="F561" s="73" t="s">
        <v>183</v>
      </c>
      <c r="G561" s="79">
        <v>2.8417266129470093E-4</v>
      </c>
      <c r="H561" s="73">
        <v>0</v>
      </c>
      <c r="I561" s="77" t="s">
        <v>3029</v>
      </c>
    </row>
    <row r="562" spans="1:9" ht="15" customHeight="1" x14ac:dyDescent="0.25">
      <c r="A562" s="76">
        <v>46301.781284722223</v>
      </c>
      <c r="B562" s="73">
        <v>1</v>
      </c>
      <c r="C562" s="73" t="s">
        <v>375</v>
      </c>
      <c r="D562" s="73" t="s">
        <v>442</v>
      </c>
      <c r="E562" s="73" t="s">
        <v>2714</v>
      </c>
      <c r="F562" s="73" t="s">
        <v>183</v>
      </c>
      <c r="G562" s="79">
        <v>2.8417266129470093E-4</v>
      </c>
      <c r="H562" s="73">
        <v>0</v>
      </c>
      <c r="I562" s="77" t="s">
        <v>3029</v>
      </c>
    </row>
    <row r="563" spans="1:9" ht="15" customHeight="1" x14ac:dyDescent="0.25">
      <c r="A563" s="76">
        <v>46301.781284722223</v>
      </c>
      <c r="B563" s="73">
        <v>1</v>
      </c>
      <c r="C563" s="73" t="s">
        <v>375</v>
      </c>
      <c r="D563" s="73" t="s">
        <v>442</v>
      </c>
      <c r="E563" s="73" t="s">
        <v>2715</v>
      </c>
      <c r="F563" s="73" t="s">
        <v>183</v>
      </c>
      <c r="G563" s="79">
        <v>3.6019215963237515E-4</v>
      </c>
      <c r="H563" s="73">
        <v>0</v>
      </c>
      <c r="I563" s="77" t="s">
        <v>3029</v>
      </c>
    </row>
    <row r="564" spans="1:9" ht="15" customHeight="1" x14ac:dyDescent="0.25">
      <c r="A564" s="76">
        <v>46301.781284722223</v>
      </c>
      <c r="B564" s="73">
        <v>1</v>
      </c>
      <c r="C564" s="73" t="s">
        <v>375</v>
      </c>
      <c r="D564" s="73" t="s">
        <v>442</v>
      </c>
      <c r="E564" s="73" t="s">
        <v>2716</v>
      </c>
      <c r="F564" s="73" t="s">
        <v>183</v>
      </c>
      <c r="G564" s="79">
        <v>3.6019215963237515E-4</v>
      </c>
      <c r="H564" s="73">
        <v>0</v>
      </c>
      <c r="I564" s="77" t="s">
        <v>3029</v>
      </c>
    </row>
    <row r="565" spans="1:9" ht="15" customHeight="1" x14ac:dyDescent="0.25">
      <c r="A565" s="76">
        <v>46301.781284722223</v>
      </c>
      <c r="B565" s="73">
        <v>1</v>
      </c>
      <c r="C565" s="73" t="s">
        <v>375</v>
      </c>
      <c r="D565" s="73" t="s">
        <v>442</v>
      </c>
      <c r="E565" s="73" t="s">
        <v>2717</v>
      </c>
      <c r="F565" s="73" t="s">
        <v>183</v>
      </c>
      <c r="G565" s="79">
        <v>3.6019215963237515E-4</v>
      </c>
      <c r="H565" s="73">
        <v>0</v>
      </c>
      <c r="I565" s="77" t="s">
        <v>3029</v>
      </c>
    </row>
    <row r="566" spans="1:9" ht="15" customHeight="1" x14ac:dyDescent="0.25">
      <c r="A566" s="76">
        <v>46301.781284722223</v>
      </c>
      <c r="B566" s="73">
        <v>1</v>
      </c>
      <c r="C566" s="73" t="s">
        <v>375</v>
      </c>
      <c r="D566" s="73" t="s">
        <v>442</v>
      </c>
      <c r="E566" s="73" t="s">
        <v>2718</v>
      </c>
      <c r="F566" s="73" t="s">
        <v>183</v>
      </c>
      <c r="G566" s="79">
        <v>3.6019215963237515E-4</v>
      </c>
      <c r="H566" s="73">
        <v>0</v>
      </c>
      <c r="I566" s="77" t="s">
        <v>3029</v>
      </c>
    </row>
    <row r="567" spans="1:9" ht="15" customHeight="1" x14ac:dyDescent="0.25">
      <c r="A567" s="76">
        <v>46301.781284722223</v>
      </c>
      <c r="B567" s="73">
        <v>1</v>
      </c>
      <c r="C567" s="73" t="s">
        <v>375</v>
      </c>
      <c r="D567" s="73" t="s">
        <v>442</v>
      </c>
      <c r="E567" s="73" t="s">
        <v>2719</v>
      </c>
      <c r="F567" s="73" t="s">
        <v>183</v>
      </c>
      <c r="G567" s="79">
        <v>3.6019215963237515E-4</v>
      </c>
      <c r="H567" s="73">
        <v>0</v>
      </c>
      <c r="I567" s="77" t="s">
        <v>3029</v>
      </c>
    </row>
    <row r="568" spans="1:9" ht="15" customHeight="1" x14ac:dyDescent="0.25">
      <c r="A568" s="76">
        <v>46301.781284722223</v>
      </c>
      <c r="B568" s="73">
        <v>1</v>
      </c>
      <c r="C568" s="73" t="s">
        <v>375</v>
      </c>
      <c r="D568" s="73" t="s">
        <v>442</v>
      </c>
      <c r="E568" s="73" t="s">
        <v>2720</v>
      </c>
      <c r="F568" s="73" t="s">
        <v>183</v>
      </c>
      <c r="G568" s="79">
        <v>3.6019215963237515E-4</v>
      </c>
      <c r="H568" s="73">
        <v>0</v>
      </c>
      <c r="I568" s="77" t="s">
        <v>3029</v>
      </c>
    </row>
    <row r="569" spans="1:9" ht="15" customHeight="1" x14ac:dyDescent="0.25">
      <c r="A569" s="76">
        <v>46301.781284722223</v>
      </c>
      <c r="B569" s="73">
        <v>1</v>
      </c>
      <c r="C569" s="73" t="s">
        <v>375</v>
      </c>
      <c r="D569" s="73" t="s">
        <v>442</v>
      </c>
      <c r="E569" s="73" t="s">
        <v>2721</v>
      </c>
      <c r="F569" s="73" t="s">
        <v>183</v>
      </c>
      <c r="G569" s="79">
        <v>4.3621165797004931E-4</v>
      </c>
      <c r="H569" s="73">
        <v>0</v>
      </c>
      <c r="I569" s="77" t="s">
        <v>3029</v>
      </c>
    </row>
    <row r="570" spans="1:9" ht="15" customHeight="1" x14ac:dyDescent="0.25">
      <c r="A570" s="76">
        <v>46301.781284722223</v>
      </c>
      <c r="B570" s="73">
        <v>1</v>
      </c>
      <c r="C570" s="73" t="s">
        <v>375</v>
      </c>
      <c r="D570" s="73" t="s">
        <v>442</v>
      </c>
      <c r="E570" s="73" t="s">
        <v>2722</v>
      </c>
      <c r="F570" s="73" t="s">
        <v>183</v>
      </c>
      <c r="G570" s="79">
        <v>4.3621165797004931E-4</v>
      </c>
      <c r="H570" s="73">
        <v>0</v>
      </c>
      <c r="I570" s="77" t="s">
        <v>3029</v>
      </c>
    </row>
    <row r="571" spans="1:9" ht="15" customHeight="1" x14ac:dyDescent="0.25">
      <c r="A571" s="76">
        <v>46301.781284722223</v>
      </c>
      <c r="B571" s="73">
        <v>1</v>
      </c>
      <c r="C571" s="73" t="s">
        <v>375</v>
      </c>
      <c r="D571" s="73" t="s">
        <v>442</v>
      </c>
      <c r="E571" s="73" t="s">
        <v>2723</v>
      </c>
      <c r="F571" s="73" t="s">
        <v>183</v>
      </c>
      <c r="G571" s="79">
        <v>4.3621165797004931E-4</v>
      </c>
      <c r="H571" s="73">
        <v>0</v>
      </c>
      <c r="I571" s="77" t="s">
        <v>3029</v>
      </c>
    </row>
    <row r="572" spans="1:9" ht="15" customHeight="1" x14ac:dyDescent="0.25">
      <c r="A572" s="76">
        <v>46301.781284722223</v>
      </c>
      <c r="B572" s="73">
        <v>1</v>
      </c>
      <c r="C572" s="73" t="s">
        <v>375</v>
      </c>
      <c r="D572" s="73" t="s">
        <v>442</v>
      </c>
      <c r="E572" s="73" t="s">
        <v>2724</v>
      </c>
      <c r="F572" s="73" t="s">
        <v>183</v>
      </c>
      <c r="G572" s="79">
        <v>4.3621165797004931E-4</v>
      </c>
      <c r="H572" s="73">
        <v>0</v>
      </c>
      <c r="I572" s="77" t="s">
        <v>3029</v>
      </c>
    </row>
    <row r="573" spans="1:9" ht="15" customHeight="1" x14ac:dyDescent="0.25">
      <c r="A573" s="76">
        <v>46301.781284722223</v>
      </c>
      <c r="B573" s="73">
        <v>1</v>
      </c>
      <c r="C573" s="73" t="s">
        <v>375</v>
      </c>
      <c r="D573" s="73" t="s">
        <v>442</v>
      </c>
      <c r="E573" s="73" t="s">
        <v>2725</v>
      </c>
      <c r="F573" s="73" t="s">
        <v>183</v>
      </c>
      <c r="G573" s="79">
        <v>4.3621165797004931E-4</v>
      </c>
      <c r="H573" s="73">
        <v>0</v>
      </c>
      <c r="I573" s="77" t="s">
        <v>3029</v>
      </c>
    </row>
    <row r="574" spans="1:9" ht="15" customHeight="1" x14ac:dyDescent="0.25">
      <c r="A574" s="76">
        <v>46301.781284722223</v>
      </c>
      <c r="B574" s="73">
        <v>1</v>
      </c>
      <c r="C574" s="73" t="s">
        <v>375</v>
      </c>
      <c r="D574" s="73" t="s">
        <v>442</v>
      </c>
      <c r="E574" s="73" t="s">
        <v>2726</v>
      </c>
      <c r="F574" s="73" t="s">
        <v>183</v>
      </c>
      <c r="G574" s="79">
        <v>4.3621165797004931E-4</v>
      </c>
      <c r="H574" s="73">
        <v>0</v>
      </c>
      <c r="I574" s="77" t="s">
        <v>3029</v>
      </c>
    </row>
    <row r="575" spans="1:9" ht="15" customHeight="1" x14ac:dyDescent="0.25">
      <c r="A575" s="76">
        <v>46301.781284722223</v>
      </c>
      <c r="B575" s="73">
        <v>1</v>
      </c>
      <c r="C575" s="73" t="s">
        <v>375</v>
      </c>
      <c r="D575" s="73" t="s">
        <v>442</v>
      </c>
      <c r="E575" s="73" t="s">
        <v>2727</v>
      </c>
      <c r="F575" s="73" t="s">
        <v>183</v>
      </c>
      <c r="G575" s="79">
        <v>4.3621165797004931E-4</v>
      </c>
      <c r="H575" s="73">
        <v>0</v>
      </c>
      <c r="I575" s="77" t="s">
        <v>3029</v>
      </c>
    </row>
    <row r="576" spans="1:9" ht="15" customHeight="1" x14ac:dyDescent="0.25">
      <c r="A576" s="76">
        <v>46301.781284722223</v>
      </c>
      <c r="B576" s="73">
        <v>1</v>
      </c>
      <c r="C576" s="73" t="s">
        <v>375</v>
      </c>
      <c r="D576" s="73" t="s">
        <v>442</v>
      </c>
      <c r="E576" s="73" t="s">
        <v>2728</v>
      </c>
      <c r="F576" s="73" t="s">
        <v>183</v>
      </c>
      <c r="G576" s="79">
        <v>4.3621165797004931E-4</v>
      </c>
      <c r="H576" s="73">
        <v>0</v>
      </c>
      <c r="I576" s="77" t="s">
        <v>3029</v>
      </c>
    </row>
    <row r="577" spans="1:9" ht="15" customHeight="1" x14ac:dyDescent="0.25">
      <c r="A577" s="76">
        <v>46301.781284722223</v>
      </c>
      <c r="B577" s="73">
        <v>1</v>
      </c>
      <c r="C577" s="73" t="s">
        <v>375</v>
      </c>
      <c r="D577" s="73" t="s">
        <v>442</v>
      </c>
      <c r="E577" s="73" t="s">
        <v>2729</v>
      </c>
      <c r="F577" s="73" t="s">
        <v>183</v>
      </c>
      <c r="G577" s="79">
        <v>4.3621165797004931E-4</v>
      </c>
      <c r="H577" s="73">
        <v>0</v>
      </c>
      <c r="I577" s="77" t="s">
        <v>3029</v>
      </c>
    </row>
    <row r="578" spans="1:9" ht="15" customHeight="1" x14ac:dyDescent="0.25">
      <c r="A578" s="76">
        <v>46301.781284722223</v>
      </c>
      <c r="B578" s="73">
        <v>1</v>
      </c>
      <c r="C578" s="73" t="s">
        <v>375</v>
      </c>
      <c r="D578" s="73" t="s">
        <v>442</v>
      </c>
      <c r="E578" s="73" t="s">
        <v>2730</v>
      </c>
      <c r="F578" s="73" t="s">
        <v>183</v>
      </c>
      <c r="G578" s="79">
        <v>4.3621165797004931E-4</v>
      </c>
      <c r="H578" s="73">
        <v>0</v>
      </c>
      <c r="I578" s="77" t="s">
        <v>3029</v>
      </c>
    </row>
    <row r="579" spans="1:9" ht="15" customHeight="1" x14ac:dyDescent="0.25">
      <c r="A579" s="76">
        <v>46301.781284722223</v>
      </c>
      <c r="B579" s="73">
        <v>1</v>
      </c>
      <c r="C579" s="73" t="s">
        <v>375</v>
      </c>
      <c r="D579" s="73" t="s">
        <v>442</v>
      </c>
      <c r="E579" s="73" t="s">
        <v>2731</v>
      </c>
      <c r="F579" s="73" t="s">
        <v>183</v>
      </c>
      <c r="G579" s="79">
        <v>5.1223115630772353E-4</v>
      </c>
      <c r="H579" s="73">
        <v>0</v>
      </c>
      <c r="I579" s="77" t="s">
        <v>3029</v>
      </c>
    </row>
    <row r="580" spans="1:9" ht="15" customHeight="1" x14ac:dyDescent="0.25">
      <c r="A580" s="76">
        <v>46301.781284722223</v>
      </c>
      <c r="B580" s="73">
        <v>1</v>
      </c>
      <c r="C580" s="73" t="s">
        <v>375</v>
      </c>
      <c r="D580" s="73" t="s">
        <v>442</v>
      </c>
      <c r="E580" s="73" t="s">
        <v>2732</v>
      </c>
      <c r="F580" s="73" t="s">
        <v>183</v>
      </c>
      <c r="G580" s="79">
        <v>5.1223115630772353E-4</v>
      </c>
      <c r="H580" s="73">
        <v>0</v>
      </c>
      <c r="I580" s="77" t="s">
        <v>3029</v>
      </c>
    </row>
    <row r="581" spans="1:9" ht="15" customHeight="1" x14ac:dyDescent="0.25">
      <c r="A581" s="76">
        <v>46301.781284722223</v>
      </c>
      <c r="B581" s="73">
        <v>1</v>
      </c>
      <c r="C581" s="73" t="s">
        <v>375</v>
      </c>
      <c r="D581" s="73" t="s">
        <v>442</v>
      </c>
      <c r="E581" s="73" t="s">
        <v>2733</v>
      </c>
      <c r="F581" s="73" t="s">
        <v>183</v>
      </c>
      <c r="G581" s="79">
        <v>5.1223115630772353E-4</v>
      </c>
      <c r="H581" s="73">
        <v>0</v>
      </c>
      <c r="I581" s="77" t="s">
        <v>3029</v>
      </c>
    </row>
    <row r="582" spans="1:9" ht="15" customHeight="1" x14ac:dyDescent="0.25">
      <c r="A582" s="76">
        <v>46301.781284722223</v>
      </c>
      <c r="B582" s="73">
        <v>1</v>
      </c>
      <c r="C582" s="73" t="s">
        <v>375</v>
      </c>
      <c r="D582" s="73" t="s">
        <v>442</v>
      </c>
      <c r="E582" s="73" t="s">
        <v>2734</v>
      </c>
      <c r="F582" s="73" t="s">
        <v>183</v>
      </c>
      <c r="G582" s="79">
        <v>5.1223115630772353E-4</v>
      </c>
      <c r="H582" s="73">
        <v>0</v>
      </c>
      <c r="I582" s="77" t="s">
        <v>3029</v>
      </c>
    </row>
    <row r="583" spans="1:9" ht="15" customHeight="1" x14ac:dyDescent="0.25">
      <c r="A583" s="76">
        <v>46301.781284722223</v>
      </c>
      <c r="B583" s="73">
        <v>1</v>
      </c>
      <c r="C583" s="73" t="s">
        <v>375</v>
      </c>
      <c r="D583" s="73" t="s">
        <v>442</v>
      </c>
      <c r="E583" s="73" t="s">
        <v>2735</v>
      </c>
      <c r="F583" s="73" t="s">
        <v>183</v>
      </c>
      <c r="G583" s="79">
        <v>5.1223115630772353E-4</v>
      </c>
      <c r="H583" s="73">
        <v>0</v>
      </c>
      <c r="I583" s="77" t="s">
        <v>3029</v>
      </c>
    </row>
    <row r="584" spans="1:9" ht="15" customHeight="1" x14ac:dyDescent="0.25">
      <c r="A584" s="76">
        <v>46301.781284722223</v>
      </c>
      <c r="B584" s="73">
        <v>1</v>
      </c>
      <c r="C584" s="73" t="s">
        <v>375</v>
      </c>
      <c r="D584" s="73" t="s">
        <v>442</v>
      </c>
      <c r="E584" s="73" t="s">
        <v>2736</v>
      </c>
      <c r="F584" s="73" t="s">
        <v>183</v>
      </c>
      <c r="G584" s="79">
        <v>5.1223115630772353E-4</v>
      </c>
      <c r="H584" s="73">
        <v>0</v>
      </c>
      <c r="I584" s="77" t="s">
        <v>3029</v>
      </c>
    </row>
    <row r="585" spans="1:9" ht="15" customHeight="1" x14ac:dyDescent="0.25">
      <c r="A585" s="76">
        <v>46301.781284722223</v>
      </c>
      <c r="B585" s="73">
        <v>1</v>
      </c>
      <c r="C585" s="73" t="s">
        <v>375</v>
      </c>
      <c r="D585" s="73" t="s">
        <v>442</v>
      </c>
      <c r="E585" s="73" t="s">
        <v>2737</v>
      </c>
      <c r="F585" s="73" t="s">
        <v>183</v>
      </c>
      <c r="G585" s="79">
        <v>5.1223115630772353E-4</v>
      </c>
      <c r="H585" s="73">
        <v>0</v>
      </c>
      <c r="I585" s="77" t="s">
        <v>3029</v>
      </c>
    </row>
    <row r="586" spans="1:9" ht="15" customHeight="1" x14ac:dyDescent="0.25">
      <c r="A586" s="76">
        <v>46301.781284722223</v>
      </c>
      <c r="B586" s="73">
        <v>1</v>
      </c>
      <c r="C586" s="73" t="s">
        <v>375</v>
      </c>
      <c r="D586" s="73" t="s">
        <v>442</v>
      </c>
      <c r="E586" s="73" t="s">
        <v>2738</v>
      </c>
      <c r="F586" s="73" t="s">
        <v>183</v>
      </c>
      <c r="G586" s="79">
        <v>5.1223115630772353E-4</v>
      </c>
      <c r="H586" s="73">
        <v>0</v>
      </c>
      <c r="I586" s="77" t="s">
        <v>3029</v>
      </c>
    </row>
    <row r="587" spans="1:9" ht="15" customHeight="1" x14ac:dyDescent="0.25">
      <c r="A587" s="76">
        <v>46301.781284722223</v>
      </c>
      <c r="B587" s="73">
        <v>1</v>
      </c>
      <c r="C587" s="73" t="s">
        <v>375</v>
      </c>
      <c r="D587" s="73" t="s">
        <v>442</v>
      </c>
      <c r="E587" s="73" t="s">
        <v>2739</v>
      </c>
      <c r="F587" s="73" t="s">
        <v>183</v>
      </c>
      <c r="G587" s="79">
        <v>5.8825065464539769E-4</v>
      </c>
      <c r="H587" s="73">
        <v>0</v>
      </c>
      <c r="I587" s="77" t="s">
        <v>3029</v>
      </c>
    </row>
    <row r="588" spans="1:9" ht="15" customHeight="1" x14ac:dyDescent="0.25">
      <c r="A588" s="76">
        <v>46301.781284722223</v>
      </c>
      <c r="B588" s="73">
        <v>1</v>
      </c>
      <c r="C588" s="73" t="s">
        <v>375</v>
      </c>
      <c r="D588" s="73" t="s">
        <v>442</v>
      </c>
      <c r="E588" s="73" t="s">
        <v>2740</v>
      </c>
      <c r="F588" s="73" t="s">
        <v>183</v>
      </c>
      <c r="G588" s="79">
        <v>5.8825065464539769E-4</v>
      </c>
      <c r="H588" s="73">
        <v>0</v>
      </c>
      <c r="I588" s="77" t="s">
        <v>3029</v>
      </c>
    </row>
    <row r="589" spans="1:9" ht="15" customHeight="1" x14ac:dyDescent="0.25">
      <c r="A589" s="76">
        <v>46301.781284722223</v>
      </c>
      <c r="B589" s="73">
        <v>1</v>
      </c>
      <c r="C589" s="73" t="s">
        <v>375</v>
      </c>
      <c r="D589" s="73" t="s">
        <v>442</v>
      </c>
      <c r="E589" s="73" t="s">
        <v>2741</v>
      </c>
      <c r="F589" s="73" t="s">
        <v>183</v>
      </c>
      <c r="G589" s="79">
        <v>5.8825065464539769E-4</v>
      </c>
      <c r="H589" s="73">
        <v>0</v>
      </c>
      <c r="I589" s="77" t="s">
        <v>3029</v>
      </c>
    </row>
    <row r="590" spans="1:9" ht="15" customHeight="1" x14ac:dyDescent="0.25">
      <c r="A590" s="76">
        <v>46301.781284722223</v>
      </c>
      <c r="B590" s="73">
        <v>1</v>
      </c>
      <c r="C590" s="73" t="s">
        <v>375</v>
      </c>
      <c r="D590" s="73" t="s">
        <v>442</v>
      </c>
      <c r="E590" s="73" t="s">
        <v>2742</v>
      </c>
      <c r="F590" s="73" t="s">
        <v>183</v>
      </c>
      <c r="G590" s="79">
        <v>5.8825065464539769E-4</v>
      </c>
      <c r="H590" s="73">
        <v>0</v>
      </c>
      <c r="I590" s="77" t="s">
        <v>3029</v>
      </c>
    </row>
    <row r="591" spans="1:9" ht="15" customHeight="1" x14ac:dyDescent="0.25">
      <c r="A591" s="76">
        <v>46301.781284722223</v>
      </c>
      <c r="B591" s="73">
        <v>1</v>
      </c>
      <c r="C591" s="73" t="s">
        <v>375</v>
      </c>
      <c r="D591" s="73" t="s">
        <v>442</v>
      </c>
      <c r="E591" s="73" t="s">
        <v>2743</v>
      </c>
      <c r="F591" s="73" t="s">
        <v>183</v>
      </c>
      <c r="G591" s="79">
        <v>5.8825065464539769E-4</v>
      </c>
      <c r="H591" s="73">
        <v>0</v>
      </c>
      <c r="I591" s="77" t="s">
        <v>3029</v>
      </c>
    </row>
    <row r="592" spans="1:9" ht="15" customHeight="1" x14ac:dyDescent="0.25">
      <c r="A592" s="76">
        <v>46301.781284722223</v>
      </c>
      <c r="B592" s="73">
        <v>1</v>
      </c>
      <c r="C592" s="73" t="s">
        <v>375</v>
      </c>
      <c r="D592" s="73" t="s">
        <v>442</v>
      </c>
      <c r="E592" s="73" t="s">
        <v>2744</v>
      </c>
      <c r="F592" s="73" t="s">
        <v>183</v>
      </c>
      <c r="G592" s="79">
        <v>5.8825065464539769E-4</v>
      </c>
      <c r="H592" s="73">
        <v>0</v>
      </c>
      <c r="I592" s="77" t="s">
        <v>3029</v>
      </c>
    </row>
    <row r="593" spans="1:9" ht="15" customHeight="1" x14ac:dyDescent="0.25">
      <c r="A593" s="76">
        <v>46301.781284722223</v>
      </c>
      <c r="B593" s="73">
        <v>1</v>
      </c>
      <c r="C593" s="73" t="s">
        <v>375</v>
      </c>
      <c r="D593" s="73" t="s">
        <v>442</v>
      </c>
      <c r="E593" s="73" t="s">
        <v>573</v>
      </c>
      <c r="F593" s="73" t="s">
        <v>2745</v>
      </c>
      <c r="G593" s="79">
        <v>4.4693384503805537E-4</v>
      </c>
      <c r="H593" s="73">
        <v>89.386769007611079</v>
      </c>
      <c r="I593" s="77" t="s">
        <v>328</v>
      </c>
    </row>
    <row r="594" spans="1:9" ht="15" customHeight="1" x14ac:dyDescent="0.25">
      <c r="A594" s="76">
        <v>46301.781284722223</v>
      </c>
      <c r="B594" s="73">
        <v>1</v>
      </c>
      <c r="C594" s="73" t="s">
        <v>375</v>
      </c>
      <c r="D594" s="73" t="s">
        <v>442</v>
      </c>
      <c r="E594" s="73" t="s">
        <v>575</v>
      </c>
      <c r="F594" s="73" t="s">
        <v>2745</v>
      </c>
      <c r="G594" s="79">
        <v>5.2195718226276291E-4</v>
      </c>
      <c r="H594" s="73">
        <v>104.39143645255258</v>
      </c>
      <c r="I594" s="77" t="s">
        <v>328</v>
      </c>
    </row>
    <row r="595" spans="1:9" ht="15" customHeight="1" x14ac:dyDescent="0.25">
      <c r="A595" s="76">
        <v>46301.781284722223</v>
      </c>
      <c r="B595" s="73">
        <v>1</v>
      </c>
      <c r="C595" s="73" t="s">
        <v>375</v>
      </c>
      <c r="D595" s="73" t="s">
        <v>442</v>
      </c>
      <c r="E595" s="73" t="s">
        <v>2746</v>
      </c>
      <c r="F595" s="73" t="s">
        <v>2745</v>
      </c>
      <c r="G595" s="79">
        <v>5.6117023009683758E-4</v>
      </c>
      <c r="H595" s="73">
        <v>112.23404601936751</v>
      </c>
      <c r="I595" s="77" t="s">
        <v>328</v>
      </c>
    </row>
    <row r="596" spans="1:9" ht="15" customHeight="1" x14ac:dyDescent="0.25">
      <c r="A596" s="76">
        <v>46301.781284722223</v>
      </c>
      <c r="B596" s="73">
        <v>1</v>
      </c>
      <c r="C596" s="73" t="s">
        <v>375</v>
      </c>
      <c r="D596" s="73" t="s">
        <v>442</v>
      </c>
      <c r="E596" s="73" t="s">
        <v>2747</v>
      </c>
      <c r="F596" s="73" t="s">
        <v>2745</v>
      </c>
      <c r="G596" s="79">
        <v>5.654448051440954E-4</v>
      </c>
      <c r="H596" s="73">
        <v>113.08896102881909</v>
      </c>
      <c r="I596" s="77" t="s">
        <v>328</v>
      </c>
    </row>
    <row r="597" spans="1:9" ht="15" customHeight="1" x14ac:dyDescent="0.25">
      <c r="A597" s="76">
        <v>46301.781284722223</v>
      </c>
      <c r="B597" s="73">
        <v>1</v>
      </c>
      <c r="C597" s="73" t="s">
        <v>375</v>
      </c>
      <c r="D597" s="73" t="s">
        <v>442</v>
      </c>
      <c r="E597" s="73" t="s">
        <v>2748</v>
      </c>
      <c r="F597" s="73" t="s">
        <v>2745</v>
      </c>
      <c r="G597" s="79">
        <v>5.654448051440954E-4</v>
      </c>
      <c r="H597" s="73">
        <v>113.08896102881909</v>
      </c>
      <c r="I597" s="77" t="s">
        <v>328</v>
      </c>
    </row>
    <row r="598" spans="1:9" ht="15" customHeight="1" x14ac:dyDescent="0.25">
      <c r="A598" s="76">
        <v>46301.781284722223</v>
      </c>
      <c r="B598" s="73">
        <v>1</v>
      </c>
      <c r="C598" s="73" t="s">
        <v>375</v>
      </c>
      <c r="D598" s="73" t="s">
        <v>442</v>
      </c>
      <c r="E598" s="73" t="s">
        <v>2749</v>
      </c>
      <c r="F598" s="73" t="s">
        <v>2745</v>
      </c>
      <c r="G598" s="79">
        <v>5.6117023009683768E-4</v>
      </c>
      <c r="H598" s="73">
        <v>112.23404601936754</v>
      </c>
      <c r="I598" s="77" t="s">
        <v>328</v>
      </c>
    </row>
    <row r="599" spans="1:9" ht="15" customHeight="1" x14ac:dyDescent="0.25">
      <c r="A599" s="76">
        <v>46301.781284722223</v>
      </c>
      <c r="B599" s="73">
        <v>1</v>
      </c>
      <c r="C599" s="73" t="s">
        <v>375</v>
      </c>
      <c r="D599" s="73" t="s">
        <v>442</v>
      </c>
      <c r="E599" s="73" t="s">
        <v>2750</v>
      </c>
      <c r="F599" s="73" t="s">
        <v>2745</v>
      </c>
      <c r="G599" s="79">
        <v>5.2195718226276302E-4</v>
      </c>
      <c r="H599" s="73">
        <v>104.3914364525526</v>
      </c>
      <c r="I599" s="77" t="s">
        <v>328</v>
      </c>
    </row>
    <row r="600" spans="1:9" ht="15" customHeight="1" x14ac:dyDescent="0.25">
      <c r="A600" s="76">
        <v>46301.781284722223</v>
      </c>
      <c r="B600" s="73">
        <v>1</v>
      </c>
      <c r="C600" s="73" t="s">
        <v>375</v>
      </c>
      <c r="D600" s="73" t="s">
        <v>442</v>
      </c>
      <c r="E600" s="73" t="s">
        <v>2751</v>
      </c>
      <c r="F600" s="73" t="s">
        <v>2745</v>
      </c>
      <c r="G600" s="79">
        <v>4.4693384503805559E-4</v>
      </c>
      <c r="H600" s="73">
        <v>89.386769007611122</v>
      </c>
      <c r="I600" s="77" t="s">
        <v>328</v>
      </c>
    </row>
    <row r="601" spans="1:9" ht="15" customHeight="1" x14ac:dyDescent="0.25">
      <c r="A601" s="76">
        <v>46301.781284722223</v>
      </c>
      <c r="B601" s="73">
        <v>1</v>
      </c>
      <c r="C601" s="73" t="s">
        <v>375</v>
      </c>
      <c r="D601" s="73" t="s">
        <v>442</v>
      </c>
      <c r="E601" s="73" t="s">
        <v>2752</v>
      </c>
      <c r="F601" s="73" t="s">
        <v>2745</v>
      </c>
      <c r="G601" s="79">
        <v>-4.1072501081237267E-4</v>
      </c>
      <c r="H601" s="73">
        <v>-82.145002162474555</v>
      </c>
      <c r="I601" s="77" t="s">
        <v>327</v>
      </c>
    </row>
    <row r="602" spans="1:9" ht="15" customHeight="1" x14ac:dyDescent="0.25">
      <c r="A602" s="76">
        <v>46301.781284722223</v>
      </c>
      <c r="B602" s="73">
        <v>1</v>
      </c>
      <c r="C602" s="73" t="s">
        <v>375</v>
      </c>
      <c r="D602" s="73" t="s">
        <v>442</v>
      </c>
      <c r="E602" s="73" t="s">
        <v>2753</v>
      </c>
      <c r="F602" s="73" t="s">
        <v>2745</v>
      </c>
      <c r="G602" s="79">
        <v>-4.8574834803708026E-4</v>
      </c>
      <c r="H602" s="73">
        <v>-97.149669607416072</v>
      </c>
      <c r="I602" s="77" t="s">
        <v>327</v>
      </c>
    </row>
    <row r="603" spans="1:9" ht="15" customHeight="1" x14ac:dyDescent="0.25">
      <c r="A603" s="76">
        <v>46301.781284722223</v>
      </c>
      <c r="B603" s="73">
        <v>1</v>
      </c>
      <c r="C603" s="73" t="s">
        <v>375</v>
      </c>
      <c r="D603" s="73" t="s">
        <v>442</v>
      </c>
      <c r="E603" s="73" t="s">
        <v>2754</v>
      </c>
      <c r="F603" s="73" t="s">
        <v>2745</v>
      </c>
      <c r="G603" s="79">
        <v>-5.2496139587115487E-4</v>
      </c>
      <c r="H603" s="73">
        <v>-104.99227917423099</v>
      </c>
      <c r="I603" s="77" t="s">
        <v>327</v>
      </c>
    </row>
    <row r="604" spans="1:9" ht="15" customHeight="1" x14ac:dyDescent="0.25">
      <c r="A604" s="76">
        <v>46301.781284722223</v>
      </c>
      <c r="B604" s="73">
        <v>1</v>
      </c>
      <c r="C604" s="73" t="s">
        <v>375</v>
      </c>
      <c r="D604" s="73" t="s">
        <v>442</v>
      </c>
      <c r="E604" s="73" t="s">
        <v>2755</v>
      </c>
      <c r="F604" s="73" t="s">
        <v>2745</v>
      </c>
      <c r="G604" s="79">
        <v>-5.292359709184127E-4</v>
      </c>
      <c r="H604" s="73">
        <v>-105.84719418368256</v>
      </c>
      <c r="I604" s="77" t="s">
        <v>327</v>
      </c>
    </row>
    <row r="605" spans="1:9" ht="15" customHeight="1" x14ac:dyDescent="0.25">
      <c r="A605" s="76">
        <v>46301.781284722223</v>
      </c>
      <c r="B605" s="73">
        <v>1</v>
      </c>
      <c r="C605" s="73" t="s">
        <v>375</v>
      </c>
      <c r="D605" s="73" t="s">
        <v>442</v>
      </c>
      <c r="E605" s="73" t="s">
        <v>2756</v>
      </c>
      <c r="F605" s="73" t="s">
        <v>2745</v>
      </c>
      <c r="G605" s="79">
        <v>-5.292359709184127E-4</v>
      </c>
      <c r="H605" s="73">
        <v>-105.84719418368256</v>
      </c>
      <c r="I605" s="77" t="s">
        <v>327</v>
      </c>
    </row>
    <row r="606" spans="1:9" ht="15" customHeight="1" x14ac:dyDescent="0.25">
      <c r="A606" s="76">
        <v>46301.781284722223</v>
      </c>
      <c r="B606" s="73">
        <v>1</v>
      </c>
      <c r="C606" s="73" t="s">
        <v>375</v>
      </c>
      <c r="D606" s="73" t="s">
        <v>442</v>
      </c>
      <c r="E606" s="73" t="s">
        <v>2757</v>
      </c>
      <c r="F606" s="73" t="s">
        <v>2745</v>
      </c>
      <c r="G606" s="79">
        <v>-5.2496139587115498E-4</v>
      </c>
      <c r="H606" s="73">
        <v>-104.99227917423102</v>
      </c>
      <c r="I606" s="77" t="s">
        <v>327</v>
      </c>
    </row>
    <row r="607" spans="1:9" ht="15" customHeight="1" x14ac:dyDescent="0.25">
      <c r="A607" s="76">
        <v>46301.781284722223</v>
      </c>
      <c r="B607" s="73">
        <v>1</v>
      </c>
      <c r="C607" s="73" t="s">
        <v>375</v>
      </c>
      <c r="D607" s="73" t="s">
        <v>442</v>
      </c>
      <c r="E607" s="73" t="s">
        <v>2758</v>
      </c>
      <c r="F607" s="73" t="s">
        <v>2745</v>
      </c>
      <c r="G607" s="79">
        <v>-4.8574834803708037E-4</v>
      </c>
      <c r="H607" s="73">
        <v>-97.149669607416087</v>
      </c>
      <c r="I607" s="77" t="s">
        <v>327</v>
      </c>
    </row>
    <row r="608" spans="1:9" ht="15" customHeight="1" x14ac:dyDescent="0.25">
      <c r="A608" s="76">
        <v>46301.781284722223</v>
      </c>
      <c r="B608" s="73">
        <v>1</v>
      </c>
      <c r="C608" s="73" t="s">
        <v>375</v>
      </c>
      <c r="D608" s="73" t="s">
        <v>442</v>
      </c>
      <c r="E608" s="73" t="s">
        <v>2759</v>
      </c>
      <c r="F608" s="73" t="s">
        <v>2745</v>
      </c>
      <c r="G608" s="79">
        <v>-4.1072501081237283E-4</v>
      </c>
      <c r="H608" s="73">
        <v>-82.145002162474583</v>
      </c>
      <c r="I608" s="77" t="s">
        <v>327</v>
      </c>
    </row>
    <row r="609" spans="1:9" ht="15" customHeight="1" x14ac:dyDescent="0.25">
      <c r="A609" s="76">
        <v>46301.781284722223</v>
      </c>
      <c r="B609" s="73">
        <v>1</v>
      </c>
      <c r="C609" s="73" t="s">
        <v>375</v>
      </c>
      <c r="D609" s="73" t="s">
        <v>442</v>
      </c>
      <c r="E609" s="73" t="s">
        <v>2760</v>
      </c>
      <c r="F609" s="73" t="s">
        <v>2745</v>
      </c>
      <c r="G609" s="79">
        <v>-3.1638137557292499E-4</v>
      </c>
      <c r="H609" s="73">
        <v>-63.276275114585019</v>
      </c>
      <c r="I609" s="77" t="s">
        <v>327</v>
      </c>
    </row>
    <row r="610" spans="1:9" ht="15" customHeight="1" x14ac:dyDescent="0.25">
      <c r="A610" s="76">
        <v>46301.781284722223</v>
      </c>
      <c r="B610" s="73">
        <v>1</v>
      </c>
      <c r="C610" s="73" t="s">
        <v>375</v>
      </c>
      <c r="D610" s="73" t="s">
        <v>442</v>
      </c>
      <c r="E610" s="73" t="s">
        <v>2761</v>
      </c>
      <c r="F610" s="73" t="s">
        <v>2745</v>
      </c>
      <c r="G610" s="79">
        <v>-1.8258705849861844E-4</v>
      </c>
      <c r="H610" s="73">
        <v>-36.517411699723709</v>
      </c>
      <c r="I610" s="77" t="s">
        <v>327</v>
      </c>
    </row>
    <row r="611" spans="1:9" ht="15" customHeight="1" x14ac:dyDescent="0.25">
      <c r="A611" s="76">
        <v>46301.781284722223</v>
      </c>
      <c r="B611" s="73">
        <v>1</v>
      </c>
      <c r="C611" s="73" t="s">
        <v>375</v>
      </c>
      <c r="D611" s="73" t="s">
        <v>442</v>
      </c>
      <c r="E611" s="73" t="s">
        <v>2762</v>
      </c>
      <c r="F611" s="73" t="s">
        <v>2745</v>
      </c>
      <c r="G611" s="79">
        <v>-4.8792741424311909E-5</v>
      </c>
      <c r="H611" s="73">
        <v>-9.7585482848623997</v>
      </c>
      <c r="I611" s="77" t="s">
        <v>327</v>
      </c>
    </row>
    <row r="612" spans="1:9" ht="15" customHeight="1" x14ac:dyDescent="0.25">
      <c r="A612" s="76">
        <v>46301.781284722223</v>
      </c>
      <c r="B612" s="73">
        <v>1</v>
      </c>
      <c r="C612" s="73" t="s">
        <v>375</v>
      </c>
      <c r="D612" s="73" t="s">
        <v>442</v>
      </c>
      <c r="E612" s="73" t="s">
        <v>2763</v>
      </c>
      <c r="F612" s="73" t="s">
        <v>2745</v>
      </c>
      <c r="G612" s="79">
        <v>8.5001575649994599E-5</v>
      </c>
      <c r="H612" s="73">
        <v>17.000315129998921</v>
      </c>
      <c r="I612" s="77" t="s">
        <v>328</v>
      </c>
    </row>
    <row r="613" spans="1:9" ht="15" customHeight="1" x14ac:dyDescent="0.25">
      <c r="A613" s="76">
        <v>46301.781284722223</v>
      </c>
      <c r="B613" s="73">
        <v>1</v>
      </c>
      <c r="C613" s="73" t="s">
        <v>375</v>
      </c>
      <c r="D613" s="73" t="s">
        <v>442</v>
      </c>
      <c r="E613" s="73" t="s">
        <v>2764</v>
      </c>
      <c r="F613" s="73" t="s">
        <v>2745</v>
      </c>
      <c r="G613" s="79">
        <v>2.1879589272430117E-4</v>
      </c>
      <c r="H613" s="73">
        <v>43.759178544860234</v>
      </c>
      <c r="I613" s="77" t="s">
        <v>328</v>
      </c>
    </row>
    <row r="614" spans="1:9" ht="15" customHeight="1" x14ac:dyDescent="0.25">
      <c r="A614" s="76">
        <v>46301.781284722223</v>
      </c>
      <c r="B614" s="73">
        <v>1</v>
      </c>
      <c r="C614" s="73" t="s">
        <v>375</v>
      </c>
      <c r="D614" s="73" t="s">
        <v>442</v>
      </c>
      <c r="E614" s="73" t="s">
        <v>2765</v>
      </c>
      <c r="F614" s="73" t="s">
        <v>2745</v>
      </c>
      <c r="G614" s="79">
        <v>3.525902097986077E-4</v>
      </c>
      <c r="H614" s="73">
        <v>70.518041959721543</v>
      </c>
      <c r="I614" s="77" t="s">
        <v>328</v>
      </c>
    </row>
    <row r="615" spans="1:9" ht="15" customHeight="1" x14ac:dyDescent="0.25">
      <c r="A615" s="76">
        <v>46301.781284722223</v>
      </c>
      <c r="B615" s="73">
        <v>1</v>
      </c>
      <c r="C615" s="73" t="s">
        <v>375</v>
      </c>
      <c r="D615" s="73" t="s">
        <v>442</v>
      </c>
      <c r="E615" s="73" t="s">
        <v>2766</v>
      </c>
      <c r="F615" s="73" t="s">
        <v>2745</v>
      </c>
      <c r="G615" s="79">
        <v>-3.1638137557292499E-4</v>
      </c>
      <c r="H615" s="73">
        <v>-63.276275114585019</v>
      </c>
      <c r="I615" s="77" t="s">
        <v>327</v>
      </c>
    </row>
    <row r="616" spans="1:9" ht="15" customHeight="1" x14ac:dyDescent="0.25">
      <c r="A616" s="76">
        <v>46301.781284722223</v>
      </c>
      <c r="B616" s="73">
        <v>1</v>
      </c>
      <c r="C616" s="73" t="s">
        <v>375</v>
      </c>
      <c r="D616" s="73" t="s">
        <v>442</v>
      </c>
      <c r="E616" s="73" t="s">
        <v>2767</v>
      </c>
      <c r="F616" s="73" t="s">
        <v>2745</v>
      </c>
      <c r="G616" s="79">
        <v>-1.8258705849861847E-4</v>
      </c>
      <c r="H616" s="73">
        <v>-36.517411699723709</v>
      </c>
      <c r="I616" s="77" t="s">
        <v>327</v>
      </c>
    </row>
    <row r="617" spans="1:9" ht="15" customHeight="1" x14ac:dyDescent="0.25">
      <c r="A617" s="76">
        <v>46301.781284722223</v>
      </c>
      <c r="B617" s="73">
        <v>1</v>
      </c>
      <c r="C617" s="73" t="s">
        <v>375</v>
      </c>
      <c r="D617" s="73" t="s">
        <v>442</v>
      </c>
      <c r="E617" s="73" t="s">
        <v>2768</v>
      </c>
      <c r="F617" s="73" t="s">
        <v>2745</v>
      </c>
      <c r="G617" s="79">
        <v>-4.8792741424311929E-5</v>
      </c>
      <c r="H617" s="73">
        <v>-9.7585482848624032</v>
      </c>
      <c r="I617" s="77" t="s">
        <v>327</v>
      </c>
    </row>
    <row r="618" spans="1:9" ht="15" customHeight="1" x14ac:dyDescent="0.25">
      <c r="A618" s="76">
        <v>46301.781284722223</v>
      </c>
      <c r="B618" s="73">
        <v>1</v>
      </c>
      <c r="C618" s="73" t="s">
        <v>375</v>
      </c>
      <c r="D618" s="73" t="s">
        <v>442</v>
      </c>
      <c r="E618" s="73" t="s">
        <v>2769</v>
      </c>
      <c r="F618" s="73" t="s">
        <v>2745</v>
      </c>
      <c r="G618" s="79">
        <v>8.5001575649994586E-5</v>
      </c>
      <c r="H618" s="73">
        <v>17.000315129998917</v>
      </c>
      <c r="I618" s="77" t="s">
        <v>328</v>
      </c>
    </row>
    <row r="619" spans="1:9" ht="15" customHeight="1" x14ac:dyDescent="0.25">
      <c r="A619" s="76">
        <v>46301.781284722223</v>
      </c>
      <c r="B619" s="73">
        <v>1</v>
      </c>
      <c r="C619" s="73" t="s">
        <v>375</v>
      </c>
      <c r="D619" s="73" t="s">
        <v>442</v>
      </c>
      <c r="E619" s="73" t="s">
        <v>2770</v>
      </c>
      <c r="F619" s="73" t="s">
        <v>2745</v>
      </c>
      <c r="G619" s="79">
        <v>2.1879589272430115E-4</v>
      </c>
      <c r="H619" s="73">
        <v>43.759178544860227</v>
      </c>
      <c r="I619" s="77" t="s">
        <v>328</v>
      </c>
    </row>
    <row r="620" spans="1:9" ht="15" customHeight="1" x14ac:dyDescent="0.25">
      <c r="A620" s="76">
        <v>46301.781284722223</v>
      </c>
      <c r="B620" s="73">
        <v>1</v>
      </c>
      <c r="C620" s="73" t="s">
        <v>375</v>
      </c>
      <c r="D620" s="73" t="s">
        <v>442</v>
      </c>
      <c r="E620" s="73" t="s">
        <v>2771</v>
      </c>
      <c r="F620" s="73" t="s">
        <v>2745</v>
      </c>
      <c r="G620" s="79">
        <v>3.5259020979860764E-4</v>
      </c>
      <c r="H620" s="73">
        <v>70.518041959721529</v>
      </c>
      <c r="I620" s="77" t="s">
        <v>328</v>
      </c>
    </row>
    <row r="621" spans="1:9" ht="15" customHeight="1" x14ac:dyDescent="0.25">
      <c r="A621" s="76">
        <v>46301.781284722223</v>
      </c>
      <c r="B621" s="73">
        <v>1</v>
      </c>
      <c r="C621" s="73" t="s">
        <v>375</v>
      </c>
      <c r="D621" s="73" t="s">
        <v>442</v>
      </c>
      <c r="E621" s="73" t="s">
        <v>3121</v>
      </c>
      <c r="F621" s="73" t="s">
        <v>2745</v>
      </c>
      <c r="G621" s="79">
        <v>3.9996303883449582E-4</v>
      </c>
      <c r="H621" s="73">
        <v>79.99260776689917</v>
      </c>
      <c r="I621" s="77" t="s">
        <v>328</v>
      </c>
    </row>
    <row r="622" spans="1:9" ht="15" customHeight="1" x14ac:dyDescent="0.25">
      <c r="A622" s="76">
        <v>46301.781284722223</v>
      </c>
      <c r="B622" s="73">
        <v>1</v>
      </c>
      <c r="C622" s="73" t="s">
        <v>375</v>
      </c>
      <c r="D622" s="73" t="s">
        <v>442</v>
      </c>
      <c r="E622" s="73" t="s">
        <v>3123</v>
      </c>
      <c r="F622" s="73" t="s">
        <v>2745</v>
      </c>
      <c r="G622" s="79">
        <v>4.329917688096515E-4</v>
      </c>
      <c r="H622" s="73">
        <v>86.598353761930298</v>
      </c>
      <c r="I622" s="77" t="s">
        <v>328</v>
      </c>
    </row>
    <row r="623" spans="1:9" ht="15" customHeight="1" x14ac:dyDescent="0.25">
      <c r="A623" s="76">
        <v>46301.781284722223</v>
      </c>
      <c r="B623" s="73">
        <v>1</v>
      </c>
      <c r="C623" s="73" t="s">
        <v>375</v>
      </c>
      <c r="D623" s="73" t="s">
        <v>442</v>
      </c>
      <c r="E623" s="73" t="s">
        <v>3124</v>
      </c>
      <c r="F623" s="73" t="s">
        <v>2745</v>
      </c>
      <c r="G623" s="79">
        <v>4.570113936809373E-4</v>
      </c>
      <c r="H623" s="73">
        <v>91.402278736187455</v>
      </c>
      <c r="I623" s="77" t="s">
        <v>328</v>
      </c>
    </row>
    <row r="624" spans="1:9" ht="15" customHeight="1" x14ac:dyDescent="0.25">
      <c r="A624" s="76">
        <v>46301.781284722223</v>
      </c>
      <c r="B624" s="73">
        <v>1</v>
      </c>
      <c r="C624" s="73" t="s">
        <v>375</v>
      </c>
      <c r="D624" s="73" t="s">
        <v>442</v>
      </c>
      <c r="E624" s="73" t="s">
        <v>3125</v>
      </c>
      <c r="F624" s="73" t="s">
        <v>2745</v>
      </c>
      <c r="G624" s="79">
        <v>4.5901750747135155E-4</v>
      </c>
      <c r="H624" s="73">
        <v>91.803501494270307</v>
      </c>
      <c r="I624" s="77" t="s">
        <v>328</v>
      </c>
    </row>
    <row r="625" spans="1:9" ht="15" customHeight="1" x14ac:dyDescent="0.25">
      <c r="A625" s="76">
        <v>46301.781284722223</v>
      </c>
      <c r="B625" s="73">
        <v>1</v>
      </c>
      <c r="C625" s="73" t="s">
        <v>375</v>
      </c>
      <c r="D625" s="73" t="s">
        <v>442</v>
      </c>
      <c r="E625" s="73" t="s">
        <v>3126</v>
      </c>
      <c r="F625" s="73" t="s">
        <v>2745</v>
      </c>
      <c r="G625" s="79">
        <v>4.5901750747135155E-4</v>
      </c>
      <c r="H625" s="73">
        <v>91.803501494270307</v>
      </c>
      <c r="I625" s="77" t="s">
        <v>328</v>
      </c>
    </row>
    <row r="626" spans="1:9" ht="15" customHeight="1" x14ac:dyDescent="0.25">
      <c r="A626" s="76">
        <v>46301.781284722223</v>
      </c>
      <c r="B626" s="73">
        <v>1</v>
      </c>
      <c r="C626" s="73" t="s">
        <v>375</v>
      </c>
      <c r="D626" s="73" t="s">
        <v>442</v>
      </c>
      <c r="E626" s="73" t="s">
        <v>3127</v>
      </c>
      <c r="F626" s="73" t="s">
        <v>2745</v>
      </c>
      <c r="G626" s="79">
        <v>4.5701139368093736E-4</v>
      </c>
      <c r="H626" s="73">
        <v>91.402278736187469</v>
      </c>
      <c r="I626" s="77" t="s">
        <v>328</v>
      </c>
    </row>
    <row r="627" spans="1:9" ht="15" customHeight="1" x14ac:dyDescent="0.25">
      <c r="A627" s="76">
        <v>46301.781284722223</v>
      </c>
      <c r="B627" s="73">
        <v>1</v>
      </c>
      <c r="C627" s="73" t="s">
        <v>375</v>
      </c>
      <c r="D627" s="73" t="s">
        <v>442</v>
      </c>
      <c r="E627" s="73" t="s">
        <v>3128</v>
      </c>
      <c r="F627" s="73" t="s">
        <v>2745</v>
      </c>
      <c r="G627" s="79">
        <v>4.3299176880965155E-4</v>
      </c>
      <c r="H627" s="73">
        <v>86.598353761930312</v>
      </c>
      <c r="I627" s="77" t="s">
        <v>328</v>
      </c>
    </row>
    <row r="628" spans="1:9" ht="15" customHeight="1" x14ac:dyDescent="0.25">
      <c r="A628" s="76">
        <v>46301.781284722223</v>
      </c>
      <c r="B628" s="73">
        <v>1</v>
      </c>
      <c r="C628" s="73" t="s">
        <v>375</v>
      </c>
      <c r="D628" s="73" t="s">
        <v>442</v>
      </c>
      <c r="E628" s="73" t="s">
        <v>3129</v>
      </c>
      <c r="F628" s="73" t="s">
        <v>2745</v>
      </c>
      <c r="G628" s="79">
        <v>3.9996303883449604E-4</v>
      </c>
      <c r="H628" s="73">
        <v>79.992607766899212</v>
      </c>
      <c r="I628" s="77" t="s">
        <v>328</v>
      </c>
    </row>
    <row r="629" spans="1:9" ht="15" customHeight="1" x14ac:dyDescent="0.25">
      <c r="A629" s="76">
        <v>46301.781284722223</v>
      </c>
      <c r="B629" s="73">
        <v>1</v>
      </c>
      <c r="C629" s="73" t="s">
        <v>375</v>
      </c>
      <c r="D629" s="73" t="s">
        <v>442</v>
      </c>
      <c r="E629" s="73" t="s">
        <v>3130</v>
      </c>
      <c r="F629" s="73" t="s">
        <v>2745</v>
      </c>
      <c r="G629" s="79">
        <v>-3.6375420460881339E-4</v>
      </c>
      <c r="H629" s="73">
        <v>-72.750840921762702</v>
      </c>
      <c r="I629" s="77" t="s">
        <v>327</v>
      </c>
    </row>
    <row r="630" spans="1:9" ht="15" customHeight="1" x14ac:dyDescent="0.25">
      <c r="A630" s="76">
        <v>46301.781284722223</v>
      </c>
      <c r="B630" s="73">
        <v>1</v>
      </c>
      <c r="C630" s="73" t="s">
        <v>375</v>
      </c>
      <c r="D630" s="73" t="s">
        <v>442</v>
      </c>
      <c r="E630" s="73" t="s">
        <v>3132</v>
      </c>
      <c r="F630" s="73" t="s">
        <v>2745</v>
      </c>
      <c r="G630" s="79">
        <v>-3.9678293458396879E-4</v>
      </c>
      <c r="H630" s="73">
        <v>-79.356586916793773</v>
      </c>
      <c r="I630" s="77" t="s">
        <v>327</v>
      </c>
    </row>
    <row r="631" spans="1:9" ht="15" customHeight="1" x14ac:dyDescent="0.25">
      <c r="A631" s="76">
        <v>46301.781284722223</v>
      </c>
      <c r="B631" s="73">
        <v>1</v>
      </c>
      <c r="C631" s="73" t="s">
        <v>375</v>
      </c>
      <c r="D631" s="73" t="s">
        <v>442</v>
      </c>
      <c r="E631" s="73" t="s">
        <v>3133</v>
      </c>
      <c r="F631" s="73" t="s">
        <v>2745</v>
      </c>
      <c r="G631" s="79">
        <v>-4.208025594552546E-4</v>
      </c>
      <c r="H631" s="73">
        <v>-84.16051189105093</v>
      </c>
      <c r="I631" s="77" t="s">
        <v>327</v>
      </c>
    </row>
    <row r="632" spans="1:9" ht="15" customHeight="1" x14ac:dyDescent="0.25">
      <c r="A632" s="76">
        <v>46301.781284722223</v>
      </c>
      <c r="B632" s="73">
        <v>1</v>
      </c>
      <c r="C632" s="73" t="s">
        <v>375</v>
      </c>
      <c r="D632" s="73" t="s">
        <v>442</v>
      </c>
      <c r="E632" s="73" t="s">
        <v>3134</v>
      </c>
      <c r="F632" s="73" t="s">
        <v>2745</v>
      </c>
      <c r="G632" s="79">
        <v>-4.228086732456689E-4</v>
      </c>
      <c r="H632" s="73">
        <v>-84.561734649133797</v>
      </c>
      <c r="I632" s="77" t="s">
        <v>327</v>
      </c>
    </row>
    <row r="633" spans="1:9" ht="15" customHeight="1" x14ac:dyDescent="0.25">
      <c r="A633" s="76">
        <v>46301.781284722223</v>
      </c>
      <c r="B633" s="73">
        <v>1</v>
      </c>
      <c r="C633" s="73" t="s">
        <v>375</v>
      </c>
      <c r="D633" s="73" t="s">
        <v>442</v>
      </c>
      <c r="E633" s="73" t="s">
        <v>3135</v>
      </c>
      <c r="F633" s="73" t="s">
        <v>2745</v>
      </c>
      <c r="G633" s="79">
        <v>-4.228086732456689E-4</v>
      </c>
      <c r="H633" s="73">
        <v>-84.561734649133797</v>
      </c>
      <c r="I633" s="77" t="s">
        <v>327</v>
      </c>
    </row>
    <row r="634" spans="1:9" ht="15" customHeight="1" x14ac:dyDescent="0.25">
      <c r="A634" s="76">
        <v>46301.781284722223</v>
      </c>
      <c r="B634" s="73">
        <v>1</v>
      </c>
      <c r="C634" s="73" t="s">
        <v>375</v>
      </c>
      <c r="D634" s="73" t="s">
        <v>442</v>
      </c>
      <c r="E634" s="73" t="s">
        <v>3136</v>
      </c>
      <c r="F634" s="73" t="s">
        <v>2745</v>
      </c>
      <c r="G634" s="79">
        <v>-4.2080255945525471E-4</v>
      </c>
      <c r="H634" s="73">
        <v>-84.160511891050959</v>
      </c>
      <c r="I634" s="77" t="s">
        <v>327</v>
      </c>
    </row>
    <row r="635" spans="1:9" ht="15" customHeight="1" x14ac:dyDescent="0.25">
      <c r="A635" s="76">
        <v>46301.781284722223</v>
      </c>
      <c r="B635" s="73">
        <v>1</v>
      </c>
      <c r="C635" s="73" t="s">
        <v>375</v>
      </c>
      <c r="D635" s="73" t="s">
        <v>442</v>
      </c>
      <c r="E635" s="73" t="s">
        <v>3137</v>
      </c>
      <c r="F635" s="73" t="s">
        <v>2745</v>
      </c>
      <c r="G635" s="79">
        <v>-3.967829345839689E-4</v>
      </c>
      <c r="H635" s="73">
        <v>-79.356586916793802</v>
      </c>
      <c r="I635" s="77" t="s">
        <v>327</v>
      </c>
    </row>
    <row r="636" spans="1:9" ht="15" customHeight="1" x14ac:dyDescent="0.25">
      <c r="A636" s="76">
        <v>46301.781284722223</v>
      </c>
      <c r="B636" s="73">
        <v>1</v>
      </c>
      <c r="C636" s="73" t="s">
        <v>375</v>
      </c>
      <c r="D636" s="73" t="s">
        <v>442</v>
      </c>
      <c r="E636" s="73" t="s">
        <v>3138</v>
      </c>
      <c r="F636" s="73" t="s">
        <v>2745</v>
      </c>
      <c r="G636" s="79">
        <v>-3.6375420460881333E-4</v>
      </c>
      <c r="H636" s="73">
        <v>-72.750840921762688</v>
      </c>
      <c r="I636" s="77" t="s">
        <v>327</v>
      </c>
    </row>
    <row r="637" spans="1:9" ht="15" customHeight="1" x14ac:dyDescent="0.25">
      <c r="A637" s="76">
        <v>46301.781284722223</v>
      </c>
      <c r="B637" s="73">
        <v>1</v>
      </c>
      <c r="C637" s="73" t="s">
        <v>375</v>
      </c>
      <c r="D637" s="73" t="s">
        <v>442</v>
      </c>
      <c r="E637" s="73" t="s">
        <v>3139</v>
      </c>
      <c r="F637" s="73" t="s">
        <v>2745</v>
      </c>
      <c r="G637" s="79">
        <v>-3.1638137557292499E-4</v>
      </c>
      <c r="H637" s="73">
        <v>-63.276275114585019</v>
      </c>
      <c r="I637" s="77" t="s">
        <v>327</v>
      </c>
    </row>
    <row r="638" spans="1:9" ht="15" customHeight="1" x14ac:dyDescent="0.25">
      <c r="A638" s="76">
        <v>46301.781284722223</v>
      </c>
      <c r="B638" s="73">
        <v>1</v>
      </c>
      <c r="C638" s="73" t="s">
        <v>375</v>
      </c>
      <c r="D638" s="73" t="s">
        <v>442</v>
      </c>
      <c r="E638" s="73" t="s">
        <v>3141</v>
      </c>
      <c r="F638" s="73" t="s">
        <v>2745</v>
      </c>
      <c r="G638" s="79">
        <v>-1.8258705849861844E-4</v>
      </c>
      <c r="H638" s="73">
        <v>-36.517411699723709</v>
      </c>
      <c r="I638" s="77" t="s">
        <v>327</v>
      </c>
    </row>
    <row r="639" spans="1:9" ht="15" customHeight="1" x14ac:dyDescent="0.25">
      <c r="A639" s="76">
        <v>46301.781284722223</v>
      </c>
      <c r="B639" s="73">
        <v>1</v>
      </c>
      <c r="C639" s="73" t="s">
        <v>375</v>
      </c>
      <c r="D639" s="73" t="s">
        <v>442</v>
      </c>
      <c r="E639" s="73" t="s">
        <v>3142</v>
      </c>
      <c r="F639" s="73" t="s">
        <v>2745</v>
      </c>
      <c r="G639" s="79">
        <v>-4.8792741424311909E-5</v>
      </c>
      <c r="H639" s="73">
        <v>-9.7585482848623997</v>
      </c>
      <c r="I639" s="77" t="s">
        <v>327</v>
      </c>
    </row>
    <row r="640" spans="1:9" ht="15" customHeight="1" x14ac:dyDescent="0.25">
      <c r="A640" s="76">
        <v>46301.781284722223</v>
      </c>
      <c r="B640" s="73">
        <v>1</v>
      </c>
      <c r="C640" s="73" t="s">
        <v>375</v>
      </c>
      <c r="D640" s="73" t="s">
        <v>442</v>
      </c>
      <c r="E640" s="73" t="s">
        <v>3143</v>
      </c>
      <c r="F640" s="73" t="s">
        <v>2745</v>
      </c>
      <c r="G640" s="79">
        <v>8.5001575649994599E-5</v>
      </c>
      <c r="H640" s="73">
        <v>17.000315129998921</v>
      </c>
      <c r="I640" s="77" t="s">
        <v>328</v>
      </c>
    </row>
    <row r="641" spans="1:9" ht="15" customHeight="1" x14ac:dyDescent="0.25">
      <c r="A641" s="76">
        <v>46301.781284722223</v>
      </c>
      <c r="B641" s="73">
        <v>1</v>
      </c>
      <c r="C641" s="73" t="s">
        <v>375</v>
      </c>
      <c r="D641" s="73" t="s">
        <v>442</v>
      </c>
      <c r="E641" s="73" t="s">
        <v>3144</v>
      </c>
      <c r="F641" s="73" t="s">
        <v>2745</v>
      </c>
      <c r="G641" s="79">
        <v>2.1879589272430117E-4</v>
      </c>
      <c r="H641" s="73">
        <v>43.759178544860234</v>
      </c>
      <c r="I641" s="77" t="s">
        <v>328</v>
      </c>
    </row>
    <row r="642" spans="1:9" ht="15" customHeight="1" x14ac:dyDescent="0.25">
      <c r="A642" s="76">
        <v>46301.781284722223</v>
      </c>
      <c r="B642" s="73">
        <v>1</v>
      </c>
      <c r="C642" s="73" t="s">
        <v>375</v>
      </c>
      <c r="D642" s="73" t="s">
        <v>442</v>
      </c>
      <c r="E642" s="73" t="s">
        <v>3145</v>
      </c>
      <c r="F642" s="73" t="s">
        <v>2745</v>
      </c>
      <c r="G642" s="79">
        <v>3.525902097986077E-4</v>
      </c>
      <c r="H642" s="73">
        <v>70.518041959721543</v>
      </c>
      <c r="I642" s="77" t="s">
        <v>328</v>
      </c>
    </row>
    <row r="643" spans="1:9" ht="15" customHeight="1" x14ac:dyDescent="0.25">
      <c r="A643" s="76">
        <v>46301.781284722223</v>
      </c>
      <c r="B643" s="73">
        <v>1</v>
      </c>
      <c r="C643" s="73" t="s">
        <v>375</v>
      </c>
      <c r="D643" s="73" t="s">
        <v>442</v>
      </c>
      <c r="E643" s="73" t="s">
        <v>3146</v>
      </c>
      <c r="F643" s="73" t="s">
        <v>2745</v>
      </c>
      <c r="G643" s="79">
        <v>-3.1638137557292499E-4</v>
      </c>
      <c r="H643" s="73">
        <v>-63.276275114585019</v>
      </c>
      <c r="I643" s="77" t="s">
        <v>327</v>
      </c>
    </row>
    <row r="644" spans="1:9" ht="15" customHeight="1" x14ac:dyDescent="0.25">
      <c r="A644" s="76">
        <v>46301.781284722223</v>
      </c>
      <c r="B644" s="73">
        <v>1</v>
      </c>
      <c r="C644" s="73" t="s">
        <v>375</v>
      </c>
      <c r="D644" s="73" t="s">
        <v>442</v>
      </c>
      <c r="E644" s="73" t="s">
        <v>3148</v>
      </c>
      <c r="F644" s="73" t="s">
        <v>2745</v>
      </c>
      <c r="G644" s="79">
        <v>-1.8258705849861844E-4</v>
      </c>
      <c r="H644" s="73">
        <v>-36.517411699723709</v>
      </c>
      <c r="I644" s="77" t="s">
        <v>327</v>
      </c>
    </row>
    <row r="645" spans="1:9" ht="15" customHeight="1" x14ac:dyDescent="0.25">
      <c r="A645" s="76">
        <v>46301.781284722223</v>
      </c>
      <c r="B645" s="73">
        <v>1</v>
      </c>
      <c r="C645" s="73" t="s">
        <v>375</v>
      </c>
      <c r="D645" s="73" t="s">
        <v>442</v>
      </c>
      <c r="E645" s="73" t="s">
        <v>3149</v>
      </c>
      <c r="F645" s="73" t="s">
        <v>2745</v>
      </c>
      <c r="G645" s="79">
        <v>-4.8792741424311922E-5</v>
      </c>
      <c r="H645" s="73">
        <v>-9.7585482848624032</v>
      </c>
      <c r="I645" s="77" t="s">
        <v>327</v>
      </c>
    </row>
    <row r="646" spans="1:9" ht="15" customHeight="1" x14ac:dyDescent="0.25">
      <c r="A646" s="76">
        <v>46301.781284722223</v>
      </c>
      <c r="B646" s="73">
        <v>1</v>
      </c>
      <c r="C646" s="73" t="s">
        <v>375</v>
      </c>
      <c r="D646" s="73" t="s">
        <v>442</v>
      </c>
      <c r="E646" s="73" t="s">
        <v>3150</v>
      </c>
      <c r="F646" s="73" t="s">
        <v>2745</v>
      </c>
      <c r="G646" s="79">
        <v>8.5001575649994586E-5</v>
      </c>
      <c r="H646" s="73">
        <v>17.000315129998917</v>
      </c>
      <c r="I646" s="77" t="s">
        <v>328</v>
      </c>
    </row>
    <row r="647" spans="1:9" ht="15" customHeight="1" x14ac:dyDescent="0.25">
      <c r="A647" s="76">
        <v>46301.781284722223</v>
      </c>
      <c r="B647" s="73">
        <v>1</v>
      </c>
      <c r="C647" s="73" t="s">
        <v>375</v>
      </c>
      <c r="D647" s="73" t="s">
        <v>442</v>
      </c>
      <c r="E647" s="73" t="s">
        <v>3151</v>
      </c>
      <c r="F647" s="73" t="s">
        <v>2745</v>
      </c>
      <c r="G647" s="79">
        <v>2.1879589272430117E-4</v>
      </c>
      <c r="H647" s="73">
        <v>43.759178544860234</v>
      </c>
      <c r="I647" s="77" t="s">
        <v>328</v>
      </c>
    </row>
    <row r="648" spans="1:9" ht="15" customHeight="1" x14ac:dyDescent="0.25">
      <c r="A648" s="76">
        <v>46301.781284722223</v>
      </c>
      <c r="B648" s="73">
        <v>1</v>
      </c>
      <c r="C648" s="73" t="s">
        <v>375</v>
      </c>
      <c r="D648" s="73" t="s">
        <v>442</v>
      </c>
      <c r="E648" s="73" t="s">
        <v>3152</v>
      </c>
      <c r="F648" s="73" t="s">
        <v>2745</v>
      </c>
      <c r="G648" s="79">
        <v>3.525902097986077E-4</v>
      </c>
      <c r="H648" s="73">
        <v>70.518041959721543</v>
      </c>
      <c r="I648" s="77" t="s">
        <v>328</v>
      </c>
    </row>
  </sheetData>
  <mergeCells count="104">
    <mergeCell ref="A6:A10"/>
    <mergeCell ref="B1:E1"/>
    <mergeCell ref="B2:E2"/>
    <mergeCell ref="B3:E3"/>
    <mergeCell ref="B4:E4"/>
    <mergeCell ref="B6:B10"/>
    <mergeCell ref="C6:C10"/>
    <mergeCell ref="D6:D10"/>
    <mergeCell ref="U8:V8"/>
    <mergeCell ref="W8:X8"/>
    <mergeCell ref="N8:N9"/>
    <mergeCell ref="O8:O9"/>
    <mergeCell ref="Z46:AD46"/>
    <mergeCell ref="Q6:Z6"/>
    <mergeCell ref="J7:M7"/>
    <mergeCell ref="N7:O7"/>
    <mergeCell ref="Q7:R7"/>
    <mergeCell ref="S7:T7"/>
    <mergeCell ref="U7:X7"/>
    <mergeCell ref="Q8:Q10"/>
    <mergeCell ref="R8:R10"/>
    <mergeCell ref="F6:O6"/>
    <mergeCell ref="F8:F10"/>
    <mergeCell ref="F7:G7"/>
    <mergeCell ref="H7:I7"/>
    <mergeCell ref="G8:G10"/>
    <mergeCell ref="H8:H10"/>
    <mergeCell ref="I8:I10"/>
    <mergeCell ref="S8:S10"/>
    <mergeCell ref="T8:T10"/>
    <mergeCell ref="J8:K8"/>
    <mergeCell ref="L8:M8"/>
    <mergeCell ref="AF46:AH46"/>
    <mergeCell ref="AI46:AK46"/>
    <mergeCell ref="AL46:AO46"/>
    <mergeCell ref="AP46:AS46"/>
    <mergeCell ref="AT46:AW46"/>
    <mergeCell ref="Y8:Y9"/>
    <mergeCell ref="Z8:Z9"/>
    <mergeCell ref="AB6:AC6"/>
    <mergeCell ref="Y7:Z7"/>
    <mergeCell ref="BK82:BO82"/>
    <mergeCell ref="BQ81:BT82"/>
    <mergeCell ref="A117:N117"/>
    <mergeCell ref="A118:A121"/>
    <mergeCell ref="B118:B121"/>
    <mergeCell ref="C118:C121"/>
    <mergeCell ref="D118:H119"/>
    <mergeCell ref="I118:K119"/>
    <mergeCell ref="L118:N119"/>
    <mergeCell ref="P117:AA117"/>
    <mergeCell ref="Z81:AC82"/>
    <mergeCell ref="AE81:AR81"/>
    <mergeCell ref="AE82:AJ82"/>
    <mergeCell ref="AK82:AN82"/>
    <mergeCell ref="AO82:AR82"/>
    <mergeCell ref="AT81:BO81"/>
    <mergeCell ref="AT82:AY82"/>
    <mergeCell ref="AZ82:BB82"/>
    <mergeCell ref="BC82:BF82"/>
    <mergeCell ref="BG82:BJ82"/>
    <mergeCell ref="A81:A84"/>
    <mergeCell ref="B81:B84"/>
    <mergeCell ref="C81:C84"/>
    <mergeCell ref="P118:U118"/>
    <mergeCell ref="AU155:BE155"/>
    <mergeCell ref="BH155:CC155"/>
    <mergeCell ref="AS118:BG118"/>
    <mergeCell ref="AS119:AU119"/>
    <mergeCell ref="AV119:BA119"/>
    <mergeCell ref="BB119:BG119"/>
    <mergeCell ref="BI117:CF117"/>
    <mergeCell ref="BI118:BT119"/>
    <mergeCell ref="BU118:CF119"/>
    <mergeCell ref="AC117:BG117"/>
    <mergeCell ref="AC118:AC120"/>
    <mergeCell ref="AD118:AR118"/>
    <mergeCell ref="AD119:AF119"/>
    <mergeCell ref="AG119:AL119"/>
    <mergeCell ref="AM119:AR119"/>
    <mergeCell ref="P119:R119"/>
    <mergeCell ref="S119:U119"/>
    <mergeCell ref="V118:AA119"/>
    <mergeCell ref="L155:AJ155"/>
    <mergeCell ref="A155:I155"/>
    <mergeCell ref="AM155:AR155"/>
    <mergeCell ref="A45:A48"/>
    <mergeCell ref="B45:B48"/>
    <mergeCell ref="C45:C48"/>
    <mergeCell ref="D45:F46"/>
    <mergeCell ref="G81:I82"/>
    <mergeCell ref="K81:Y81"/>
    <mergeCell ref="K82:N82"/>
    <mergeCell ref="O82:R82"/>
    <mergeCell ref="S82:U82"/>
    <mergeCell ref="V82:X82"/>
    <mergeCell ref="O46:Q46"/>
    <mergeCell ref="R46:U46"/>
    <mergeCell ref="V46:Y46"/>
    <mergeCell ref="K45:N46"/>
    <mergeCell ref="O45:AD45"/>
    <mergeCell ref="D81:F82"/>
    <mergeCell ref="G45:I46"/>
    <mergeCell ref="AF45:AW45"/>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2026-10-06T16:10:00Z</dcterms:modified>
</cp:coreProperties>
</file>